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E:\на сайт\"/>
    </mc:Choice>
  </mc:AlternateContent>
  <xr:revisionPtr revIDLastSave="0" documentId="8_{2D4539E1-95CC-44EA-9FD1-00F08A01A5EA}" xr6:coauthVersionLast="47" xr6:coauthVersionMax="47" xr10:uidLastSave="{00000000-0000-0000-0000-000000000000}"/>
  <bookViews>
    <workbookView xWindow="-120" yWindow="-120" windowWidth="29040" windowHeight="15840" xr2:uid="{00000000-000D-0000-FFFF-FFFF00000000}"/>
  </bookViews>
  <sheets>
    <sheet name="Форма 7" sheetId="16" r:id="rId1"/>
    <sheet name="Форма 8" sheetId="15" r:id="rId2"/>
    <sheet name="Форма 6" sheetId="25" r:id="rId3"/>
    <sheet name="Лист1" sheetId="20" state="hidden" r:id="rId4"/>
    <sheet name="Форма 9" sheetId="26" r:id="rId5"/>
    <sheet name="Лист5" sheetId="27" state="hidden" r:id="rId6"/>
    <sheet name="Лист4" sheetId="24" state="hidden" r:id="rId7"/>
    <sheet name="Лист6" sheetId="28" state="hidden" r:id="rId8"/>
  </sheets>
  <externalReferences>
    <externalReference r:id="rId9"/>
  </externalReferences>
  <definedNames>
    <definedName name="_xlnm._FilterDatabase" localSheetId="1" hidden="1">'Форма 8'!$A$3:$E$889</definedName>
    <definedName name="_xlnm.Print_Area" localSheetId="1">'Форма 8'!$A$1:$E$96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90" i="28" l="1"/>
  <c r="J90" i="28"/>
  <c r="J87" i="28"/>
  <c r="D286" i="15"/>
  <c r="D284" i="15" s="1"/>
  <c r="E298" i="15"/>
  <c r="D298" i="15"/>
  <c r="D295" i="15" s="1"/>
  <c r="D307" i="15"/>
  <c r="D297" i="15"/>
  <c r="E295" i="15"/>
  <c r="E296" i="15"/>
  <c r="D296" i="15"/>
  <c r="E308" i="15"/>
  <c r="E285" i="15" s="1"/>
  <c r="D308" i="15"/>
  <c r="D285" i="15" s="1"/>
  <c r="E318" i="15"/>
  <c r="D318" i="15"/>
  <c r="E311" i="15"/>
  <c r="D311" i="15"/>
  <c r="K299" i="16"/>
  <c r="K300" i="16"/>
  <c r="J300" i="16"/>
  <c r="K301" i="16"/>
  <c r="J301" i="16"/>
  <c r="K302" i="16"/>
  <c r="J302" i="16"/>
  <c r="J298" i="16" s="1"/>
  <c r="K298" i="16"/>
  <c r="J299" i="16"/>
  <c r="I300" i="16"/>
  <c r="K346" i="16"/>
  <c r="J346" i="16"/>
  <c r="J347" i="16"/>
  <c r="I347" i="16"/>
  <c r="I346" i="16"/>
  <c r="K347" i="16"/>
  <c r="K353" i="16"/>
  <c r="I329" i="16"/>
  <c r="I330" i="16"/>
  <c r="I331" i="16"/>
  <c r="I299" i="16"/>
  <c r="I306" i="16"/>
  <c r="I370" i="16"/>
  <c r="J353" i="16"/>
  <c r="J338" i="16"/>
  <c r="K338" i="16"/>
  <c r="I338" i="16"/>
  <c r="I316" i="16"/>
  <c r="I317" i="16"/>
  <c r="I318" i="16"/>
  <c r="J311" i="16"/>
  <c r="K311" i="16"/>
  <c r="I311" i="16"/>
  <c r="I116" i="16"/>
  <c r="I102" i="16"/>
  <c r="J582" i="16"/>
  <c r="K582" i="16"/>
  <c r="I582" i="16"/>
  <c r="J577" i="16"/>
  <c r="K577" i="16"/>
  <c r="I577" i="16"/>
  <c r="I315" i="16" l="1"/>
  <c r="J564" i="16" l="1"/>
  <c r="J562" i="16" s="1"/>
  <c r="K564" i="16"/>
  <c r="K562" i="16" s="1"/>
  <c r="I564" i="16"/>
  <c r="I562" i="16" s="1"/>
  <c r="E776" i="15" l="1"/>
  <c r="D776" i="15"/>
  <c r="E789" i="15"/>
  <c r="D789" i="15"/>
  <c r="D765" i="15"/>
  <c r="E347" i="15"/>
  <c r="D347" i="15"/>
  <c r="D353" i="15"/>
  <c r="D346" i="15" l="1"/>
  <c r="K316" i="16"/>
  <c r="K318" i="16"/>
  <c r="K322" i="16"/>
  <c r="K323" i="16"/>
  <c r="J322" i="16"/>
  <c r="J323" i="16"/>
  <c r="J316" i="16"/>
  <c r="J315" i="16" s="1"/>
  <c r="J317" i="16"/>
  <c r="J318" i="16"/>
  <c r="K307" i="16"/>
  <c r="J307" i="16"/>
  <c r="I307" i="16"/>
  <c r="K87" i="28" l="1"/>
  <c r="H88" i="28"/>
  <c r="H87" i="28"/>
  <c r="H86" i="28"/>
  <c r="E85" i="28"/>
  <c r="H84" i="28"/>
  <c r="H83" i="28"/>
  <c r="H82" i="28"/>
  <c r="H80" i="28"/>
  <c r="H79" i="28"/>
  <c r="H78" i="28"/>
  <c r="G73" i="28"/>
  <c r="F73" i="28"/>
  <c r="H75" i="28"/>
  <c r="H76" i="28"/>
  <c r="H74" i="28"/>
  <c r="H72" i="28"/>
  <c r="H71" i="28"/>
  <c r="H70" i="28"/>
  <c r="H68" i="28"/>
  <c r="H67" i="28"/>
  <c r="H66" i="28"/>
  <c r="H64" i="28"/>
  <c r="H63" i="28"/>
  <c r="H62" i="28"/>
  <c r="H59" i="28"/>
  <c r="H60" i="28"/>
  <c r="H58" i="28"/>
  <c r="H56" i="28"/>
  <c r="H55" i="28"/>
  <c r="H54" i="28"/>
  <c r="H50" i="28"/>
  <c r="H51" i="28"/>
  <c r="H52" i="28"/>
  <c r="H46" i="28"/>
  <c r="H47" i="28"/>
  <c r="H48" i="28"/>
  <c r="G45" i="28"/>
  <c r="F45" i="28"/>
  <c r="H39" i="28"/>
  <c r="H40" i="28"/>
  <c r="H38" i="28"/>
  <c r="H33" i="28"/>
  <c r="H34" i="28"/>
  <c r="H35" i="28"/>
  <c r="H36" i="28"/>
  <c r="G32" i="28"/>
  <c r="F32" i="28"/>
  <c r="G28" i="28"/>
  <c r="F28" i="28"/>
  <c r="G20" i="28"/>
  <c r="F20" i="28"/>
  <c r="H25" i="28"/>
  <c r="H21" i="28"/>
  <c r="H22" i="28"/>
  <c r="H23" i="28"/>
  <c r="J13" i="28"/>
  <c r="J14" i="28"/>
  <c r="J15" i="28"/>
  <c r="J17" i="28"/>
  <c r="J18" i="28"/>
  <c r="J19" i="28"/>
  <c r="I13" i="28"/>
  <c r="I14" i="28"/>
  <c r="I15" i="28"/>
  <c r="I17" i="28"/>
  <c r="I18" i="28"/>
  <c r="I19" i="28"/>
  <c r="G16" i="28"/>
  <c r="J16" i="28" s="1"/>
  <c r="F16" i="28"/>
  <c r="I16" i="28" s="1"/>
  <c r="H19" i="28"/>
  <c r="H18" i="28"/>
  <c r="H17" i="28"/>
  <c r="G12" i="28"/>
  <c r="J12" i="28" s="1"/>
  <c r="F12" i="28"/>
  <c r="I12" i="28" s="1"/>
  <c r="H15" i="28"/>
  <c r="H13" i="28"/>
  <c r="H14" i="28"/>
  <c r="H24" i="28"/>
  <c r="H37" i="28"/>
  <c r="H41" i="28"/>
  <c r="H49" i="28"/>
  <c r="H53" i="28"/>
  <c r="H57" i="28"/>
  <c r="H61" i="28"/>
  <c r="H65" i="28"/>
  <c r="H69" i="28"/>
  <c r="H77" i="28"/>
  <c r="H81" i="28"/>
  <c r="H85" i="28"/>
  <c r="E16" i="28"/>
  <c r="E20" i="28" s="1"/>
  <c r="E66" i="15"/>
  <c r="D66" i="15"/>
  <c r="E84" i="15"/>
  <c r="D84" i="15"/>
  <c r="D85" i="15"/>
  <c r="E85" i="15"/>
  <c r="E93" i="15"/>
  <c r="D93" i="15"/>
  <c r="E91" i="15"/>
  <c r="D91" i="15"/>
  <c r="E86" i="15"/>
  <c r="D86" i="15"/>
  <c r="B93" i="15"/>
  <c r="E65" i="15"/>
  <c r="D65" i="15"/>
  <c r="E81" i="15"/>
  <c r="D81" i="15"/>
  <c r="E77" i="15"/>
  <c r="D77" i="15"/>
  <c r="E74" i="15"/>
  <c r="D74" i="15"/>
  <c r="E67" i="15"/>
  <c r="D67" i="15"/>
  <c r="E29" i="15"/>
  <c r="E4" i="15" s="1"/>
  <c r="D29" i="15"/>
  <c r="D4" i="15" s="1"/>
  <c r="E30" i="15"/>
  <c r="D30" i="15"/>
  <c r="E31" i="15"/>
  <c r="D31" i="15"/>
  <c r="E59" i="15"/>
  <c r="D59" i="15"/>
  <c r="E53" i="15"/>
  <c r="D53" i="15"/>
  <c r="E51" i="15"/>
  <c r="D51" i="15"/>
  <c r="E47" i="15"/>
  <c r="D47" i="15"/>
  <c r="E40" i="15"/>
  <c r="D40" i="15"/>
  <c r="E32" i="15"/>
  <c r="D32" i="15"/>
  <c r="E9" i="15"/>
  <c r="D9" i="15"/>
  <c r="D10" i="15"/>
  <c r="E10" i="15"/>
  <c r="E26" i="15"/>
  <c r="D26" i="15"/>
  <c r="E24" i="15"/>
  <c r="D24" i="15"/>
  <c r="E15" i="15"/>
  <c r="D15" i="15"/>
  <c r="D11" i="15"/>
  <c r="E11" i="15"/>
  <c r="K167" i="16"/>
  <c r="J167" i="16"/>
  <c r="I167" i="16"/>
  <c r="K165" i="16"/>
  <c r="J165" i="16"/>
  <c r="I165" i="16"/>
  <c r="K154" i="16"/>
  <c r="J154" i="16"/>
  <c r="I154" i="16"/>
  <c r="K153" i="16"/>
  <c r="J153" i="16"/>
  <c r="I153" i="16"/>
  <c r="K152" i="16"/>
  <c r="J152" i="16"/>
  <c r="I152" i="16"/>
  <c r="K148" i="16"/>
  <c r="J148" i="16"/>
  <c r="I148" i="16"/>
  <c r="K146" i="16"/>
  <c r="J146" i="16"/>
  <c r="I146" i="16"/>
  <c r="K142" i="16"/>
  <c r="J142" i="16"/>
  <c r="I142" i="16"/>
  <c r="K136" i="16"/>
  <c r="J136" i="16"/>
  <c r="I136" i="16"/>
  <c r="K128" i="16"/>
  <c r="J128" i="16"/>
  <c r="I128" i="16"/>
  <c r="K127" i="16"/>
  <c r="J127" i="16"/>
  <c r="I127" i="16"/>
  <c r="K126" i="16"/>
  <c r="J126" i="16"/>
  <c r="I126" i="16"/>
  <c r="I183" i="16"/>
  <c r="J183" i="16"/>
  <c r="K183" i="16"/>
  <c r="J56" i="16"/>
  <c r="K56" i="16"/>
  <c r="I56" i="16"/>
  <c r="J55" i="16"/>
  <c r="K55" i="16"/>
  <c r="I55" i="16"/>
  <c r="J54" i="16"/>
  <c r="K54" i="16"/>
  <c r="I54" i="16"/>
  <c r="J116" i="16"/>
  <c r="K116" i="16"/>
  <c r="J102" i="16"/>
  <c r="K102" i="16"/>
  <c r="I99" i="16"/>
  <c r="J99" i="16"/>
  <c r="K99" i="16"/>
  <c r="I91" i="16"/>
  <c r="I68" i="16"/>
  <c r="I57" i="16"/>
  <c r="J15" i="16"/>
  <c r="K15" i="16"/>
  <c r="I15" i="16"/>
  <c r="J14" i="16"/>
  <c r="K14" i="16"/>
  <c r="I14" i="16"/>
  <c r="I23" i="16"/>
  <c r="J23" i="16"/>
  <c r="K23" i="16"/>
  <c r="J51" i="16"/>
  <c r="K51" i="16"/>
  <c r="I51" i="16"/>
  <c r="J48" i="16"/>
  <c r="K48" i="16"/>
  <c r="I48" i="16"/>
  <c r="J11" i="16" l="1"/>
  <c r="D5" i="15"/>
  <c r="D6" i="15"/>
  <c r="D64" i="15"/>
  <c r="E6" i="15"/>
  <c r="E64" i="15"/>
  <c r="E5" i="15"/>
  <c r="D83" i="15"/>
  <c r="E83" i="15"/>
  <c r="I11" i="16"/>
  <c r="I10" i="16"/>
  <c r="K11" i="16"/>
  <c r="K151" i="16"/>
  <c r="K10" i="16"/>
  <c r="I125" i="16"/>
  <c r="J10" i="16"/>
  <c r="H73" i="28"/>
  <c r="H45" i="28"/>
  <c r="H20" i="28"/>
  <c r="H28" i="28"/>
  <c r="H32" i="28"/>
  <c r="E24" i="28"/>
  <c r="E28" i="28" s="1"/>
  <c r="E32" i="28" s="1"/>
  <c r="E37" i="28" s="1"/>
  <c r="E41" i="28" s="1"/>
  <c r="E45" i="28" s="1"/>
  <c r="E49" i="28" s="1"/>
  <c r="E53" i="28" s="1"/>
  <c r="E57" i="28" s="1"/>
  <c r="E61" i="28" s="1"/>
  <c r="E65" i="28" s="1"/>
  <c r="E69" i="28" s="1"/>
  <c r="E73" i="28" s="1"/>
  <c r="E77" i="28" s="1"/>
  <c r="H16" i="28"/>
  <c r="H12" i="28"/>
  <c r="E28" i="15"/>
  <c r="D28" i="15"/>
  <c r="D7" i="15"/>
  <c r="E7" i="15"/>
  <c r="K125" i="16"/>
  <c r="J125" i="16"/>
  <c r="I151" i="16"/>
  <c r="J151" i="16"/>
  <c r="J12" i="16"/>
  <c r="I12" i="16"/>
  <c r="K12" i="16"/>
  <c r="D3" i="15" l="1"/>
  <c r="E3" i="15"/>
  <c r="E81" i="28"/>
  <c r="J16" i="16" l="1"/>
  <c r="K16" i="16"/>
  <c r="I16" i="16"/>
  <c r="D337" i="15"/>
  <c r="K337" i="16"/>
  <c r="J337" i="16"/>
  <c r="I337" i="16"/>
  <c r="K267" i="16"/>
  <c r="K266" i="16"/>
  <c r="K265" i="16" l="1"/>
  <c r="D63" i="26"/>
  <c r="C63" i="26"/>
  <c r="E813" i="15" l="1"/>
  <c r="D813" i="15"/>
  <c r="E808" i="15"/>
  <c r="D808" i="15"/>
  <c r="K592" i="16"/>
  <c r="J592" i="16"/>
  <c r="J595" i="16"/>
  <c r="K595" i="16"/>
  <c r="I595" i="16"/>
  <c r="E667" i="15" l="1"/>
  <c r="D667" i="15"/>
  <c r="E672" i="15"/>
  <c r="D672" i="15"/>
  <c r="E655" i="15"/>
  <c r="E656" i="15"/>
  <c r="E651" i="15" s="1"/>
  <c r="E657" i="15"/>
  <c r="D655" i="15"/>
  <c r="D656" i="15"/>
  <c r="D651" i="15" s="1"/>
  <c r="D657" i="15"/>
  <c r="E662" i="15"/>
  <c r="D662" i="15"/>
  <c r="E658" i="15"/>
  <c r="D658" i="15"/>
  <c r="I466" i="16"/>
  <c r="K466" i="16"/>
  <c r="J466" i="16"/>
  <c r="D666" i="15" l="1"/>
  <c r="D652" i="15" s="1"/>
  <c r="E666" i="15"/>
  <c r="E652" i="15" s="1"/>
  <c r="E22" i="26"/>
  <c r="F22" i="26"/>
  <c r="G22" i="26"/>
  <c r="G18" i="26"/>
  <c r="F18" i="26"/>
  <c r="E18" i="26"/>
  <c r="E49" i="26" l="1"/>
  <c r="F49" i="26"/>
  <c r="G49" i="26"/>
  <c r="G97" i="26" l="1"/>
  <c r="G95" i="26" s="1"/>
  <c r="F95" i="26"/>
  <c r="E95" i="26"/>
  <c r="G93" i="26"/>
  <c r="G92" i="26" s="1"/>
  <c r="F92" i="26"/>
  <c r="E92" i="26"/>
  <c r="G87" i="26"/>
  <c r="G86" i="26" s="1"/>
  <c r="F86" i="26"/>
  <c r="E86" i="26"/>
  <c r="G85" i="26" l="1"/>
  <c r="E85" i="26"/>
  <c r="F85" i="26"/>
  <c r="K649" i="16"/>
  <c r="J649" i="16"/>
  <c r="I649" i="16"/>
  <c r="K641" i="16"/>
  <c r="K640" i="16" s="1"/>
  <c r="J641" i="16"/>
  <c r="J640" i="16" s="1"/>
  <c r="K631" i="16"/>
  <c r="K630" i="16" s="1"/>
  <c r="J631" i="16"/>
  <c r="J630" i="16" s="1"/>
  <c r="I631" i="16"/>
  <c r="I630" i="16" s="1"/>
  <c r="E981" i="15"/>
  <c r="D981" i="15"/>
  <c r="E977" i="15"/>
  <c r="D977" i="15"/>
  <c r="E976" i="15"/>
  <c r="D976" i="15"/>
  <c r="E975" i="15"/>
  <c r="E974" i="15"/>
  <c r="D974" i="15"/>
  <c r="E969" i="15"/>
  <c r="D969" i="15"/>
  <c r="E965" i="15"/>
  <c r="D965" i="15"/>
  <c r="E961" i="15"/>
  <c r="D961" i="15"/>
  <c r="E957" i="15"/>
  <c r="D957" i="15"/>
  <c r="E953" i="15"/>
  <c r="D953" i="15"/>
  <c r="E949" i="15"/>
  <c r="D949" i="15"/>
  <c r="E945" i="15"/>
  <c r="D945" i="15"/>
  <c r="E944" i="15"/>
  <c r="E940" i="15" s="1"/>
  <c r="D944" i="15"/>
  <c r="E943" i="15"/>
  <c r="E939" i="15" s="1"/>
  <c r="D943" i="15"/>
  <c r="D939" i="15" s="1"/>
  <c r="E942" i="15"/>
  <c r="D942" i="15"/>
  <c r="D938" i="15" s="1"/>
  <c r="E933" i="15"/>
  <c r="D933" i="15"/>
  <c r="E932" i="15"/>
  <c r="D932" i="15"/>
  <c r="E931" i="15"/>
  <c r="D931" i="15"/>
  <c r="E930" i="15"/>
  <c r="D930" i="15"/>
  <c r="E925" i="15"/>
  <c r="D925" i="15"/>
  <c r="E921" i="15"/>
  <c r="D921" i="15"/>
  <c r="E917" i="15"/>
  <c r="D917" i="15"/>
  <c r="E916" i="15"/>
  <c r="D916" i="15"/>
  <c r="E915" i="15"/>
  <c r="D915" i="15"/>
  <c r="E914" i="15"/>
  <c r="D914" i="15"/>
  <c r="E909" i="15"/>
  <c r="D909" i="15"/>
  <c r="E905" i="15"/>
  <c r="D905" i="15"/>
  <c r="E904" i="15"/>
  <c r="D904" i="15"/>
  <c r="E903" i="15"/>
  <c r="D903" i="15"/>
  <c r="E902" i="15"/>
  <c r="D902" i="15"/>
  <c r="K537" i="16"/>
  <c r="J537" i="16"/>
  <c r="I537" i="16"/>
  <c r="K535" i="16"/>
  <c r="J535" i="16"/>
  <c r="I535" i="16"/>
  <c r="I546" i="16"/>
  <c r="J546" i="16"/>
  <c r="K546" i="16"/>
  <c r="K527" i="16"/>
  <c r="J527" i="16"/>
  <c r="I527" i="16"/>
  <c r="K522" i="16"/>
  <c r="J522" i="16"/>
  <c r="I522" i="16"/>
  <c r="K518" i="16"/>
  <c r="J518" i="16"/>
  <c r="I518" i="16"/>
  <c r="E737" i="15"/>
  <c r="D737" i="15"/>
  <c r="E732" i="15"/>
  <c r="D732" i="15"/>
  <c r="E728" i="15"/>
  <c r="D728" i="15"/>
  <c r="K501" i="16"/>
  <c r="J501" i="16"/>
  <c r="K495" i="16"/>
  <c r="K494" i="16" s="1"/>
  <c r="K509" i="16"/>
  <c r="J509" i="16"/>
  <c r="I509" i="16"/>
  <c r="I501" i="16"/>
  <c r="I495" i="16"/>
  <c r="I494" i="16" s="1"/>
  <c r="E699" i="15"/>
  <c r="D699" i="15"/>
  <c r="E697" i="15"/>
  <c r="D697" i="15"/>
  <c r="E693" i="15"/>
  <c r="E692" i="15" s="1"/>
  <c r="D693" i="15"/>
  <c r="D692" i="15" s="1"/>
  <c r="E687" i="15"/>
  <c r="E686" i="15" s="1"/>
  <c r="D687" i="15"/>
  <c r="D686" i="15" s="1"/>
  <c r="E685" i="15"/>
  <c r="D685" i="15"/>
  <c r="K487" i="16"/>
  <c r="J487" i="16"/>
  <c r="I487" i="16"/>
  <c r="K485" i="16"/>
  <c r="J485" i="16"/>
  <c r="I485" i="16"/>
  <c r="K482" i="16"/>
  <c r="K480" i="16" s="1"/>
  <c r="J481" i="16"/>
  <c r="I481" i="16"/>
  <c r="J480" i="16"/>
  <c r="I480" i="16"/>
  <c r="K475" i="16"/>
  <c r="K474" i="16" s="1"/>
  <c r="J475" i="16"/>
  <c r="J474" i="16" s="1"/>
  <c r="I475" i="16"/>
  <c r="I474" i="16" s="1"/>
  <c r="D636" i="15"/>
  <c r="E636" i="15"/>
  <c r="J435" i="16"/>
  <c r="J434" i="16" s="1"/>
  <c r="K435" i="16"/>
  <c r="K434" i="16" s="1"/>
  <c r="I435" i="16"/>
  <c r="I434" i="16" s="1"/>
  <c r="K446" i="16"/>
  <c r="J446" i="16"/>
  <c r="I446" i="16"/>
  <c r="K444" i="16"/>
  <c r="K443" i="16" s="1"/>
  <c r="J444" i="16"/>
  <c r="J443" i="16" s="1"/>
  <c r="I443" i="16"/>
  <c r="K441" i="16"/>
  <c r="K440" i="16" s="1"/>
  <c r="J441" i="16"/>
  <c r="J440" i="16" s="1"/>
  <c r="I441" i="16"/>
  <c r="I440" i="16" s="1"/>
  <c r="I438" i="16"/>
  <c r="I437" i="16" s="1"/>
  <c r="K437" i="16"/>
  <c r="J437" i="16"/>
  <c r="K431" i="16"/>
  <c r="J431" i="16"/>
  <c r="I431" i="16"/>
  <c r="K428" i="16"/>
  <c r="J428" i="16"/>
  <c r="I428" i="16"/>
  <c r="K425" i="16"/>
  <c r="J425" i="16"/>
  <c r="I425" i="16"/>
  <c r="D538" i="15"/>
  <c r="E538" i="15"/>
  <c r="E569" i="15"/>
  <c r="E568" i="15"/>
  <c r="E542" i="15" s="1"/>
  <c r="E567" i="15"/>
  <c r="E605" i="15"/>
  <c r="E601" i="15" s="1"/>
  <c r="E606" i="15"/>
  <c r="E602" i="15" s="1"/>
  <c r="E607" i="15"/>
  <c r="E603" i="15" s="1"/>
  <c r="D557" i="15"/>
  <c r="E557" i="15"/>
  <c r="E535" i="15"/>
  <c r="D535" i="15"/>
  <c r="E615" i="15"/>
  <c r="E612" i="15" s="1"/>
  <c r="D615" i="15"/>
  <c r="D612" i="15" s="1"/>
  <c r="E608" i="15"/>
  <c r="D608" i="15"/>
  <c r="D604" i="15"/>
  <c r="D603" i="15"/>
  <c r="D602" i="15"/>
  <c r="D601" i="15"/>
  <c r="E596" i="15"/>
  <c r="D596" i="15"/>
  <c r="E592" i="15"/>
  <c r="D592" i="15"/>
  <c r="E591" i="15"/>
  <c r="E588" i="15" s="1"/>
  <c r="D591" i="15"/>
  <c r="D588" i="15" s="1"/>
  <c r="E584" i="15"/>
  <c r="D584" i="15"/>
  <c r="E580" i="15"/>
  <c r="D580" i="15"/>
  <c r="E579" i="15"/>
  <c r="D579" i="15"/>
  <c r="E578" i="15"/>
  <c r="D578" i="15"/>
  <c r="E577" i="15"/>
  <c r="D577" i="15"/>
  <c r="E570" i="15"/>
  <c r="E571" i="15" s="1"/>
  <c r="D570" i="15"/>
  <c r="D571" i="15" s="1"/>
  <c r="D569" i="15"/>
  <c r="D568" i="15"/>
  <c r="D567" i="15"/>
  <c r="D561" i="15"/>
  <c r="E553" i="15"/>
  <c r="D553" i="15"/>
  <c r="E549" i="15"/>
  <c r="D549" i="15"/>
  <c r="E548" i="15"/>
  <c r="D548" i="15"/>
  <c r="D547" i="15"/>
  <c r="E546" i="15"/>
  <c r="D546" i="15"/>
  <c r="D681" i="15" l="1"/>
  <c r="D929" i="15"/>
  <c r="D900" i="15"/>
  <c r="D899" i="15"/>
  <c r="D894" i="15" s="1"/>
  <c r="E899" i="15"/>
  <c r="E941" i="15"/>
  <c r="E900" i="15"/>
  <c r="E895" i="15" s="1"/>
  <c r="D901" i="15"/>
  <c r="E938" i="15"/>
  <c r="E937" i="15" s="1"/>
  <c r="E929" i="15"/>
  <c r="I545" i="16"/>
  <c r="K545" i="16"/>
  <c r="J545" i="16"/>
  <c r="I629" i="16"/>
  <c r="I534" i="16"/>
  <c r="J629" i="16"/>
  <c r="K629" i="16"/>
  <c r="E901" i="15"/>
  <c r="D973" i="15"/>
  <c r="D913" i="15"/>
  <c r="E973" i="15"/>
  <c r="E913" i="15"/>
  <c r="D941" i="15"/>
  <c r="D898" i="15"/>
  <c r="D940" i="15"/>
  <c r="E898" i="15"/>
  <c r="D726" i="15"/>
  <c r="D723" i="15" s="1"/>
  <c r="E541" i="15"/>
  <c r="J534" i="16"/>
  <c r="K534" i="16"/>
  <c r="I517" i="16"/>
  <c r="K517" i="16"/>
  <c r="J517" i="16"/>
  <c r="E726" i="15"/>
  <c r="E723" i="15" s="1"/>
  <c r="I473" i="16"/>
  <c r="I493" i="16"/>
  <c r="J493" i="16"/>
  <c r="K481" i="16"/>
  <c r="K493" i="16"/>
  <c r="E534" i="15"/>
  <c r="E533" i="15" s="1"/>
  <c r="J473" i="16"/>
  <c r="D684" i="15"/>
  <c r="D682" i="15"/>
  <c r="E681" i="15"/>
  <c r="E684" i="15"/>
  <c r="E682" i="15"/>
  <c r="E604" i="15"/>
  <c r="K473" i="16"/>
  <c r="I430" i="16"/>
  <c r="I424" i="16"/>
  <c r="K430" i="16"/>
  <c r="J430" i="16"/>
  <c r="J424" i="16"/>
  <c r="K424" i="16"/>
  <c r="D534" i="15"/>
  <c r="D533" i="15" s="1"/>
  <c r="E566" i="15"/>
  <c r="D544" i="15"/>
  <c r="D531" i="15" s="1"/>
  <c r="D541" i="15"/>
  <c r="D528" i="15" s="1"/>
  <c r="E600" i="15"/>
  <c r="D566" i="15"/>
  <c r="E529" i="15"/>
  <c r="D600" i="15"/>
  <c r="D545" i="15"/>
  <c r="E576" i="15"/>
  <c r="D543" i="15"/>
  <c r="D576" i="15"/>
  <c r="E543" i="15"/>
  <c r="D542" i="15"/>
  <c r="D529" i="15" s="1"/>
  <c r="E565" i="15"/>
  <c r="E544" i="15" s="1"/>
  <c r="E531" i="15" s="1"/>
  <c r="E545" i="15"/>
  <c r="D895" i="15" l="1"/>
  <c r="D679" i="15"/>
  <c r="I423" i="16"/>
  <c r="D897" i="15"/>
  <c r="D893" i="15"/>
  <c r="D937" i="15"/>
  <c r="E893" i="15"/>
  <c r="E892" i="15" s="1"/>
  <c r="E897" i="15"/>
  <c r="E530" i="15"/>
  <c r="E679" i="15"/>
  <c r="D530" i="15"/>
  <c r="D527" i="15" s="1"/>
  <c r="E540" i="15"/>
  <c r="J423" i="16"/>
  <c r="K423" i="16"/>
  <c r="D540" i="15"/>
  <c r="E528" i="15"/>
  <c r="E527" i="15" l="1"/>
  <c r="D892" i="15"/>
  <c r="E430" i="15"/>
  <c r="E432" i="15"/>
  <c r="E521" i="15"/>
  <c r="D521" i="15"/>
  <c r="E507" i="15"/>
  <c r="E500" i="15" s="1"/>
  <c r="D507" i="15"/>
  <c r="D500" i="15" s="1"/>
  <c r="E496" i="15"/>
  <c r="E492" i="15" s="1"/>
  <c r="E489" i="15" s="1"/>
  <c r="D496" i="15"/>
  <c r="D492" i="15" s="1"/>
  <c r="D489" i="15" s="1"/>
  <c r="E485" i="15"/>
  <c r="D485" i="15"/>
  <c r="E481" i="15"/>
  <c r="D481" i="15"/>
  <c r="E477" i="15"/>
  <c r="D477" i="15"/>
  <c r="E473" i="15"/>
  <c r="D473" i="15"/>
  <c r="E472" i="15"/>
  <c r="D472" i="15"/>
  <c r="E471" i="15"/>
  <c r="D471" i="15"/>
  <c r="E470" i="15"/>
  <c r="D470" i="15"/>
  <c r="E461" i="15"/>
  <c r="D461" i="15"/>
  <c r="E457" i="15"/>
  <c r="D457" i="15"/>
  <c r="E453" i="15"/>
  <c r="D453" i="15"/>
  <c r="E452" i="15"/>
  <c r="E449" i="15" s="1"/>
  <c r="D452" i="15"/>
  <c r="D449" i="15" s="1"/>
  <c r="E445" i="15"/>
  <c r="D445" i="15"/>
  <c r="E444" i="15"/>
  <c r="D444" i="15"/>
  <c r="E443" i="15"/>
  <c r="D443" i="15"/>
  <c r="E442" i="15"/>
  <c r="D442" i="15"/>
  <c r="E437" i="15"/>
  <c r="D437" i="15"/>
  <c r="E433" i="15"/>
  <c r="D433" i="15"/>
  <c r="D432" i="15"/>
  <c r="E431" i="15"/>
  <c r="D431" i="15"/>
  <c r="D430" i="15"/>
  <c r="E421" i="15"/>
  <c r="D421" i="15"/>
  <c r="E417" i="15"/>
  <c r="D417" i="15"/>
  <c r="E416" i="15"/>
  <c r="E388" i="15" s="1"/>
  <c r="D416" i="15"/>
  <c r="D388" i="15" s="1"/>
  <c r="E415" i="15"/>
  <c r="E387" i="15" s="1"/>
  <c r="D415" i="15"/>
  <c r="D387" i="15" s="1"/>
  <c r="E414" i="15"/>
  <c r="E386" i="15" s="1"/>
  <c r="D414" i="15"/>
  <c r="D386" i="15" s="1"/>
  <c r="E409" i="15"/>
  <c r="D409" i="15"/>
  <c r="E405" i="15"/>
  <c r="D405" i="15"/>
  <c r="E401" i="15"/>
  <c r="D401" i="15"/>
  <c r="E397" i="15"/>
  <c r="D397" i="15"/>
  <c r="E393" i="15"/>
  <c r="D393" i="15"/>
  <c r="E389" i="15"/>
  <c r="D389" i="15"/>
  <c r="D627" i="15"/>
  <c r="D622" i="15" s="1"/>
  <c r="D619" i="15" s="1"/>
  <c r="E627" i="15"/>
  <c r="E622" i="15" s="1"/>
  <c r="E619" i="15" s="1"/>
  <c r="D628" i="15"/>
  <c r="E628" i="15"/>
  <c r="D632" i="15"/>
  <c r="E632" i="15"/>
  <c r="D640" i="15"/>
  <c r="E640" i="15"/>
  <c r="D650" i="15"/>
  <c r="E650" i="15"/>
  <c r="D707" i="15"/>
  <c r="D704" i="15" s="1"/>
  <c r="E707" i="15"/>
  <c r="E704" i="15" s="1"/>
  <c r="D709" i="15"/>
  <c r="E709" i="15"/>
  <c r="E710" i="15"/>
  <c r="D713" i="15"/>
  <c r="E713" i="15"/>
  <c r="D717" i="15"/>
  <c r="E717" i="15"/>
  <c r="E227" i="15"/>
  <c r="E228" i="15"/>
  <c r="D228" i="15"/>
  <c r="D236" i="15"/>
  <c r="E236" i="15"/>
  <c r="E230" i="15"/>
  <c r="E280" i="15"/>
  <c r="D280" i="15"/>
  <c r="E267" i="15"/>
  <c r="D267" i="15"/>
  <c r="E254" i="15"/>
  <c r="E252" i="15" s="1"/>
  <c r="D254" i="15"/>
  <c r="E249" i="15"/>
  <c r="D249" i="15"/>
  <c r="E242" i="15"/>
  <c r="D242" i="15"/>
  <c r="E240" i="15"/>
  <c r="D240" i="15"/>
  <c r="E233" i="15"/>
  <c r="D233" i="15"/>
  <c r="D230" i="15"/>
  <c r="D227" i="15"/>
  <c r="E427" i="15" l="1"/>
  <c r="E382" i="15" s="1"/>
  <c r="D441" i="15"/>
  <c r="E624" i="15"/>
  <c r="E428" i="15"/>
  <c r="E383" i="15" s="1"/>
  <c r="D426" i="15"/>
  <c r="D381" i="15" s="1"/>
  <c r="D427" i="15"/>
  <c r="D428" i="15"/>
  <c r="D383" i="15" s="1"/>
  <c r="D469" i="15"/>
  <c r="D413" i="15"/>
  <c r="D654" i="15"/>
  <c r="E469" i="15"/>
  <c r="E413" i="15"/>
  <c r="E429" i="15"/>
  <c r="E441" i="15"/>
  <c r="D385" i="15"/>
  <c r="E385" i="15"/>
  <c r="D429" i="15"/>
  <c r="E426" i="15"/>
  <c r="D624" i="15"/>
  <c r="E654" i="15"/>
  <c r="D248" i="15"/>
  <c r="D246" i="15" s="1"/>
  <c r="E226" i="15"/>
  <c r="E248" i="15"/>
  <c r="E246" i="15" s="1"/>
  <c r="E223" i="15"/>
  <c r="D226" i="15"/>
  <c r="D223" i="15"/>
  <c r="D252" i="15"/>
  <c r="E425" i="15" l="1"/>
  <c r="E649" i="15"/>
  <c r="D425" i="15"/>
  <c r="D382" i="15"/>
  <c r="D380" i="15" s="1"/>
  <c r="E381" i="15"/>
  <c r="E380" i="15" s="1"/>
  <c r="D649" i="15"/>
  <c r="E241" i="15"/>
  <c r="E224" i="15" s="1"/>
  <c r="E222" i="15" s="1"/>
  <c r="D241" i="15"/>
  <c r="E239" i="15" l="1"/>
  <c r="D224" i="15"/>
  <c r="D222" i="15" s="1"/>
  <c r="D239" i="15"/>
  <c r="K410" i="16" l="1"/>
  <c r="J410" i="16"/>
  <c r="I410" i="16"/>
  <c r="K405" i="16"/>
  <c r="J405" i="16"/>
  <c r="I405" i="16"/>
  <c r="K400" i="16"/>
  <c r="J400" i="16"/>
  <c r="I400" i="16"/>
  <c r="K398" i="16"/>
  <c r="J398" i="16"/>
  <c r="I398" i="16"/>
  <c r="K395" i="16"/>
  <c r="J395" i="16"/>
  <c r="I395" i="16"/>
  <c r="K388" i="16"/>
  <c r="K380" i="16" s="1"/>
  <c r="J388" i="16"/>
  <c r="J380" i="16" s="1"/>
  <c r="I388" i="16"/>
  <c r="I380" i="16" s="1"/>
  <c r="I282" i="16"/>
  <c r="J282" i="16"/>
  <c r="K282" i="16"/>
  <c r="I281" i="16"/>
  <c r="K291" i="16"/>
  <c r="J291" i="16"/>
  <c r="I291" i="16"/>
  <c r="K284" i="16"/>
  <c r="J266" i="16"/>
  <c r="J267" i="16"/>
  <c r="I267" i="16"/>
  <c r="I266" i="16"/>
  <c r="I277" i="16"/>
  <c r="J277" i="16"/>
  <c r="K277" i="16"/>
  <c r="K274" i="16"/>
  <c r="J274" i="16"/>
  <c r="I274" i="16"/>
  <c r="K271" i="16"/>
  <c r="J271" i="16"/>
  <c r="I271" i="16"/>
  <c r="K268" i="16"/>
  <c r="J268" i="16"/>
  <c r="I268" i="16"/>
  <c r="I264" i="16" l="1"/>
  <c r="K264" i="16"/>
  <c r="I394" i="16"/>
  <c r="I379" i="16" s="1"/>
  <c r="J394" i="16"/>
  <c r="J379" i="16" s="1"/>
  <c r="K394" i="16"/>
  <c r="K379" i="16" s="1"/>
  <c r="J264" i="16"/>
  <c r="I262" i="16"/>
  <c r="J265" i="16"/>
  <c r="I265" i="16"/>
  <c r="D195" i="15"/>
  <c r="E195" i="15"/>
  <c r="D200" i="15"/>
  <c r="E200" i="15"/>
  <c r="D205" i="15"/>
  <c r="E205" i="15"/>
  <c r="D210" i="15"/>
  <c r="E210" i="15"/>
  <c r="D190" i="15"/>
  <c r="E190" i="15"/>
  <c r="D171" i="15"/>
  <c r="E171" i="15"/>
  <c r="D172" i="15"/>
  <c r="E172" i="15"/>
  <c r="D173" i="15"/>
  <c r="E173" i="15"/>
  <c r="D174" i="15"/>
  <c r="E174" i="15"/>
  <c r="E161" i="15"/>
  <c r="D161" i="15"/>
  <c r="E157" i="15"/>
  <c r="D157" i="15"/>
  <c r="E153" i="15"/>
  <c r="D153" i="15"/>
  <c r="E149" i="15"/>
  <c r="D149" i="15"/>
  <c r="E148" i="15"/>
  <c r="E144" i="15" s="1"/>
  <c r="E140" i="15" s="1"/>
  <c r="E147" i="15"/>
  <c r="E143" i="15" s="1"/>
  <c r="E139" i="15" s="1"/>
  <c r="E146" i="15"/>
  <c r="D148" i="15"/>
  <c r="D144" i="15" s="1"/>
  <c r="D147" i="15"/>
  <c r="D143" i="15" s="1"/>
  <c r="D139" i="15" s="1"/>
  <c r="D146" i="15"/>
  <c r="D142" i="15" s="1"/>
  <c r="D138" i="15" s="1"/>
  <c r="E134" i="15"/>
  <c r="D134" i="15"/>
  <c r="E122" i="15"/>
  <c r="D122" i="15"/>
  <c r="E117" i="15"/>
  <c r="D117" i="15"/>
  <c r="E108" i="15"/>
  <c r="D108" i="15"/>
  <c r="E107" i="15"/>
  <c r="D107" i="15"/>
  <c r="D110" i="15"/>
  <c r="E110" i="15"/>
  <c r="K219" i="16"/>
  <c r="K218" i="16"/>
  <c r="K217" i="16"/>
  <c r="J219" i="16"/>
  <c r="J218" i="16"/>
  <c r="J217" i="16"/>
  <c r="I219" i="16"/>
  <c r="I218" i="16"/>
  <c r="I217" i="16"/>
  <c r="K228" i="16"/>
  <c r="J228" i="16"/>
  <c r="I228" i="16"/>
  <c r="K224" i="16"/>
  <c r="J224" i="16"/>
  <c r="I224" i="16"/>
  <c r="K220" i="16"/>
  <c r="J220" i="16"/>
  <c r="I220" i="16"/>
  <c r="K235" i="16"/>
  <c r="K234" i="16"/>
  <c r="K233" i="16"/>
  <c r="J235" i="16"/>
  <c r="J234" i="16"/>
  <c r="J233" i="16"/>
  <c r="I235" i="16"/>
  <c r="I234" i="16"/>
  <c r="I233" i="16"/>
  <c r="K236" i="16"/>
  <c r="J236" i="16"/>
  <c r="I236" i="16"/>
  <c r="K240" i="16"/>
  <c r="J240" i="16"/>
  <c r="I240" i="16"/>
  <c r="I244" i="16"/>
  <c r="K244" i="16"/>
  <c r="J244" i="16"/>
  <c r="K248" i="16"/>
  <c r="J248" i="16"/>
  <c r="I248" i="16"/>
  <c r="K252" i="16"/>
  <c r="J252" i="16"/>
  <c r="I252" i="16"/>
  <c r="K207" i="16"/>
  <c r="K206" i="16" s="1"/>
  <c r="K205" i="16" s="1"/>
  <c r="J207" i="16"/>
  <c r="J206" i="16" s="1"/>
  <c r="J205" i="16" s="1"/>
  <c r="I207" i="16"/>
  <c r="I206" i="16" s="1"/>
  <c r="I205" i="16" s="1"/>
  <c r="K202" i="16"/>
  <c r="J202" i="16"/>
  <c r="I202" i="16"/>
  <c r="K193" i="16"/>
  <c r="J193" i="16"/>
  <c r="I193" i="16"/>
  <c r="K188" i="16"/>
  <c r="J188" i="16"/>
  <c r="I188" i="16"/>
  <c r="I214" i="16" l="1"/>
  <c r="J214" i="16"/>
  <c r="J215" i="16"/>
  <c r="K213" i="16"/>
  <c r="I213" i="16"/>
  <c r="K214" i="16"/>
  <c r="K232" i="16"/>
  <c r="I216" i="16"/>
  <c r="K215" i="16"/>
  <c r="J232" i="16"/>
  <c r="J213" i="16"/>
  <c r="J216" i="16"/>
  <c r="K216" i="16"/>
  <c r="I215" i="16"/>
  <c r="I232" i="16"/>
  <c r="E145" i="15"/>
  <c r="E142" i="15"/>
  <c r="E138" i="15" s="1"/>
  <c r="E137" i="15" s="1"/>
  <c r="D141" i="15"/>
  <c r="D140" i="15"/>
  <c r="D137" i="15" s="1"/>
  <c r="D145" i="15"/>
  <c r="E170" i="15"/>
  <c r="D170" i="15"/>
  <c r="D105" i="15"/>
  <c r="E105" i="15"/>
  <c r="K212" i="16" l="1"/>
  <c r="J212" i="16"/>
  <c r="I212" i="16"/>
  <c r="E141" i="15"/>
  <c r="E299" i="15" l="1"/>
  <c r="J68" i="16" l="1"/>
  <c r="K68" i="16"/>
  <c r="J1" i="27" l="1"/>
  <c r="I1" i="27"/>
  <c r="K2" i="27"/>
  <c r="K3" i="27"/>
  <c r="K4" i="27"/>
  <c r="K5" i="27"/>
  <c r="K6" i="27"/>
  <c r="K7" i="27"/>
  <c r="K8" i="27"/>
  <c r="K9" i="27"/>
  <c r="K10" i="27"/>
  <c r="K11" i="27"/>
  <c r="K12" i="27"/>
  <c r="K13" i="27"/>
  <c r="K14" i="27"/>
  <c r="K15" i="27"/>
  <c r="K16" i="27"/>
  <c r="K17" i="27"/>
  <c r="K18" i="27"/>
  <c r="K19" i="27"/>
  <c r="K1" i="27" l="1"/>
  <c r="E316" i="15"/>
  <c r="E317" i="15"/>
  <c r="D316" i="15"/>
  <c r="D317" i="15"/>
  <c r="K317" i="16"/>
  <c r="K315" i="16" s="1"/>
  <c r="J303" i="16"/>
  <c r="E310" i="15"/>
  <c r="E309" i="15"/>
  <c r="D309" i="15"/>
  <c r="D310" i="15"/>
  <c r="E303" i="15"/>
  <c r="D303" i="15"/>
  <c r="D305" i="15"/>
  <c r="J580" i="16"/>
  <c r="K580" i="16"/>
  <c r="I580" i="16"/>
  <c r="I570" i="16" s="1"/>
  <c r="J572" i="16"/>
  <c r="K572" i="16"/>
  <c r="E307" i="15" l="1"/>
  <c r="E297" i="15"/>
  <c r="D315" i="15"/>
  <c r="I561" i="16"/>
  <c r="E774" i="15"/>
  <c r="E794" i="15"/>
  <c r="D794" i="15"/>
  <c r="E792" i="15"/>
  <c r="D792" i="15"/>
  <c r="D774" i="15"/>
  <c r="E854" i="15"/>
  <c r="I592" i="16"/>
  <c r="E812" i="15"/>
  <c r="D812" i="15"/>
  <c r="E817" i="15"/>
  <c r="D817" i="15"/>
  <c r="D811" i="15" l="1"/>
  <c r="E806" i="15"/>
  <c r="E811" i="15"/>
  <c r="D806" i="15"/>
  <c r="E804" i="15"/>
  <c r="E783" i="15"/>
  <c r="E782" i="15" s="1"/>
  <c r="D783" i="15"/>
  <c r="D782" i="15" s="1"/>
  <c r="D772" i="15" l="1"/>
  <c r="F34" i="26"/>
  <c r="G34" i="26"/>
  <c r="E34" i="26"/>
  <c r="J615" i="16" l="1"/>
  <c r="J309" i="16" l="1"/>
  <c r="J306" i="16" s="1"/>
  <c r="K309" i="16"/>
  <c r="K306" i="16" s="1"/>
  <c r="E337" i="15"/>
  <c r="D365" i="15"/>
  <c r="D363" i="15" s="1"/>
  <c r="D362" i="15"/>
  <c r="D343" i="15" s="1"/>
  <c r="D830" i="15" l="1"/>
  <c r="E851" i="15"/>
  <c r="D854" i="15"/>
  <c r="D851" i="15" s="1"/>
  <c r="K591" i="16" l="1"/>
  <c r="I591" i="16"/>
  <c r="J591" i="16"/>
  <c r="E362" i="15" l="1"/>
  <c r="E343" i="15" s="1"/>
  <c r="D360" i="15" l="1"/>
  <c r="E374" i="15"/>
  <c r="E315" i="15"/>
  <c r="E301" i="15" l="1"/>
  <c r="E166" i="15" l="1"/>
  <c r="E100" i="15" s="1"/>
  <c r="E167" i="15"/>
  <c r="E169" i="15" l="1"/>
  <c r="E103" i="15" s="1"/>
  <c r="E168" i="15"/>
  <c r="K91" i="16"/>
  <c r="J623" i="16" l="1"/>
  <c r="J622" i="16" s="1"/>
  <c r="K623" i="16"/>
  <c r="K622" i="16" s="1"/>
  <c r="I623" i="16"/>
  <c r="I622" i="16" s="1"/>
  <c r="J454" i="16" l="1"/>
  <c r="J453" i="16" s="1"/>
  <c r="K454" i="16"/>
  <c r="I454" i="16"/>
  <c r="J281" i="16"/>
  <c r="J262" i="16" s="1"/>
  <c r="K281" i="16"/>
  <c r="K262" i="16" s="1"/>
  <c r="J284" i="16"/>
  <c r="I284" i="16"/>
  <c r="K303" i="16"/>
  <c r="J313" i="16"/>
  <c r="K313" i="16"/>
  <c r="I313" i="16"/>
  <c r="J91" i="16" l="1"/>
  <c r="K57" i="16"/>
  <c r="J57" i="16"/>
  <c r="J53" i="16" l="1"/>
  <c r="K53" i="16"/>
  <c r="K9" i="16"/>
  <c r="K8" i="16" s="1"/>
  <c r="I53" i="16"/>
  <c r="I9" i="16"/>
  <c r="I8" i="16" s="1"/>
  <c r="J9" i="16"/>
  <c r="J8" i="16" s="1"/>
  <c r="E336" i="15" l="1"/>
  <c r="D803" i="15"/>
  <c r="D804" i="15" l="1"/>
  <c r="D801" i="15" s="1"/>
  <c r="E803" i="15"/>
  <c r="E801" i="15" s="1"/>
  <c r="D855" i="15" l="1"/>
  <c r="E772" i="15" l="1"/>
  <c r="E769" i="15" s="1"/>
  <c r="D769" i="15" l="1"/>
  <c r="D336" i="15" l="1"/>
  <c r="D299" i="15"/>
  <c r="E175" i="15" l="1"/>
  <c r="E180" i="15"/>
  <c r="D167" i="15"/>
  <c r="D168" i="15"/>
  <c r="D169" i="15"/>
  <c r="D103" i="15" s="1"/>
  <c r="D180" i="15"/>
  <c r="E185" i="15"/>
  <c r="D185" i="15"/>
  <c r="E215" i="15"/>
  <c r="D215" i="15"/>
  <c r="D166" i="15" l="1"/>
  <c r="D165" i="15" s="1"/>
  <c r="E165" i="15"/>
  <c r="D175" i="15"/>
  <c r="D100" i="15" l="1"/>
  <c r="I361" i="16" l="1"/>
  <c r="I362" i="16"/>
  <c r="I303" i="16"/>
  <c r="E886" i="15" l="1"/>
  <c r="D886" i="15"/>
  <c r="E885" i="15"/>
  <c r="E882" i="15" s="1"/>
  <c r="D885" i="15"/>
  <c r="D882" i="15" s="1"/>
  <c r="E871" i="15"/>
  <c r="D871" i="15"/>
  <c r="E867" i="15"/>
  <c r="D867" i="15"/>
  <c r="E866" i="15"/>
  <c r="E863" i="15" s="1"/>
  <c r="D866" i="15"/>
  <c r="E859" i="15"/>
  <c r="D859" i="15"/>
  <c r="E855" i="15"/>
  <c r="E847" i="15"/>
  <c r="D847" i="15"/>
  <c r="E843" i="15"/>
  <c r="D843" i="15"/>
  <c r="E839" i="15"/>
  <c r="D839" i="15"/>
  <c r="E835" i="15"/>
  <c r="D835" i="15"/>
  <c r="E831" i="15"/>
  <c r="D831" i="15"/>
  <c r="E830" i="15"/>
  <c r="D827" i="15"/>
  <c r="E824" i="15"/>
  <c r="D824" i="15"/>
  <c r="E823" i="15"/>
  <c r="D823" i="15"/>
  <c r="J464" i="16"/>
  <c r="J463" i="16" s="1"/>
  <c r="E765" i="15"/>
  <c r="E763" i="15" s="1"/>
  <c r="E760" i="15" s="1"/>
  <c r="D763" i="15"/>
  <c r="D760" i="15" s="1"/>
  <c r="E755" i="15"/>
  <c r="E753" i="15" s="1"/>
  <c r="D755" i="15"/>
  <c r="D753" i="15" s="1"/>
  <c r="E746" i="15"/>
  <c r="D746" i="15"/>
  <c r="D748" i="15"/>
  <c r="E748" i="15"/>
  <c r="E825" i="15" l="1"/>
  <c r="E822" i="15" s="1"/>
  <c r="E827" i="15"/>
  <c r="D863" i="15"/>
  <c r="D825" i="15"/>
  <c r="D822" i="15" s="1"/>
  <c r="E880" i="15"/>
  <c r="E877" i="15" s="1"/>
  <c r="D880" i="15"/>
  <c r="D877" i="15" s="1"/>
  <c r="D744" i="15"/>
  <c r="D741" i="15" s="1"/>
  <c r="E744" i="15"/>
  <c r="E741" i="15" s="1"/>
  <c r="D301" i="15" l="1"/>
  <c r="I196" i="16" l="1"/>
  <c r="J555" i="16" l="1"/>
  <c r="J554" i="16" s="1"/>
  <c r="J553" i="16" s="1"/>
  <c r="K555" i="16"/>
  <c r="K554" i="16" s="1"/>
  <c r="K553" i="16" s="1"/>
  <c r="I555" i="16"/>
  <c r="I554" i="16" s="1"/>
  <c r="I553" i="16" s="1"/>
  <c r="K464" i="16"/>
  <c r="K463" i="16" s="1"/>
  <c r="I464" i="16"/>
  <c r="I463" i="16" s="1"/>
  <c r="J452" i="16"/>
  <c r="K453" i="16"/>
  <c r="K452" i="16" s="1"/>
  <c r="I453" i="16"/>
  <c r="I452" i="16" s="1"/>
  <c r="J570" i="16" l="1"/>
  <c r="J561" i="16" s="1"/>
  <c r="K570" i="16"/>
  <c r="K561" i="16" s="1"/>
  <c r="J371" i="16" l="1"/>
  <c r="J370" i="16" s="1"/>
  <c r="K371" i="16"/>
  <c r="K370" i="16" s="1"/>
  <c r="I371" i="16"/>
  <c r="J362" i="16"/>
  <c r="K362" i="16"/>
  <c r="K361" i="16" s="1"/>
  <c r="J361" i="16" l="1"/>
  <c r="K360" i="16"/>
  <c r="I360" i="16"/>
  <c r="J360" i="16"/>
  <c r="I353" i="16" l="1"/>
  <c r="J327" i="16"/>
  <c r="J326" i="16" s="1"/>
  <c r="K327" i="16"/>
  <c r="K326" i="16" s="1"/>
  <c r="I327" i="16"/>
  <c r="I326" i="16" s="1"/>
  <c r="K332" i="16"/>
  <c r="I332" i="16"/>
  <c r="I309" i="16"/>
  <c r="I302" i="16" l="1"/>
  <c r="I301" i="16"/>
  <c r="J288" i="16"/>
  <c r="J280" i="16" s="1"/>
  <c r="K288" i="16"/>
  <c r="I288" i="16"/>
  <c r="I280" i="16" s="1"/>
  <c r="J200" i="16"/>
  <c r="K200" i="16"/>
  <c r="I200" i="16"/>
  <c r="I182" i="16" s="1"/>
  <c r="J196" i="16"/>
  <c r="K196" i="16"/>
  <c r="I298" i="16" l="1"/>
  <c r="J182" i="16"/>
  <c r="K182" i="16"/>
  <c r="J261" i="16"/>
  <c r="K280" i="16"/>
  <c r="I261" i="16"/>
  <c r="D323" i="15"/>
  <c r="D324" i="15"/>
  <c r="D325" i="15"/>
  <c r="D327" i="15"/>
  <c r="D322" i="15" s="1"/>
  <c r="D331" i="15"/>
  <c r="K261" i="16" l="1"/>
  <c r="D288" i="15"/>
  <c r="D321" i="15"/>
  <c r="D345" i="15"/>
  <c r="D326" i="15"/>
  <c r="E325" i="15" l="1"/>
  <c r="E324" i="15"/>
  <c r="E323" i="15"/>
  <c r="E286" i="15" s="1"/>
  <c r="E330" i="15"/>
  <c r="E329" i="15"/>
  <c r="E328" i="15"/>
  <c r="E327" i="15"/>
  <c r="E322" i="15" s="1"/>
  <c r="E290" i="15"/>
  <c r="D290" i="15"/>
  <c r="E321" i="15" l="1"/>
  <c r="E326" i="15"/>
  <c r="E365" i="15" l="1"/>
  <c r="E353" i="15"/>
  <c r="E363" i="15" l="1"/>
  <c r="E288" i="15"/>
  <c r="E346" i="15"/>
  <c r="E345" i="15" s="1"/>
  <c r="E360" i="15"/>
  <c r="E376" i="15" l="1"/>
  <c r="D376" i="15"/>
  <c r="D374" i="15"/>
  <c r="D373" i="15" s="1"/>
  <c r="E331" i="15"/>
  <c r="E305" i="15"/>
  <c r="E373" i="15" l="1"/>
  <c r="E344" i="15" l="1"/>
  <c r="E341" i="15"/>
  <c r="D344" i="15"/>
  <c r="D341" i="15" s="1"/>
  <c r="D129" i="15"/>
  <c r="D125" i="15"/>
  <c r="E114" i="15"/>
  <c r="D114" i="15"/>
  <c r="E101" i="15"/>
  <c r="D101" i="15"/>
  <c r="E129" i="15"/>
  <c r="E125" i="15"/>
  <c r="E287" i="15" l="1"/>
  <c r="E284" i="15" s="1"/>
  <c r="D287" i="15"/>
  <c r="E102" i="15"/>
  <c r="E99" i="15" s="1"/>
  <c r="D102" i="15"/>
  <c r="D99" i="15" s="1"/>
  <c r="D131" i="15"/>
  <c r="E131" i="15"/>
  <c r="A12" i="28" l="1"/>
  <c r="K615" i="16"/>
  <c r="I615" i="16"/>
  <c r="K612" i="16"/>
  <c r="K606" i="16"/>
  <c r="I606" i="16"/>
  <c r="J606" i="16"/>
  <c r="J612" i="16"/>
  <c r="I612" i="16"/>
  <c r="I605" i="16" l="1"/>
  <c r="K605" i="16"/>
  <c r="J605" i="16"/>
  <c r="D517" i="15"/>
  <c r="D517" i="15"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<sst xmlns="http://schemas.openxmlformats.org/spreadsheetml/2006/main" count="5701" uniqueCount="1671">
  <si>
    <t>0610122060</t>
  </si>
  <si>
    <t>0610122070</t>
  </si>
  <si>
    <t>1.5</t>
  </si>
  <si>
    <t>0620000000</t>
  </si>
  <si>
    <t>0620122020</t>
  </si>
  <si>
    <t>0640122030</t>
  </si>
  <si>
    <t>Бюджет ЧМО</t>
  </si>
  <si>
    <t>«Формирование современной городской среды Чугуевского муниципального округа»</t>
  </si>
  <si>
    <t>всего</t>
  </si>
  <si>
    <t>федеральный бюджет (субсидии, субвенции, иные межбюджетные трансферты)</t>
  </si>
  <si>
    <t>краевой бюджет (субсидии, субвенции, иные межбюджетные трансферты)</t>
  </si>
  <si>
    <t>бюджет Чугуевского муниципального округа</t>
  </si>
  <si>
    <t xml:space="preserve">краевой бюджет </t>
  </si>
  <si>
    <t>бюджет округа</t>
  </si>
  <si>
    <t>Организация транспортного обслуживания</t>
  </si>
  <si>
    <t>Приобретение и установка дорожных знаков</t>
  </si>
  <si>
    <t>Разметка пешеходных переходов</t>
  </si>
  <si>
    <t>Разметка улично-дорожной сети</t>
  </si>
  <si>
    <t>очистка дорог от снега</t>
  </si>
  <si>
    <t>1.5.</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</si>
  <si>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</si>
  <si>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1.4.1</t>
  </si>
  <si>
    <t>2.</t>
  </si>
  <si>
    <t>Основное мероприятие "Развитие инфраструктуры образовательных организаций"</t>
  </si>
  <si>
    <t>2.1.1</t>
  </si>
  <si>
    <t>2.1.2</t>
  </si>
  <si>
    <t>Основное мероприятие " Реализация образовательных программ начального, общего, сновного общего и среднего общего образования"</t>
  </si>
  <si>
    <t>2.2.1</t>
  </si>
  <si>
    <t>2.2.2</t>
  </si>
  <si>
    <t>2.2.3</t>
  </si>
  <si>
    <t>Мероприятия по охране труда</t>
  </si>
  <si>
    <t>2.2.4</t>
  </si>
  <si>
    <t>2.2.5</t>
  </si>
  <si>
    <t>2.2.6</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</si>
  <si>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</si>
  <si>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Основное мероприятие "Создание условий для получения качественного общего образования"</t>
  </si>
  <si>
    <t>2.3.1</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</si>
  <si>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</si>
  <si>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2.3.2</t>
  </si>
  <si>
    <t>2.4.</t>
  </si>
  <si>
    <t>Основное мероприятие "Формирование доступной среды"</t>
  </si>
  <si>
    <t>2.4.1</t>
  </si>
  <si>
    <t>Мероприятия для обеспечения доступности и получения услуг инвалидами и другими маломобильными группами инвалидов</t>
  </si>
  <si>
    <t>2.5.</t>
  </si>
  <si>
    <t>2.6.</t>
  </si>
  <si>
    <t>2.6.1</t>
  </si>
  <si>
    <t>3.</t>
  </si>
  <si>
    <t>Основное мероприятие "Реализация дополнительных общеобразовательных программ и обеспечение условий их предоставления"</t>
  </si>
  <si>
    <t>3.1.1</t>
  </si>
  <si>
    <t>3.1.2</t>
  </si>
  <si>
    <t>Расходы на обеспечение деятельности (оказаниеуслуг, выполнение работ) музыкальной школы</t>
  </si>
  <si>
    <t>3.1.3</t>
  </si>
  <si>
    <t xml:space="preserve">Расходы на приобретение коммунальных услуг </t>
  </si>
  <si>
    <t>3.1.4</t>
  </si>
  <si>
    <t>3.1.5</t>
  </si>
  <si>
    <t>3.1.6</t>
  </si>
  <si>
    <t>Основное мероприятие "Организация и обеспечение отдыха и оздоровления детей"</t>
  </si>
  <si>
    <t>3.2.1</t>
  </si>
  <si>
    <t>Мероприятия по организации и обеспечению оздоровления и отдыха детей</t>
  </si>
  <si>
    <t>3.2.2</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</si>
  <si>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</si>
  <si>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3.3.1</t>
  </si>
  <si>
    <t>Проведение мероприятий для детей, подростков и молодежи</t>
  </si>
  <si>
    <t>3.4.1</t>
  </si>
  <si>
    <t>4.</t>
  </si>
  <si>
    <t>Обязательное страхование гидротехнических сооружений</t>
  </si>
  <si>
    <t>1.6</t>
  </si>
  <si>
    <t>000</t>
  </si>
  <si>
    <t>05</t>
  </si>
  <si>
    <t>Всего по программе</t>
  </si>
  <si>
    <t>Организация транспортного обслуживания населения</t>
  </si>
  <si>
    <t>0390100000</t>
  </si>
  <si>
    <t>0390193130</t>
  </si>
  <si>
    <t>0390321060</t>
  </si>
  <si>
    <t>Содержание и ремонт автомобильных дорог и искуственных сооружений</t>
  </si>
  <si>
    <t>0390321070</t>
  </si>
  <si>
    <t>5.</t>
  </si>
  <si>
    <t>Устройство и восстановление уличного освещения</t>
  </si>
  <si>
    <t>0390321071</t>
  </si>
  <si>
    <t>0390321072</t>
  </si>
  <si>
    <t>Основное мероприятие "Профилактика правонарушений несовершеннолетних и молодежи, предупреждение детской безнадзорности и беспризорности"</t>
  </si>
  <si>
    <t>1.1</t>
  </si>
  <si>
    <t>0990124030</t>
  </si>
  <si>
    <t>1.2</t>
  </si>
  <si>
    <t>1.3</t>
  </si>
  <si>
    <t>Содействие развитию молодежных общественных объединений, привлека-ющих в работу «трудных подростков» (заказ имиджевой продукции)</t>
  </si>
  <si>
    <t>1.4</t>
  </si>
  <si>
    <t>Субвенции на создание и обеспечение деятельности комиссии по делам несовершеннолетних и защите их прав</t>
  </si>
  <si>
    <t>Основное мероприятие 2. Профилактика злоупотребления наркотиками, популяризация здорового образа жизни</t>
  </si>
  <si>
    <t>2.1</t>
  </si>
  <si>
    <t>Выявление, учет и организация уничтожения выявленных очагов дикорастущих и культивируемых наркотикосодержащих растений на территории Чугуевского округа</t>
  </si>
  <si>
    <t>0990224040</t>
  </si>
  <si>
    <t>2.2</t>
  </si>
  <si>
    <t>Организация обучения волонтеров, реализующих комплекс мероприятий по профилактике наркомании среди молодежи</t>
  </si>
  <si>
    <t>2.3</t>
  </si>
  <si>
    <t>Организация тренингов, станционных игр, конкурсов, направленных на профилактику употребления наркотических средств в молодежной среде</t>
  </si>
  <si>
    <t>Основное мероприятие 3. Профилактика административных правонарушений, совершенных на территории Чугуевского муниципального округа</t>
  </si>
  <si>
    <t>3.1</t>
  </si>
  <si>
    <t>Субвенции на реализацию отдельных полномочий по созданию административной комиссии</t>
  </si>
  <si>
    <t>0990393030</t>
  </si>
  <si>
    <t>Организация библиотечного обслуживания населения</t>
  </si>
  <si>
    <t>Расходы на обеспечение деятельности (оказание услуг, выполнение работ) централизованной библиотечной системы</t>
  </si>
  <si>
    <t>0290170590</t>
  </si>
  <si>
    <t>08</t>
  </si>
  <si>
    <t>Организация деятельности централизованной клубной системы</t>
  </si>
  <si>
    <t>Расходы на обеспечение деятельности  (оказание услуг, выполнение работ) учреждений</t>
  </si>
  <si>
    <t>Организация и проведение культурно-массовых мероприятий</t>
  </si>
  <si>
    <t>2.4</t>
  </si>
  <si>
    <t>2.5</t>
  </si>
  <si>
    <t>2.6</t>
  </si>
  <si>
    <t>2.7</t>
  </si>
  <si>
    <t>2.8</t>
  </si>
  <si>
    <t>Изготовление технической документации по объектам недвижимости отрасли культуры</t>
  </si>
  <si>
    <t>3</t>
  </si>
  <si>
    <t xml:space="preserve">Обеспечение деятельности муниципального казенного учреждения «Центр обеспечения деятельности учреждений культуры» </t>
  </si>
  <si>
    <t>13</t>
  </si>
  <si>
    <t>4</t>
  </si>
  <si>
    <t>Реализация молодежной политики</t>
  </si>
  <si>
    <t>4.1</t>
  </si>
  <si>
    <t>Проведение мероприятий для детей и молодежи</t>
  </si>
  <si>
    <t>0290420160</t>
  </si>
  <si>
    <t>4.2</t>
  </si>
  <si>
    <t>Выплата стипендии главы Чугуевского муниципального округа социально активной молодежи</t>
  </si>
  <si>
    <t>0290420290</t>
  </si>
  <si>
    <t>4.3</t>
  </si>
  <si>
    <t>Поддержка молодежных общественных объединений</t>
  </si>
  <si>
    <t>0290420310</t>
  </si>
  <si>
    <t>5</t>
  </si>
  <si>
    <t>Формирование доступной среды</t>
  </si>
  <si>
    <t>0290541060</t>
  </si>
  <si>
    <t>6</t>
  </si>
  <si>
    <t xml:space="preserve">Проведение ремонтно-реставрационных работ объектов культурного наследия </t>
  </si>
  <si>
    <t>6.1</t>
  </si>
  <si>
    <t>Содержание и ремонт памятников истории и культуры, в том числе объектов культурного наследия</t>
  </si>
  <si>
    <t>0290620280</t>
  </si>
  <si>
    <t>Развитие массовой физической культуры и спорта на территории Чугуевского МО</t>
  </si>
  <si>
    <t>11</t>
  </si>
  <si>
    <t>0590220170</t>
  </si>
  <si>
    <t>Приобретение спортивного оборудования, приспособлений, инвентаря, расходных материалов</t>
  </si>
  <si>
    <t>Приобретение наградной атрибутики</t>
  </si>
  <si>
    <t>0590220180</t>
  </si>
  <si>
    <t>Организация и проведение мероприятий физкультурно-спортивной направленности для лиц с ограниченными возможностями здоровья</t>
  </si>
  <si>
    <t>Поэтапное внедрение Всероссийского физкультурно-спортивного комплекса ГТО на территории Чугуевского муниципального округа</t>
  </si>
  <si>
    <t>0590220210</t>
  </si>
  <si>
    <t>Организация и проведение физкультурно-спортивных мероприятий в рамках Всероссийского физкультурно-спортивного комплекса "Готов к труду и обороне" (ГТО)</t>
  </si>
  <si>
    <t>Развитие туризма на территории Чугуевского муниципального округа</t>
  </si>
  <si>
    <t>Организация и проведение мероприятий с элементами спортивного туризма</t>
  </si>
  <si>
    <t>Приобретение туристического оборудования, инвентаря, снаряжений и расходных материалов</t>
  </si>
  <si>
    <t>Приобретение призов и наградной атрибутики</t>
  </si>
  <si>
    <t>Организация физкультурно-спортивной работы по месту жительства</t>
  </si>
  <si>
    <t>90</t>
  </si>
  <si>
    <t>Техническое и программное обеспечение администрации Чугуевского муниципального округа</t>
  </si>
  <si>
    <t>2</t>
  </si>
  <si>
    <t>Субсидии на финансовое обеспечение выполнения муниципального задания муниципальному автономному учреждению «Редакция газеты «Наше время»</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</si>
  <si>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</si>
  <si>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Повышение квалификации муниципальных служащих по образовательным программам в области противодействия коррупции</t>
  </si>
  <si>
    <t>12</t>
  </si>
  <si>
    <t>Ежемесячные денежные выплаты опекунам (попечителям) на содержание детей, находящихся под опекой (попечительством)</t>
  </si>
  <si>
    <t>0490293051</t>
  </si>
  <si>
    <t>323</t>
  </si>
  <si>
    <t>Вознаграждение приемным родителям</t>
  </si>
  <si>
    <t>0490293053</t>
  </si>
  <si>
    <t>0490300000</t>
  </si>
  <si>
    <t>Разработка проекта генерального плана и правил землепользования Чугуевского муниципального округа</t>
  </si>
  <si>
    <t>Субсидии некомерческим организациям, не являющимися муниципальными организациями</t>
  </si>
  <si>
    <t>0490343030</t>
  </si>
  <si>
    <t>633</t>
  </si>
  <si>
    <t>Организация ритуальных услуг и содержание мест захоронения</t>
  </si>
  <si>
    <t>1</t>
  </si>
  <si>
    <t>Организация мероприятий по благоустройству территорий Чугуевского муницпального округа</t>
  </si>
  <si>
    <t>1690224020</t>
  </si>
  <si>
    <t>0790223030</t>
  </si>
  <si>
    <t>0790223040</t>
  </si>
  <si>
    <t>Проведение информационной пропаганды, направленной на профилактику терроризма и экстремизма</t>
  </si>
  <si>
    <t>Создание условий для организации работы добровольной пожарной охраны</t>
  </si>
  <si>
    <t>Создание условий для забора воды пожарной техникой</t>
  </si>
  <si>
    <t>Обеспечение, приобретение и содержание пожаротехнических средств</t>
  </si>
  <si>
    <t>1090170120</t>
  </si>
  <si>
    <t>1090170590</t>
  </si>
  <si>
    <t>109010591</t>
  </si>
  <si>
    <t>Пенсии за выслугу лет лицам, замещавшим должности муниципальной службы в органах местного самоуправления Чугуевского муниципального округа</t>
  </si>
  <si>
    <t>Федеральный бюджет</t>
  </si>
  <si>
    <t>Краевой бюджет</t>
  </si>
  <si>
    <t>Бюджет округа</t>
  </si>
  <si>
    <t>Иные внебюджетные источники</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</si>
  <si>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</si>
  <si>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</si>
  <si>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</si>
  <si>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</si>
  <si>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Основное мероприятие "Проведение оценки рыночной стоимости муниципального имущества"</t>
  </si>
  <si>
    <t>0420240020</t>
  </si>
  <si>
    <t>Подпрограмма "Создание условий для обеспечения доступным и комфортным жильем населения Чугуевского муниципального округа" на 2020-2024 годы</t>
  </si>
  <si>
    <t>Подпрограмма "Долгосрочное финансовое планирование и организация бюджетного процесса в Чугуевском муниципальном округе" на 2020-2024 годы</t>
  </si>
  <si>
    <t>972</t>
  </si>
  <si>
    <t>0440000000</t>
  </si>
  <si>
    <t>Основное мероприятие "Совершенствование бюджетного процесса""</t>
  </si>
  <si>
    <t>0440110030</t>
  </si>
  <si>
    <t>Бюджет Приморского края</t>
  </si>
  <si>
    <t>5.1</t>
  </si>
  <si>
    <t>Поддержка традиционно сложившихся и развитие новых производств</t>
  </si>
  <si>
    <t xml:space="preserve">Обновление основных производственных фондов промышленных предприятий </t>
  </si>
  <si>
    <t>Строительство деревообрабатывающих предприятий</t>
  </si>
  <si>
    <t>Создание новых рабочих мест</t>
  </si>
  <si>
    <t>Строительство фабрики экологически чистых игрушек в с. Чугуевка</t>
  </si>
  <si>
    <t>Реконструкция и строительство объектов торговли, общественного питания</t>
  </si>
  <si>
    <t>Повышение эффективности агропромышленного комплекса</t>
  </si>
  <si>
    <t>Приобретение племенного скота</t>
  </si>
  <si>
    <t>Строительство фермы КРС в муниципальном округе</t>
  </si>
  <si>
    <t>Сохранение и поддержание плодородия земель путем внесения минеральных удобрений и средств химизации</t>
  </si>
  <si>
    <t>Приобретение техники и оборудования</t>
  </si>
  <si>
    <t>Вовлечение в оборот неиспользуемых сельскохозяйственных угодий</t>
  </si>
  <si>
    <t>оплата проезда беременных женщин и больных туберкулёзом на приём к врачу (в границах Чугуевского муниципального района)</t>
  </si>
  <si>
    <t>единовременная выплата на погребение умершего почетного гражданина Чугуевского муниципального округа (района)</t>
  </si>
  <si>
    <t>0490242020</t>
  </si>
  <si>
    <t>0490293160</t>
  </si>
  <si>
    <t>Ремонт автомобильных дорог общего пользования местного значения населенных пунктов Чугуевского муниципального округа</t>
  </si>
  <si>
    <t>Устройство и восстановление уличного освещения вдоль дорог Чугуевского муниципального округа</t>
  </si>
  <si>
    <t>федеральный бюджет</t>
  </si>
  <si>
    <t>краевой бюджет</t>
  </si>
  <si>
    <t>бюджет ЧМО</t>
  </si>
  <si>
    <t>Развитие адаптивной физической культуры</t>
  </si>
  <si>
    <t>Содержание линий уличного освещения</t>
  </si>
  <si>
    <t>Ремонт и модернизация тепловых сетей</t>
  </si>
  <si>
    <t>№ п/п</t>
  </si>
  <si>
    <t>1.1.</t>
  </si>
  <si>
    <t>1.</t>
  </si>
  <si>
    <t>1.2.</t>
  </si>
  <si>
    <t>1.3.</t>
  </si>
  <si>
    <t>1.4.</t>
  </si>
  <si>
    <t>1.2.1</t>
  </si>
  <si>
    <t>1.2.2</t>
  </si>
  <si>
    <t>1.2.3</t>
  </si>
  <si>
    <t>1.2.4</t>
  </si>
  <si>
    <t>1.2.5</t>
  </si>
  <si>
    <t>1.2.6</t>
  </si>
  <si>
    <t>1.2.7</t>
  </si>
  <si>
    <t>1.2.8</t>
  </si>
  <si>
    <t>1.3.1</t>
  </si>
  <si>
    <t xml:space="preserve">Источники ресурсного    
  обеспечения        
</t>
  </si>
  <si>
    <t>1.1.1</t>
  </si>
  <si>
    <t>1.1.2</t>
  </si>
  <si>
    <t>1.1.3</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</si>
  <si>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</si>
  <si>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Мероприятия по профилактике терроризма и экстремизма</t>
  </si>
  <si>
    <t>Мероприятия по пожарной безопасности</t>
  </si>
  <si>
    <t xml:space="preserve">федеральный бюджет (иные межбюджетные трансферты)     </t>
  </si>
  <si>
    <t xml:space="preserve">краевой бюджет (субсидии, субвенции, иные межбюджетные трансферты)     </t>
  </si>
  <si>
    <t>Субвенции на организацию и обеспечение оздоровления и отдыха детей Примрского края (за исключением организации отдыха детей в каникулярное время)</t>
  </si>
  <si>
    <t xml:space="preserve">Мероприятия по трудоустройству несовершеннолетних </t>
  </si>
  <si>
    <t>Расходы на приобретение коммунальных услуг</t>
  </si>
  <si>
    <t>2.2.</t>
  </si>
  <si>
    <t>3.3.</t>
  </si>
  <si>
    <t>2.3.</t>
  </si>
  <si>
    <t>2.1.</t>
  </si>
  <si>
    <t>3.1.</t>
  </si>
  <si>
    <t>3.2.</t>
  </si>
  <si>
    <t>3.4.</t>
  </si>
  <si>
    <t>3.5.</t>
  </si>
  <si>
    <t>4.1.</t>
  </si>
  <si>
    <t>4.2.</t>
  </si>
  <si>
    <t>Основное мероприятие "Развитие инфраструктуры организаций дошкольного образования"</t>
  </si>
  <si>
    <t>Мероприятия по информатизации системы образования</t>
  </si>
  <si>
    <t>Мероприятия по капитальному ремонту  зданий и  помещений учреждений (в том числе проектно - изыскательские работы)</t>
  </si>
  <si>
    <t>Основное мероприятие "Реализация образовательных программ дошкольного образования"</t>
  </si>
  <si>
    <t>Мероприятия по по охране труда</t>
  </si>
  <si>
    <t>Приобретение витамина С для детей, посещающих муниципальные дошкольные учреждения</t>
  </si>
  <si>
    <t>Расходы на обеспечение деятельности (оказание услуг, выполнение работ) муниципальных учреждений</t>
  </si>
  <si>
    <t>Основное мероприятие "Управление в сфере реализации развития отрасли образования"</t>
  </si>
  <si>
    <t>4.1.1</t>
  </si>
  <si>
    <t>4.1.2</t>
  </si>
  <si>
    <t>Расходы на обеспечение деятельности (оказание услуг, выполнение работ) учреждений</t>
  </si>
  <si>
    <t>4.1.3</t>
  </si>
  <si>
    <t>Всего</t>
  </si>
  <si>
    <t>бюджет  Чугуевского муниципального округа</t>
  </si>
  <si>
    <t>Форма 7</t>
  </si>
  <si>
    <t xml:space="preserve">Наименование муниципальной программы,  подпрограммы, отдельного   
  мероприятия  
</t>
  </si>
  <si>
    <t xml:space="preserve">Код бюджетной классификации </t>
  </si>
  <si>
    <t>ГРБС</t>
  </si>
  <si>
    <t>РзПр</t>
  </si>
  <si>
    <t>ЦСт</t>
  </si>
  <si>
    <t>ВР</t>
  </si>
  <si>
    <t>Рз</t>
  </si>
  <si>
    <t>Пр</t>
  </si>
  <si>
    <t>07</t>
  </si>
  <si>
    <t>01</t>
  </si>
  <si>
    <t>0110120190</t>
  </si>
  <si>
    <t>244</t>
  </si>
  <si>
    <t>414</t>
  </si>
  <si>
    <t>0110170080</t>
  </si>
  <si>
    <t>243</t>
  </si>
  <si>
    <t>0110220050</t>
  </si>
  <si>
    <t>0110220060</t>
  </si>
  <si>
    <t>0110220100</t>
  </si>
  <si>
    <t>0110220150</t>
  </si>
  <si>
    <t>0110270590</t>
  </si>
  <si>
    <t>111</t>
  </si>
  <si>
    <t>112</t>
  </si>
  <si>
    <t>119</t>
  </si>
  <si>
    <t>851</t>
  </si>
  <si>
    <t>852</t>
  </si>
  <si>
    <t>853</t>
  </si>
  <si>
    <t>0110270591</t>
  </si>
  <si>
    <t>0110293070</t>
  </si>
  <si>
    <t>10</t>
  </si>
  <si>
    <t>04</t>
  </si>
  <si>
    <t>0110293090</t>
  </si>
  <si>
    <t>313</t>
  </si>
  <si>
    <t>03</t>
  </si>
  <si>
    <t>321</t>
  </si>
  <si>
    <t>971</t>
  </si>
  <si>
    <t>02</t>
  </si>
  <si>
    <t>612</t>
  </si>
  <si>
    <t>0120220050</t>
  </si>
  <si>
    <t>0120220060</t>
  </si>
  <si>
    <t>0120220150</t>
  </si>
  <si>
    <t>0120270590</t>
  </si>
  <si>
    <t>611</t>
  </si>
  <si>
    <t>0120270591</t>
  </si>
  <si>
    <t>0120293060</t>
  </si>
  <si>
    <t>0120393150</t>
  </si>
  <si>
    <t>0120441060</t>
  </si>
  <si>
    <t>06</t>
  </si>
  <si>
    <t>0130170490</t>
  </si>
  <si>
    <t>0130170491</t>
  </si>
  <si>
    <t>0130170690</t>
  </si>
  <si>
    <t>0130170691</t>
  </si>
  <si>
    <t>974</t>
  </si>
  <si>
    <t>0130221050</t>
  </si>
  <si>
    <t>0130293080</t>
  </si>
  <si>
    <t>0130320160</t>
  </si>
  <si>
    <t>09</t>
  </si>
  <si>
    <t>Форма 8</t>
  </si>
  <si>
    <t>0120170060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</si>
  <si>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</si>
  <si>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</si>
  <si>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247</t>
  </si>
  <si>
    <t>I</t>
  </si>
  <si>
    <t>бюджет Чугуевского округа</t>
  </si>
  <si>
    <t>0390300000</t>
  </si>
  <si>
    <t>3.2</t>
  </si>
  <si>
    <t>3.3</t>
  </si>
  <si>
    <t>Приобретение и установка дорожных знаков, разметка пешеходных переходов и улично-дорожной сети (субсидии МБУ СКС)</t>
  </si>
  <si>
    <t xml:space="preserve"> -*-</t>
  </si>
  <si>
    <t>Отв. Исп.</t>
  </si>
  <si>
    <t>Подпрограмма  "Содержание и ремонт муницпального жилищного фонда"</t>
  </si>
  <si>
    <t>2.1.3</t>
  </si>
  <si>
    <t>2.1.4</t>
  </si>
  <si>
    <t>2.1.5</t>
  </si>
  <si>
    <t>Подпрограмма "Переселение граждан из ветхого и аварийного жилья"</t>
  </si>
  <si>
    <t>Признание жилых помещений непригодными для проживания и снос жилых помещений, признанных непригодными</t>
  </si>
  <si>
    <t>Подпрограмма "Обеспечение жильем молодых семей"</t>
  </si>
  <si>
    <t>5.1.</t>
  </si>
  <si>
    <t>Комплектование книжных фондов и обеспечение информационно-техническим оборудованием библиотек</t>
  </si>
  <si>
    <t>Комплектование и обеспечение сохранности библиотечных фондов  и обеспечение информационно-техническим оборудованием библиотек</t>
  </si>
  <si>
    <t>2.9</t>
  </si>
  <si>
    <t>Строительство, реконструкция зданий (в том числе проектно-изыскательские работы)</t>
  </si>
  <si>
    <t>1.1.4</t>
  </si>
  <si>
    <t>1.1.5</t>
  </si>
  <si>
    <t>Отдельное мероприятие "Формирование благоприятных условий жизнедеятельности""</t>
  </si>
  <si>
    <t>МКУ "ЦХО"</t>
  </si>
  <si>
    <t>Аренда помещения, охранные услуги (отдел ЗАГС)</t>
  </si>
  <si>
    <t>Иные выплаты персоналу</t>
  </si>
  <si>
    <t>Начисления на заработную плату</t>
  </si>
  <si>
    <t>Налог на имущество</t>
  </si>
  <si>
    <t>Прочие налоги и сборы</t>
  </si>
  <si>
    <t>Уплата иных платежей</t>
  </si>
  <si>
    <t>Теплоснабжение, электроснабжение</t>
  </si>
  <si>
    <t>Водоснабжение, водоотведение</t>
  </si>
  <si>
    <t>Расходы по оплате договоров , контрактов на выполнение  работ, оказание услуг, связанных с материально- техническим обеспечением органов местного самоуправления</t>
  </si>
  <si>
    <t>06501L4970</t>
  </si>
  <si>
    <t>6.</t>
  </si>
  <si>
    <t>0310</t>
  </si>
  <si>
    <t xml:space="preserve">Проведение комплекса мероприятий по расчистке, углублению и берегоукреплению водных объектов, а также водоотводных канав </t>
  </si>
  <si>
    <t>Оплата расходов на составление сметных расчетов по проведению инженерной защиты, расчистке, углублению и берегоукреплению водных объектов, а также водосточных канав, и на проведение экспертизы данных сметных расчетов</t>
  </si>
  <si>
    <t>Приобретение воздуходувок для тушения полевых пожаров</t>
  </si>
  <si>
    <t>1590226090</t>
  </si>
  <si>
    <t>1590226100</t>
  </si>
  <si>
    <t>Пропаганда здорового образа жизни, профилактика вредных привычек, формирование у населения мотивации к здоровому образу жизни</t>
  </si>
  <si>
    <t>Изготовление и распространение листовок и буклетов</t>
  </si>
  <si>
    <t xml:space="preserve">Проведение профилактических мероприятий антитабачной и антиалкогольной направленности, неинфекционных заболеваний, заболеваний полости рта и заболеваний репродуктивной системы у мужчин  </t>
  </si>
  <si>
    <t>Создание условий для физической активности населения</t>
  </si>
  <si>
    <t>проведение оздоровительных мероприятий</t>
  </si>
  <si>
    <t>краевой бюджет  субвенции</t>
  </si>
  <si>
    <t>Бюджет Чугуевского муниципального округа</t>
  </si>
  <si>
    <t>Обследование семей, находящихся в социально опасном положении, нуждающихся в помощи государства (приобретение ГСМ)</t>
  </si>
  <si>
    <t>Образовательные учреждения, МКУ "ЦООУ"</t>
  </si>
  <si>
    <t xml:space="preserve">федеральный бюджет (иные межбюджетные трансферты)        
</t>
  </si>
  <si>
    <t xml:space="preserve">краевой бюджет (субсидии,  
субвенции, иные            
межбюджетные трансферты)   
</t>
  </si>
  <si>
    <t xml:space="preserve">бюджет Чугуевского муниципального района          </t>
  </si>
  <si>
    <t>0120170080</t>
  </si>
  <si>
    <t>2.5.1</t>
  </si>
  <si>
    <t>01205S2360</t>
  </si>
  <si>
    <t>973</t>
  </si>
  <si>
    <t>3.5.1</t>
  </si>
  <si>
    <t>Основное мероприятие "Реализация мер социальной поддержки по обеспечению услугами общественного транспорта"</t>
  </si>
  <si>
    <t>4.2.1</t>
  </si>
  <si>
    <t>Перевозка учащихся общественным транспортом</t>
  </si>
  <si>
    <t>0190541030</t>
  </si>
  <si>
    <t xml:space="preserve">бюджет ЧМО </t>
  </si>
  <si>
    <t>Подпрограмма  "Чистая вода"</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</si>
  <si>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</si>
  <si>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Обеспечение теплоснабжением многоквартирных домов с. Чугуевка, ул. 50 лет Октября, 2; с. Чугуевка, ул. Дзержинского, д. 7</t>
  </si>
  <si>
    <t>7.</t>
  </si>
  <si>
    <t>8.</t>
  </si>
  <si>
    <t>9.</t>
  </si>
  <si>
    <t>9.1</t>
  </si>
  <si>
    <t>Основное мероприятие "Выполнение работ по ремонту и содержанию муниципальных нежилых зданий и помещений"</t>
  </si>
  <si>
    <t>Основное мероприятие "Создание условий для обеспечения доступным и комфортным жильем населения Чугуевского муниципального округа"</t>
  </si>
  <si>
    <t>121</t>
  </si>
  <si>
    <t>2.1.1.1</t>
  </si>
  <si>
    <t>2.1.1.2</t>
  </si>
  <si>
    <t>2.1.1.3</t>
  </si>
  <si>
    <t>ускд</t>
  </si>
  <si>
    <t xml:space="preserve">Проведение выставок, лекториев </t>
  </si>
  <si>
    <t xml:space="preserve">Размещение публикаций по профилактике здорового образа жизни в средствах массовой информации </t>
  </si>
  <si>
    <t>Проведение лекций, бесед, классных часов опросов среди детей, подростков и их родителей о пагубном влиянии вредных привычек с привлечением врачей педиатров, психиатров, наркологов, психологов, сотрудников полиции</t>
  </si>
  <si>
    <t>организация клубов здоровья по месту жительства</t>
  </si>
  <si>
    <t>Мониторинг заболеваемости населения Чугуевского муниципального округа</t>
  </si>
  <si>
    <t>Анализ заболеваемости и смертности населения</t>
  </si>
  <si>
    <t>Организация работы автопоезда "Здоровье"</t>
  </si>
  <si>
    <t>Наименование подпрограммы, отдельного мероприятия</t>
  </si>
  <si>
    <t>Ответственный исполнитель, соисполнитель</t>
  </si>
  <si>
    <t>Код бюджетной классификации</t>
  </si>
  <si>
    <t>ЦСР</t>
  </si>
  <si>
    <t>Техническое присоединение к электрическим сетям</t>
  </si>
  <si>
    <t xml:space="preserve">Содержание и благоустройство территорий Чугуевского муниципального округа </t>
  </si>
  <si>
    <t>Организация ритуальных услуг и содержание мест захоронения чугуевского муниципального округа</t>
  </si>
  <si>
    <t xml:space="preserve">Предоставление 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 </t>
  </si>
  <si>
    <t>Проведение комплекса мероприятий по расчистке, углублению и берегоукреплению водных объектов, а также водоотводных канав</t>
  </si>
  <si>
    <t>Приобретение товаров для заложения в материальный резерв администрации Чугуевского муниципального округа для ликвидации чрезвычайных ситуаций природного и техногенного характера, в соответствии с утвержденной номеклатурой</t>
  </si>
  <si>
    <t xml:space="preserve">2. </t>
  </si>
  <si>
    <t>Осуществление противопожарной пропаганды издание специальной рекламной продукции</t>
  </si>
  <si>
    <t xml:space="preserve">Организация выполнения и осуществления мер пожарной безопасности </t>
  </si>
  <si>
    <t>Обустройство подъездов к местам забора воды (расчистка снега, грейдеровка, подсыпка) и подготовка к эксплуатации в зимний период, а также оплата расходов на составление сметных расчетов на проведение данных работ</t>
  </si>
  <si>
    <t>1590126040</t>
  </si>
  <si>
    <t>Проектирование и проверка проектно-сметной документации</t>
  </si>
  <si>
    <t>приобретение противогололедного материала</t>
  </si>
  <si>
    <t>Диагностика и паспортизация дорог общего пользования местного значения Чугуевского муниципального округа</t>
  </si>
  <si>
    <t xml:space="preserve">бюджет округа </t>
  </si>
  <si>
    <t>7</t>
  </si>
  <si>
    <t>8</t>
  </si>
  <si>
    <t>9</t>
  </si>
  <si>
    <t xml:space="preserve">Всего по программе </t>
  </si>
  <si>
    <t xml:space="preserve">Организация и проведение физкультурно-спортивных мероприятий </t>
  </si>
  <si>
    <t>Приобретение спортивного оборудования, приспоблений, инвентаря, расходных материалов</t>
  </si>
  <si>
    <t>Организация и проведение мероприятий физкультурно-спортивной направленности для лиц с ограниченными возможносями здоровья</t>
  </si>
  <si>
    <t>Организация и проведение физкультурно-спортивных мероприятий в рамках Всероссийского физкультурно-спортивного комплекса "Готов у труду и обороне" (ГТО)</t>
  </si>
  <si>
    <t>Участие сборных команд района в соревнованиях, краевого, межрегионального, российского и международного уровня</t>
  </si>
  <si>
    <t>Организация работы по разработке туристических маршрутов</t>
  </si>
  <si>
    <t>Приобретение и поставка спортивного инвентаря, спортивного оборудования и иного имущества для развития массового спорта</t>
  </si>
  <si>
    <t>Субсидии на финансовое обеспечение выполнения муниципального задания муниципальному автономному учреждению "Редакция газеты "Наше время"</t>
  </si>
  <si>
    <t>Проведение районного конкурса "Предприниматель Чугуевского муниципального округа"</t>
  </si>
  <si>
    <t>Выполнение работ по ремонту муниципальных нежилых зданий и помещений</t>
  </si>
  <si>
    <t>Предоставление социальной выплаты на приобретение (строительство) жилья участникам подпрограммы</t>
  </si>
  <si>
    <t>Руководство и управление в сфере установленных функци органов местного самоуправления Чугуевского муниципального округа</t>
  </si>
  <si>
    <t>Отдельное мероприятие "Экономическое развитие округа"</t>
  </si>
  <si>
    <t>Повышение материального благосостояния граждан</t>
  </si>
  <si>
    <t>Оказание финансовой поддержка отдельным категориям  граждан - всего</t>
  </si>
  <si>
    <t>Субвенции бюджетам муниципальных образований  на реализацию государственных полномочий органов опеки и попечительства в отношении несовершеннолетних</t>
  </si>
  <si>
    <t xml:space="preserve">Подготовка технической документации </t>
  </si>
  <si>
    <t>Оказание поддержки социально-ориетированным некоммерческим организациям</t>
  </si>
  <si>
    <t>Бюджет  округа</t>
  </si>
  <si>
    <t xml:space="preserve">Приобретение товаров для заложения в материальный резерв администрации Чугуевского муниципального округа для ликвидации ЧС природного и техногенного характера, в соответствии с утвержденной номенклатурой </t>
  </si>
  <si>
    <t>Осуществление закупок, предусматривающих изготовление полиграфической продукции антикоррупционного содержания для распространения в органах местного самоуправления, подведомственных организациях</t>
  </si>
  <si>
    <t xml:space="preserve">расчистка русла ручья "Горелый" в с. Чугуевка от ледового покрытия </t>
  </si>
  <si>
    <t xml:space="preserve">Обустройство подъездов к местам забора воды (расчистка снега, грейдеровка, подсыпка) и подготовка к эксплуатации в зимний период, а также оплата расходов на составление сметных расчетов на проведение данных работ </t>
  </si>
  <si>
    <t>2.1.1.4</t>
  </si>
  <si>
    <t>Изготовление и оформление Книги Почетных граждан Чугуевского района</t>
  </si>
  <si>
    <t>Основное мероприятие "Обеспечение пожарной безопасности на территории Чугуевского муниципального округа"</t>
  </si>
  <si>
    <t>2.5.2</t>
  </si>
  <si>
    <t>2.5.3</t>
  </si>
  <si>
    <t>2.5.4</t>
  </si>
  <si>
    <t xml:space="preserve">расчитска ручья "Горелый" в с. Чугуевкаот ледового покрытия </t>
  </si>
  <si>
    <t xml:space="preserve">Приобретение и поставка спортивного инвентаря, спортивногооборудования и иного имущества для развития массового спорта </t>
  </si>
  <si>
    <t>УСКД/АЧМО</t>
  </si>
  <si>
    <t>05901S2190</t>
  </si>
  <si>
    <t>Проведение выставок, лекториев</t>
  </si>
  <si>
    <t xml:space="preserve">Проведение профилактических мероприятий антитабачной  и антиалкагольной направленности,неинфекционных заболеваний, заболеваний полости рта и заболеваний репродуктивной системы у мужчин </t>
  </si>
  <si>
    <t xml:space="preserve">Размещение публикации по профилактике здорового образа жизни, в средствах массовой информации </t>
  </si>
  <si>
    <t xml:space="preserve">Проведение лекций, бесед, классных часов, опросов среди детей, подростков и их родителей о пагубном влиянии вредных привычек с привлечением врачей, педиатров, психиатров, наркологов, психологов, сотрудников полиции </t>
  </si>
  <si>
    <t xml:space="preserve">Проведение оздоровительных мероприятий </t>
  </si>
  <si>
    <t>Организация клубов здоровья</t>
  </si>
  <si>
    <t>Основное мероприятие "Ликвидация несакционированных свалок"</t>
  </si>
  <si>
    <t>Ликвидация несакционированных свалок</t>
  </si>
  <si>
    <t>Основное мероприятие "Ликвидация несанкционированных свалок"</t>
  </si>
  <si>
    <t>Ликвидация несанкционированных свалок</t>
  </si>
  <si>
    <t>УЖО</t>
  </si>
  <si>
    <t>1890124110</t>
  </si>
  <si>
    <t>0120120190</t>
  </si>
  <si>
    <t>Приобретение спортивной формы для участия команд Чугуевского муниципального округа в соревнованиях различных уровней</t>
  </si>
  <si>
    <t>0590120180</t>
  </si>
  <si>
    <t>УСКД/МКУ "ЦОДУК"</t>
  </si>
  <si>
    <t xml:space="preserve">Проведение диагностики, оценки транспортно-эксплутационного состояния а/дорог </t>
  </si>
  <si>
    <t>Финансовая поддержка субъектам малого и среднего предпринимательства, имеющим статус социального предприятия</t>
  </si>
  <si>
    <t>Изготовление и приобретение печатной продукции по противодействию экстремизму и терроризму</t>
  </si>
  <si>
    <t>Основное мероприятие "Содержание муниципального жилищного фонда"</t>
  </si>
  <si>
    <t>Основное мероприятие "Организация работы с твердыми коммунальными отходами"</t>
  </si>
  <si>
    <t>Организация библиотечного обслуживания</t>
  </si>
  <si>
    <t>02902192540</t>
  </si>
  <si>
    <t>02901S92540</t>
  </si>
  <si>
    <t>Комлектование и обеспечение сохранности библиотечных фондов и обеспечение информационно-техническим оборудованием библиотек</t>
  </si>
  <si>
    <t>290120270</t>
  </si>
  <si>
    <t>Расходы на обеспечение деятельности (оказание услуг, выполнение работ)  учреждений</t>
  </si>
  <si>
    <t>02902270591</t>
  </si>
  <si>
    <t>Управление экономического развития и потребительского рынка администрации Чугуевского муниципального округа</t>
  </si>
  <si>
    <t>Управление экономического развития и потребительского рынка</t>
  </si>
  <si>
    <t>Управление имущественных и земельных отношений</t>
  </si>
  <si>
    <t>Проведение районного конкурса "Предприниматель Чугуевского муниципального округа</t>
  </si>
  <si>
    <t>Финансовая поддержка субъектам малого и среднего предпринимательства, имеющих статус социально предприятия (предпринимателя)</t>
  </si>
  <si>
    <t>Основное мероприятие "Формированине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</si>
  <si>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040000000</t>
  </si>
  <si>
    <t>0410000000</t>
  </si>
  <si>
    <t>0410140050</t>
  </si>
  <si>
    <t>Обеспечение проведения технической инвентаризации объектов недвижимости, изготовления технической документации,формирования земельных участков для организации проведения конкурсов и аукционов</t>
  </si>
  <si>
    <t>0420140010</t>
  </si>
  <si>
    <t>0420200000</t>
  </si>
  <si>
    <t>0420400000</t>
  </si>
  <si>
    <t>0420440040</t>
  </si>
  <si>
    <t xml:space="preserve">Основное мероприятие "Создание условий для обеспечения доступным и комфортным жильем насления Чугуевского муниципального округа" </t>
  </si>
  <si>
    <t>Предоставление социальной выплаты на приобретение (строиельства) жилья участникам подпрограммы</t>
  </si>
  <si>
    <t>0430100000</t>
  </si>
  <si>
    <t>0430141050</t>
  </si>
  <si>
    <t>322</t>
  </si>
  <si>
    <t>Основное мероприятие "Совершенствование бюджетного процесса"</t>
  </si>
  <si>
    <t>Обновление основных производственных фондов промышленных предприятий</t>
  </si>
  <si>
    <t>Повышение эффективности агропромышленного комлекса</t>
  </si>
  <si>
    <t xml:space="preserve">Сохранение и поддержание плодородия земель путем внесения минеральных удобрений и средств химизации </t>
  </si>
  <si>
    <t>Отдельное мероприятие 2 "Повышение уровня качества жизни"</t>
  </si>
  <si>
    <t>0490000000</t>
  </si>
  <si>
    <t>0490200000</t>
  </si>
  <si>
    <t>Оказние финансовой поддержки отдельным категориям граждан - всего</t>
  </si>
  <si>
    <t>оплата проезда беременных женщин и больных туберкулёзом на приём к врачу (в границах Чугуевского муниципального округа)</t>
  </si>
  <si>
    <t>04902410100</t>
  </si>
  <si>
    <t>идиновременная выплата на погребение умершего почетного гражданина Чугуевского муниципального округа (района)</t>
  </si>
  <si>
    <t>изготовление и оформление Книги Почетных граждан Чугуевского района</t>
  </si>
  <si>
    <t>049242030</t>
  </si>
  <si>
    <t>Ежемесячные денежные выплаты опекунам (попечителям) на содержание детей, находящихся под опекой</t>
  </si>
  <si>
    <t xml:space="preserve">Вознагрождение приемным родителям </t>
  </si>
  <si>
    <t xml:space="preserve">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 </t>
  </si>
  <si>
    <t>Отдельное мероприятие "Формирование благоприятных условий жизнидеятельности"</t>
  </si>
  <si>
    <t>0490322300</t>
  </si>
  <si>
    <t xml:space="preserve">Субсидии некоммерческим организациям, не являющимися муниципальными организациями </t>
  </si>
  <si>
    <t>05090100000</t>
  </si>
  <si>
    <t xml:space="preserve">Проектирование и проверка проектно-сметной документации </t>
  </si>
  <si>
    <t>УЧСКД, МБУ ДО ДЮЦ/МКУ "ЦООУ"</t>
  </si>
  <si>
    <t>Создание условий для привленчения населения Чугуевского муниципального округа к занятиям физической культуры и спорта</t>
  </si>
  <si>
    <t>0590200000</t>
  </si>
  <si>
    <t xml:space="preserve">3. </t>
  </si>
  <si>
    <t>6.1.</t>
  </si>
  <si>
    <t>0600000000</t>
  </si>
  <si>
    <t>Подпрограмма "Содержание и ремонт муниципального жилищного фонда"</t>
  </si>
  <si>
    <t>0610000000</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</si>
  <si>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</si>
  <si>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</si>
  <si>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 xml:space="preserve">Организация, содержание и ремонт муниципального жилищного фонда, оформление технической документции </t>
  </si>
  <si>
    <t>0620200000</t>
  </si>
  <si>
    <t>Организация сбора и вывоза бытовых отходов и мусора</t>
  </si>
  <si>
    <t>Подпрограмма "Чистая вода"</t>
  </si>
  <si>
    <t>0620100000</t>
  </si>
  <si>
    <t xml:space="preserve">Модернизация коммуникаций водоснабжения и водоотведения </t>
  </si>
  <si>
    <t>Ремонт и строительство объектов децентрализованного водоснабжения</t>
  </si>
  <si>
    <t>Подпрограмма "Обеспечение детей-сирот и детей, оставшихся без попечения родителе, лиц из числа дете-сирот и детей, оставшихся без попечения родителей, жилыми помещениями</t>
  </si>
  <si>
    <t>06300000000</t>
  </si>
  <si>
    <t>0630100000</t>
  </si>
  <si>
    <t>Переселение граждан из ветхого и аварийного жилья, с учетом необходимости развития жилищного строительства</t>
  </si>
  <si>
    <t>Признание жилых помещений непргодными для проживания и снос жилых помещений признанных непригодными</t>
  </si>
  <si>
    <t>0640100000</t>
  </si>
  <si>
    <t>0650000000</t>
  </si>
  <si>
    <t>Предоставление субсидий молодым семьям на приобретение (стротельства) жилья</t>
  </si>
  <si>
    <t>5.1.1</t>
  </si>
  <si>
    <t>Обеспечение жильем молодых семей</t>
  </si>
  <si>
    <t>0650100000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</si>
  <si>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</si>
  <si>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</si>
  <si>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Обеспечение теплоснабжением многоквартирных домов</t>
  </si>
  <si>
    <t>0690123090</t>
  </si>
  <si>
    <t>Мероприятия муниципальной программы "Энергосбережение и энергетическая эффективность Чугевского муниципального округа"</t>
  </si>
  <si>
    <t>0700000000</t>
  </si>
  <si>
    <t>0790000000</t>
  </si>
  <si>
    <t>Технологические и технические мероприятия по энергосбережению и повышению энергетической эффективности</t>
  </si>
  <si>
    <t>0790200000</t>
  </si>
  <si>
    <t>0790222090</t>
  </si>
  <si>
    <t>Содержание линий уличного осещения</t>
  </si>
  <si>
    <t>0790223080</t>
  </si>
  <si>
    <t>Приобретение, установка и ремонт трансформаторных подстанций</t>
  </si>
  <si>
    <t xml:space="preserve">1. </t>
  </si>
  <si>
    <t>0810000000</t>
  </si>
  <si>
    <t>Федеральный проект "Формирование комфортной городской среды"</t>
  </si>
  <si>
    <t>081F255550</t>
  </si>
  <si>
    <t>Отдельные мероприятия муниципальной программы "Формирование соременной городской среды"</t>
  </si>
  <si>
    <t>0890000000</t>
  </si>
  <si>
    <t>890127040</t>
  </si>
  <si>
    <t>890227070</t>
  </si>
  <si>
    <t>Выполнение работ по ремонту дворвых территорий многоквартирных домов, общественных территорий, территорий детских и спортивных площадок</t>
  </si>
  <si>
    <t>УЖО/отдел благоустройства</t>
  </si>
  <si>
    <t>1000000000</t>
  </si>
  <si>
    <t xml:space="preserve">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 </t>
  </si>
  <si>
    <t>Приобретение ГСМ</t>
  </si>
  <si>
    <t xml:space="preserve">приобретение программных продуктов </t>
  </si>
  <si>
    <t>приобретение материальных запасов, бланочной продукции, ОС</t>
  </si>
  <si>
    <t>Расходы на обеспечение деятельности (окзание услуг, выполнения работ учреждения)</t>
  </si>
  <si>
    <t>администрция Чугуевского МО (соисполнитель)</t>
  </si>
  <si>
    <t>Выплата заработной платы</t>
  </si>
  <si>
    <t>Оплата договоров по текущему ремонту, техобслуживание автомобилей, услуги связи, приобретение ТМЦ, охранные услуги</t>
  </si>
  <si>
    <t>1190000000</t>
  </si>
  <si>
    <t>1190100000</t>
  </si>
  <si>
    <t>1190125020</t>
  </si>
  <si>
    <t>1190125030</t>
  </si>
  <si>
    <t>1190200000</t>
  </si>
  <si>
    <t>1190225040</t>
  </si>
  <si>
    <t>1190225050</t>
  </si>
  <si>
    <t>621</t>
  </si>
  <si>
    <t xml:space="preserve">Основное мероприятие "Обеспечение повышения уровня профессиональной компетентности муниципальных служащих админстрации Чугуевского муниципального округа                                                        </t>
  </si>
  <si>
    <t>1290300000</t>
  </si>
  <si>
    <t>1290326020</t>
  </si>
  <si>
    <t>1290329060</t>
  </si>
  <si>
    <t>312</t>
  </si>
  <si>
    <t>1390126030</t>
  </si>
  <si>
    <t>1390126110</t>
  </si>
  <si>
    <t>Основное мероприятие "Предупреждение, ликвидация, снижение рисков и смягчение последствий ЧС природного и техногенного характера, на территории Чугуевского муниципального округа"</t>
  </si>
  <si>
    <t>Основное мероприятие "Организация мероприятий по содержанию и благоустройству Чугевского мцниципального округа</t>
  </si>
  <si>
    <t>Основное мероприятие "Организация ритуальных услуг и содержание мест захоронения Чугуевского муниципального округа</t>
  </si>
  <si>
    <t>1690200000</t>
  </si>
  <si>
    <t>1690293190</t>
  </si>
  <si>
    <t>Обеспечение деятельности муниципального казенного учреждения "Центр обеспечения деятельности учрежденй культуры"</t>
  </si>
  <si>
    <t>0290300000</t>
  </si>
  <si>
    <t>0290370590</t>
  </si>
  <si>
    <t>0290370591</t>
  </si>
  <si>
    <t>0290400000</t>
  </si>
  <si>
    <t>Отдельное  мероприятие "Повышение уровня и качества жизни"</t>
  </si>
  <si>
    <t>Основное мероприятие "Технологические и технические мероприятия по энергосбережению и повышению энергетической эффективности"</t>
  </si>
  <si>
    <t>Ремонт о модернизация тепловых сетей</t>
  </si>
  <si>
    <t>5.1.1.</t>
  </si>
  <si>
    <t>Основное мероприятие "Предоставление субсидии молодым семьям на приобретение (строительство) жилья</t>
  </si>
  <si>
    <t xml:space="preserve">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t>
  </si>
  <si>
    <t>Основное меропритятие "Обеспечение мероприятий по модернизации системы коммуникаций водоснабжения и водоотведения"</t>
  </si>
  <si>
    <t xml:space="preserve">Организация, содержание и ремонт муниципального жилищного фонда, оформление технической документации </t>
  </si>
  <si>
    <t>Проведение топографо-геодезических работ</t>
  </si>
  <si>
    <t>Содействие развитию молодежных общественных объединений, привлекающих в работу «трудных подростков» (заказ имиджевой продукции)</t>
  </si>
  <si>
    <t xml:space="preserve">Основное мероприятие "Внедрение современных механизмов стимулирования муниципальных служащих, повышения престижа муниципальной службы                                                   </t>
  </si>
  <si>
    <t>Основное мероприятие "Антикорупционное обучение и антикорупционная пропаганда  "</t>
  </si>
  <si>
    <t>Изготовление печатной продукции (памяток, брошюр) по противодействию экстремизму и терроризму</t>
  </si>
  <si>
    <t>Организация работы автопоезда "Здоровье", мобильных бригад медицинских работников</t>
  </si>
  <si>
    <t>614</t>
  </si>
  <si>
    <t xml:space="preserve">Внебюджетные источники </t>
  </si>
  <si>
    <t>2.10</t>
  </si>
  <si>
    <t>2.11</t>
  </si>
  <si>
    <t>Капитальный ремонт здания сельского клуба села Уборка</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</si>
  <si>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</si>
  <si>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</si>
  <si>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2.1.1.</t>
  </si>
  <si>
    <t>2.1.2.</t>
  </si>
  <si>
    <t>2.1.3.</t>
  </si>
  <si>
    <t>2.2.1.</t>
  </si>
  <si>
    <t>2.2.1.1.</t>
  </si>
  <si>
    <t>2.2.2.</t>
  </si>
  <si>
    <t>2.2.2.1</t>
  </si>
  <si>
    <t>2.2.2.2</t>
  </si>
  <si>
    <t>2.2.2.3</t>
  </si>
  <si>
    <t>2.2.3.</t>
  </si>
  <si>
    <t>2.2.3.1</t>
  </si>
  <si>
    <t>2.2.3.2</t>
  </si>
  <si>
    <t>2.2.3.3</t>
  </si>
  <si>
    <t>2.2.3.4</t>
  </si>
  <si>
    <t>2.2.3.5</t>
  </si>
  <si>
    <t>2.2.3.6</t>
  </si>
  <si>
    <t>2.2.3.7</t>
  </si>
  <si>
    <t>2.2.3.8</t>
  </si>
  <si>
    <t>2.2.3.9</t>
  </si>
  <si>
    <t>2.3.1.</t>
  </si>
  <si>
    <t>Обеспечение проведения оценки рыночной стоимости объектов муниципального имущества</t>
  </si>
  <si>
    <t xml:space="preserve">Всего </t>
  </si>
  <si>
    <t xml:space="preserve">Бюджет округа </t>
  </si>
  <si>
    <t>Основное мероприятие "Подготовка проектов межевания земельных участков на проведение кадастровых работ"</t>
  </si>
  <si>
    <t xml:space="preserve">Краевой бюджет </t>
  </si>
  <si>
    <t>Процентные платежи по муниципальному долгу</t>
  </si>
  <si>
    <t xml:space="preserve">Приобретение и изготовление печатной продукции информационной открытости </t>
  </si>
  <si>
    <t xml:space="preserve">Краевой бюджет  </t>
  </si>
  <si>
    <t>Организация профессионального обучения муниципальных служащих</t>
  </si>
  <si>
    <t xml:space="preserve">Расходы на выплату единовременного денежного поощрения за присвоение звания "Лучший муниципальный служащий" </t>
  </si>
  <si>
    <t xml:space="preserve"> Пенсии за высугу лет лицам, замещавшим должности муниципальной службы в органах местного самоуправления Чугуевского муниципального округа</t>
  </si>
  <si>
    <t>Приобретение емкости для обустройства искусственных заглубленных пожарных водоемов</t>
  </si>
  <si>
    <t xml:space="preserve">Приобретение противопожарных ранцев-опрыскивателей, зажигательных аппаратов и таблеток-смачивателей для РЛО </t>
  </si>
  <si>
    <t xml:space="preserve">Осуществление противопожарной пропаганды, издание специальной рекламной продукции </t>
  </si>
  <si>
    <t xml:space="preserve">Создание условий для забора воды пожарной </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</si>
  <si>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</si>
  <si>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 xml:space="preserve">Предпроектные работы по определению мероприятий по защите от негативного воздействия вод </t>
  </si>
  <si>
    <t>Основное мероприятие "Мониторинг заболеваемости населения Чугуевского муниципального округа"</t>
  </si>
  <si>
    <t>Основное мероприятие "Проектирование и строительство очистных сооружений"</t>
  </si>
  <si>
    <t xml:space="preserve">Мероприятия по инвентаризации кладбищ, стен скорби, крематориев, а также мест захоронений на кладбищах и стенах скорби </t>
  </si>
  <si>
    <t xml:space="preserve">Расходы на обеспечение деятельности (оказание услуг, выполнение работ) учреждений </t>
  </si>
  <si>
    <t>Основное мероприятие "Развитие массовой физической культуры и спорта на территории Чугуевского муниципального округа"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</si>
  <si>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</si>
  <si>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внебюджетные источники</t>
  </si>
  <si>
    <t>0110441060</t>
  </si>
  <si>
    <t>01201S2751</t>
  </si>
  <si>
    <t>0130170693</t>
  </si>
  <si>
    <t>Мероприятия по капитальному ремонту зданий и помещений учреждений ( в том числе проектно-изыскательские работы)</t>
  </si>
  <si>
    <t xml:space="preserve">Реализация мероприятий в рамках государственной программы Российской Федерации «Комплексное развитие сельских территорий» </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</si>
  <si>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</si>
  <si>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</si>
  <si>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Основное мероприятие " Проведение топографо-геодезических работ"</t>
  </si>
  <si>
    <t>04200500000</t>
  </si>
  <si>
    <t>04205L5990</t>
  </si>
  <si>
    <t>0440129030</t>
  </si>
  <si>
    <t>730</t>
  </si>
  <si>
    <t>03901S2410</t>
  </si>
  <si>
    <t>Управление жизнеобеспечения управления администрации Чугуевского муниципального округа</t>
  </si>
  <si>
    <t>4.3.</t>
  </si>
  <si>
    <t>4.4</t>
  </si>
  <si>
    <t>Основное мероприятие "Обеспечение мероприятий по модернизации системы коммуникаций водоснабжения и водоотведения"</t>
  </si>
  <si>
    <t>0620222040</t>
  </si>
  <si>
    <t>06203L5767</t>
  </si>
  <si>
    <t>Приобретение и изготовление печатной продукции информационной открытости</t>
  </si>
  <si>
    <t>1190225080</t>
  </si>
  <si>
    <t xml:space="preserve">Управление организационной работы   </t>
  </si>
  <si>
    <t>УЭРиПР</t>
  </si>
  <si>
    <t>1190392091</t>
  </si>
  <si>
    <t>1190300000</t>
  </si>
  <si>
    <t>Предпроектные работы по определению мероприятий по защите от негативного воздействия вод</t>
  </si>
  <si>
    <t>1.2.1.</t>
  </si>
  <si>
    <t>Мерприятия по инвентаризации кладбищ, стен скорби, крематориев, а также мест захоронений на кладбищах и встенах скорби (средства краевого бюджета)</t>
  </si>
  <si>
    <t>16902S2170</t>
  </si>
  <si>
    <t>2.2.2.4</t>
  </si>
  <si>
    <t>2.2.2.5</t>
  </si>
  <si>
    <t>2.2.2.6</t>
  </si>
  <si>
    <t>2.2.2.7</t>
  </si>
  <si>
    <t>2.2.2.8</t>
  </si>
  <si>
    <t>04206S2370</t>
  </si>
  <si>
    <t>Проведение комлексных кадастровах работ</t>
  </si>
  <si>
    <t>Реализация проектов инициативного бюджетирования</t>
  </si>
  <si>
    <t>1.7</t>
  </si>
  <si>
    <t>9.1.</t>
  </si>
  <si>
    <t>9.2.</t>
  </si>
  <si>
    <t>9.1.1.</t>
  </si>
  <si>
    <t>9.1.2.</t>
  </si>
  <si>
    <t>Подпрограмма «Формирование современной городской среды Чугуевского муниципального округа»</t>
  </si>
  <si>
    <t xml:space="preserve">сводная 
бюджетная роспись на    
01.01.2025  года  
</t>
  </si>
  <si>
    <t xml:space="preserve">Целевой индикатор, показатель (наименование)
</t>
  </si>
  <si>
    <t xml:space="preserve">Единица измерения
</t>
  </si>
  <si>
    <t xml:space="preserve">Значения целевых индикаторов, показателей муниципальной программы 
</t>
  </si>
  <si>
    <t xml:space="preserve">   Обоснование отклонений значений целевого индикатора, показателя на   
 конец отчетного года (при наличии)</t>
  </si>
  <si>
    <t xml:space="preserve">   в году, предшествующем отчетному финансовому году     
</t>
  </si>
  <si>
    <t xml:space="preserve">в отчетном году   
</t>
  </si>
  <si>
    <t>План</t>
  </si>
  <si>
    <t>Факт</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</si>
  <si>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</si>
  <si>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 xml:space="preserve">
%
</t>
  </si>
  <si>
    <t>Доля детей в возрасте от 5 до 18 лет, охваченных дополнительным образованием</t>
  </si>
  <si>
    <t>%</t>
  </si>
  <si>
    <t>Обеспечение доступности дошкольного образования от 0 до 7 лет (уменьшение общей очереди) %</t>
  </si>
  <si>
    <t>Данный показатель расчитывался с учетом данных о количестве детей, стоящих в актуальной очереди</t>
  </si>
  <si>
    <t>ед.</t>
  </si>
  <si>
    <t>0</t>
  </si>
  <si>
    <t>Доступность дошкольного образования для детей в возрасте от 2 месяцев до 3 лет (отношение численности детей в возрасте от 2 месяцев до 3 лет, получающих дошкольное образование в текущем году, к сумме численности детей в возрасте от 2 месяцев до 3 лет, получающих дошкольное образование в текущем году, и численности детей в возрасте от 2 месяцев до 3 лет, находящихся в очереди на получение в текущем году дошкольного образования)</t>
  </si>
  <si>
    <t>Данный показатель расчитывался как отношение численности детей в возрасте от 2 месяцев до 3 лет, получающих дошкольное образование в текущем году, к сумме численности детей в возрасте от 2 месяцев до 3 лет, получающих дошкольное образование в текущем году, и численности детей в возрасте от 2 месяцев до 3 лет, находящихся в актуальной очереди на получение в текущем году дошкольного образования</t>
  </si>
  <si>
    <t>Плановый показатель выполнен на 100%</t>
  </si>
  <si>
    <t>Доля учащихся 4 - 11 классов, принимающих участие в школьном этапе Всероссийской олимпиады школьников</t>
  </si>
  <si>
    <t>Удельный вес численности высококвалифицированных педагогических работников в общей численности квалифицированных педагогических работников в округе в сфере образования.</t>
  </si>
  <si>
    <t>Удельный вес численности учителей общеобразовательных организаций в возрасте до 35 лет в общей численности учителей общеобразовательных организаций</t>
  </si>
  <si>
    <t>чел.</t>
  </si>
  <si>
    <t>Число детей, охваченных деятельностью детских технопарков «Кванториум» (мобильных технопарков «Кванториум») и других проектов, направленных на обеспечение доступности дополнительных общеобразовательных программ естественнонаучной и технической направленностей</t>
  </si>
  <si>
    <t>Доля детей и подростков, охваченных всеми формами отдыха и оздоровления, занятости от общего числа детей в возрасте от 7 до 17 лет</t>
  </si>
  <si>
    <t>Доля детей и подростков, охваченных льготой из краевого бюджета по оплате стоимости путевки в организации отдыха, от общего числа детей в возрасте от 7 до 15 лет</t>
  </si>
  <si>
    <t>Показатель выполнен на 100%</t>
  </si>
  <si>
    <t>4.4.</t>
  </si>
  <si>
    <t>Доля оздоровленных детей, находящихся в трудной жизненной ситуации, от общего числа детей от 6 до 17 лет, находящихся в трудной жизненной ситуации, подлежащих оздоровлению</t>
  </si>
  <si>
    <t>Уменьшен показатель в связи организацией занятости детей вне учреждений оздоровления</t>
  </si>
  <si>
    <t>4.5.</t>
  </si>
  <si>
    <t>Доля детей, оздоровленных во всех типах оздоровительных организаций, получивших выраженный оздоровительный эффект</t>
  </si>
  <si>
    <t>4.6.</t>
  </si>
  <si>
    <t>Количество функционирующих детских оздоровительных лагерей на базе муниципальных образовательных учреждений</t>
  </si>
  <si>
    <t>4.7.</t>
  </si>
  <si>
    <t>4.8.</t>
  </si>
  <si>
    <t>чел/год</t>
  </si>
  <si>
    <t>посещ/год</t>
  </si>
  <si>
    <t>Количество участников клубных формирований</t>
  </si>
  <si>
    <t>Число посещений спецтранспорта (ПМКЦ)</t>
  </si>
  <si>
    <t>Число волонтеров культуры</t>
  </si>
  <si>
    <t>Уровень фактической обеспеченности учреждениями культуры клубного типа от нормативной потребности</t>
  </si>
  <si>
    <t>Количество экземпляров новых поступлений в библиотечные фонды</t>
  </si>
  <si>
    <t>Экз.</t>
  </si>
  <si>
    <t>Показатель выполнен на 100 %</t>
  </si>
  <si>
    <t>Средняя заработная плата одного работника учреждения культуры</t>
  </si>
  <si>
    <t>Руб.</t>
  </si>
  <si>
    <t>Количество памятников истории и культуры, на которых проведены ремонтно-реставрационные работы</t>
  </si>
  <si>
    <t>Количество пассажиров, перевезенное социально-значимыми маршрутами в Чугуевском муниципальном округе</t>
  </si>
  <si>
    <t>тыс.чел.</t>
  </si>
  <si>
    <t>Протяженность автомобильных дорог общего пользования местного значения, не соответствующих нормативным иребованиям</t>
  </si>
  <si>
    <t>км</t>
  </si>
  <si>
    <t>Протяженность автомобильных дорог, не соответствующих нормативным требованиям, не увеличилась и осталось на уровне плановых показателей</t>
  </si>
  <si>
    <t xml:space="preserve"> 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 Чугуевского муниципального района</t>
  </si>
  <si>
    <t>Доля протяженности автомобильных дорог, не  отвечающих нормативным требованиям в общей протяженности автомобильных дорог не увеличилась и осталась на уровне плановых показателей</t>
  </si>
  <si>
    <t>Число субъектов малого и среднего предпринима - тельства  на 10 000 человек населения</t>
  </si>
  <si>
    <t>единиц</t>
  </si>
  <si>
    <t>Прирост оборота субъектов малого и среднего предпринимательства</t>
  </si>
  <si>
    <t>Число реализованных проектов субъектов МСП получивших льготную кредитно - лизинговую поддержку</t>
  </si>
  <si>
    <t>Доля работников малых предприятий в общей численности занятых в экономике</t>
  </si>
  <si>
    <t>Доля оборота малых предприятий в объеме оборота полного круга предприятий</t>
  </si>
  <si>
    <t>Численность работников, занятых в сфере малого и среднего предпринимательства</t>
  </si>
  <si>
    <t>человек</t>
  </si>
  <si>
    <t>Количество налогоплательщиков специального налогового режима «Налог на профессиональный доход»</t>
  </si>
  <si>
    <t>1.8</t>
  </si>
  <si>
    <t xml:space="preserve">Доля вовлеченных объектов муниципального имущества, включенных в перечень имущества, предназначенный для предоставления субъектам МСП, а также самозанятым гражданам </t>
  </si>
  <si>
    <t>1.9</t>
  </si>
  <si>
    <t>Количество субъектов МСП, а также самозанятых граждан, получивших поддержку на возмещение затрат, связанных ремонтом, реконструкцией помещений, полученных в рамках реализации мер имущественной поддержки</t>
  </si>
  <si>
    <t>1.10</t>
  </si>
  <si>
    <t>Выполнение плана по доходам от приватизации муниципального имущества</t>
  </si>
  <si>
    <t>Выполнение плана по доходам от аренды муниципального имущества</t>
  </si>
  <si>
    <t>Выполнение плана по доходам от аренды земельных участков</t>
  </si>
  <si>
    <t>Выполнение плана по доходам от продажи земельных участков</t>
  </si>
  <si>
    <t>Доля объектов недвижимого имущества, в том числе земельных участков, находящихся в собственности муниципального округа, в отношении которых принято решение по управлению и распоряжению ими по отношению к общему количеству объектов недвижимого имущества, находящихся в собственности муниципального округа</t>
  </si>
  <si>
    <t>Плановый показатель выполнен на 100 %</t>
  </si>
  <si>
    <t>Доля объектов недвижимого имущества, в том числе земельных участков, находящихся в собственности муниципального округа, в отношении которых проведены проверки фактического использования и сохранности по отношению к общему количеству объектов недвижимого имущества муниципального округа, за исключением сетей инженерно-технического обеспечения</t>
  </si>
  <si>
    <t>Доля объектов недвижимого имущества, в том числе земельных участков, право собственности муниципального округа на которые зарегистрировано, от общего числа объектов недвижимого имущества, подлежащих государственной регистрации (в рамках текущего года)</t>
  </si>
  <si>
    <t>Количество оказанных услуг по выдаче документов по приватизации квартир муниципального жилищного фонда</t>
  </si>
  <si>
    <t>единиц.</t>
  </si>
  <si>
    <t>Выполнение работ по ремонту муниципальных нежилых зданий и помещений (количество заключенных муниципальных контрактов)</t>
  </si>
  <si>
    <t>Площадь земель на территории Чугуевского муниципального округа в отношении которых принято решение по проведению топографо-геодезических работ.</t>
  </si>
  <si>
    <t>кв. м</t>
  </si>
  <si>
    <t>Число семей, улучшивших жилищные условия</t>
  </si>
  <si>
    <t>Мероприятие не реализовано</t>
  </si>
  <si>
    <t>Доля расходов бюджета муниципального округа, формируемых в рамках муниципальных программ муниципального округа</t>
  </si>
  <si>
    <t>Исполнение плана по доходам бюджета муниципального округа</t>
  </si>
  <si>
    <t>Степень исполнения расходных обязательств бюджета муниципального округа</t>
  </si>
  <si>
    <t>Прирост инвестиций в основной капитал к предыдущему году</t>
  </si>
  <si>
    <t>процент</t>
  </si>
  <si>
    <t>5.2</t>
  </si>
  <si>
    <t>Темп роста инвестиций в основной капитал в расчете на душу населения</t>
  </si>
  <si>
    <t>5.3</t>
  </si>
  <si>
    <t>Количество созданных инвестиционных площадок (нарастающим итогом)</t>
  </si>
  <si>
    <t>5.4</t>
  </si>
  <si>
    <t>Доля проектов МНПА, прошедших процедуру ОРВ, к доле МНПА, подлежащих процедуре ОРВ</t>
  </si>
  <si>
    <t>Общий оборот предприятий, организаций  – всего</t>
  </si>
  <si>
    <t>% к предыдущему году</t>
  </si>
  <si>
    <t>в том числе:</t>
  </si>
  <si>
    <t>промышленными предприятиями в % к предыдущему году</t>
  </si>
  <si>
    <t>«-«</t>
  </si>
  <si>
    <t>сельскохозяйственными предприятиями (всеми категориями хозяйств), в % к предыдущему году</t>
  </si>
  <si>
    <t xml:space="preserve">малым и средним предпринимательством в % к предыдущему году </t>
  </si>
  <si>
    <t>Среднемесячная заработная плата  одного работника в  округе</t>
  </si>
  <si>
    <t>рублей</t>
  </si>
  <si>
    <t xml:space="preserve">% </t>
  </si>
  <si>
    <t>Уровень зарегистрированной безработицы по отношению к экономически активному населению, в %</t>
  </si>
  <si>
    <t>Площадь используемых земель сельскохозяйственного назначения</t>
  </si>
  <si>
    <t>га</t>
  </si>
  <si>
    <t>Повышение урожайности зерновых культур в хозяйствах муниципального округа</t>
  </si>
  <si>
    <t>ц/га</t>
  </si>
  <si>
    <t>Увеличение поголовья КРС в хозяйствах муниципального округа</t>
  </si>
  <si>
    <t>голов</t>
  </si>
  <si>
    <t>Увеличение производство молочной продукции (к уровню прошлого года)</t>
  </si>
  <si>
    <t>Количество хозяйств        (начинающих фермеров), получивших гранты по Государственной программе Приморского края</t>
  </si>
  <si>
    <t>Ед.</t>
  </si>
  <si>
    <t>Количество мероприятий по оказанию консультативной помощи сельскохозяйственным товаропроизводителям, планирующим получить государственную поддержку</t>
  </si>
  <si>
    <t>ед</t>
  </si>
  <si>
    <t>Количество объектов туристской навигации и ориентирующей информации (с нарастающим итогом)</t>
  </si>
  <si>
    <t>Доля объектов муниципального жилищного фонда, соответствующих требованиям законодательства, в общем объеме муниципального жилищного фонда</t>
  </si>
  <si>
    <t>Доля  объектов водоснабжения и водоотведения, находящихся в неудовлетворительном состоянии</t>
  </si>
  <si>
    <t>Доля населения, обеспеченных качественными услугами водоснабжения и водоотведения</t>
  </si>
  <si>
    <t xml:space="preserve">Количество детей сирот и детей оставшихся без попечения родителей, улучшивших качество жизни </t>
  </si>
  <si>
    <t xml:space="preserve"> Площадь расселенных жилых помещений, признанных аварийными      </t>
  </si>
  <si>
    <t>тыс. кв. м.</t>
  </si>
  <si>
    <t>Количество граждан, расселенных из жилых помещений признанных аварийными</t>
  </si>
  <si>
    <t>Чел.</t>
  </si>
  <si>
    <t>Сокращение уровня  потерь в тепловых сетях</t>
  </si>
  <si>
    <t>Снижение уровня потерь  в электрических сетях</t>
  </si>
  <si>
    <t xml:space="preserve">Увеличение доли освещенности улиц  </t>
  </si>
  <si>
    <t xml:space="preserve">Подпрограмма № 1 «Формирование современной городской среды Чугуевского муниципального округа»                                                           </t>
  </si>
  <si>
    <t xml:space="preserve"> Количество благоустроенных дворовых территорий многоквартирных жилых домов</t>
  </si>
  <si>
    <t xml:space="preserve">Подпрограмма № 2 «Благоустройство территорий, детских и спортивных площадок на территории Чугуевского муниципального округа»                                                                    </t>
  </si>
  <si>
    <t>Количество благоустроенных территорий, детских и спортивных площадок</t>
  </si>
  <si>
    <t xml:space="preserve">Ед. </t>
  </si>
  <si>
    <t>Количество преступлений, совершенных несовершеннолетними гражданами;</t>
  </si>
  <si>
    <t>(единиц)</t>
  </si>
  <si>
    <t>Количество преступлений, совершенных несовершеннолетними, ранее совершавшими преступления;</t>
  </si>
  <si>
    <t xml:space="preserve"> (единиц)</t>
  </si>
  <si>
    <t>Количество снятых с профилактического учета семей, находящихся в социально опасном положении, в связи с улучшением обстановки в семье;</t>
  </si>
  <si>
    <t>Количество выявленных очагов дикорастущих наркосодержащих растений;</t>
  </si>
  <si>
    <t>Количество выявленных преступлений, связанных с незаконным оборотом наркотических веществ</t>
  </si>
  <si>
    <t>1.6.</t>
  </si>
  <si>
    <t>Количество выявленных административных правонарушений, предусмотренных Законом Приморского края от 05.03.2007 № 44-КЗ «Об административных  правонарушениях в Приморском крае».</t>
  </si>
  <si>
    <t xml:space="preserve"> </t>
  </si>
  <si>
    <t>Доля модернизированных средств вычислительной техники, программного обеспечения, информационных систем, средств защиты информации</t>
  </si>
  <si>
    <t>Период бесперебойного круглосуточного функционирование официального сайта администрации Чугуевского муниципального округа в течение календарного года</t>
  </si>
  <si>
    <t>сут.</t>
  </si>
  <si>
    <t>Посещаемость официального сайта  Чугуевского муниципального округа в год</t>
  </si>
  <si>
    <t>Количество произведенных и размещенных информационных материалов на Интернет-ресурсах (официальный сайт администрации Чугуевского муниципального округа и социальные сети)</t>
  </si>
  <si>
    <t>шт.</t>
  </si>
  <si>
    <t>Ежегодный объем печатной продукции МАУ «Редакция газеты «Наше время»</t>
  </si>
  <si>
    <t>тыс. см2</t>
  </si>
  <si>
    <t>Доля нормативных правовых актов в сфере муниципальной службы, соответствующих законодательству о муниципальной службе</t>
  </si>
  <si>
    <t>Доля муниципальных служащих, прошедших аттестацию в отчетном году (от общего количества муниципальных служащих, подлежащих аттестации в отчетном году)</t>
  </si>
  <si>
    <t>Доля муниципальных служащих, прошедших повышение квалификации, профессиональную переподготовку</t>
  </si>
  <si>
    <t>Доля устраненных коррупционных факторов в муниципальных правовых актах (проектах), прошедших антикоррупционную экспертизу, от общего числа выявленных коррупционных факторов</t>
  </si>
  <si>
    <t>Доля муниципальных служащих (руководителей муниципальных учреждений),  представивших в установленный срок сведения о доходах, расходах, об имуществе и обязательствах имущественного характера от общего числа муниципальных служащих и руководителей муниципальных учреждений, представляющих указанные сведения</t>
  </si>
  <si>
    <t>Доля установленных фактов коррупции, от общего количества жалоб и обращений граждан, поступивших за отчетный период</t>
  </si>
  <si>
    <t>Доля муниципальных служащих, прошедших обучение по повышению квалификации, в должностные обязанности которых входит участие в противодействии коррупции и обучение муниципальных служащих, впервые поступивших на муниципальную службу для замещения должностей, включенных в перечни должностей, установленные нормативными правовыми актами Российской Федерации, по образовательным программам в области противодействия коррупции</t>
  </si>
  <si>
    <t>Уровень обеспечения доступа населения информацией о противодействии коррупции на территории Чугуевского муниципального округа</t>
  </si>
  <si>
    <t>-</t>
  </si>
  <si>
    <t>Количество проведённых  заседаний          антитеррористической комиссии Чугуевского муниципального округа, не менее</t>
  </si>
  <si>
    <t>Количество проведённых  в общеобразовательных учреждениях классных часов о порядке и правилах поведения населения при угрозе возникновения террористических актов, не менее</t>
  </si>
  <si>
    <t>Количество проведённых в общеобразовательных учреждениях встреч родителей и детей с сотрудниками правоохранительных органов для проведения разъяснительных мероприятий по вопросам антитеррористической защищенности, порядке действий при угрозе возникновения террористического акта, не менее</t>
  </si>
  <si>
    <t>Количество информации о деятельности антитеррористической комиссии Чугуевского муниципального округа, размещённой в средствах массовой информации и на официальном сайте Чугуевского муниципального округа, не менее</t>
  </si>
  <si>
    <t xml:space="preserve">1.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 </t>
  </si>
  <si>
    <t xml:space="preserve">Количество населенных пунктов пострадавших в результате деструктивных событий, связанных с паводками </t>
  </si>
  <si>
    <t xml:space="preserve">Количество водных объектов и водоотводных канав, подлежащих расчистке и берегоукреплению </t>
  </si>
  <si>
    <t>2. Обеспечение пожарной безопасности на территории Чугуевского муниципального округа</t>
  </si>
  <si>
    <t>Количество зарегистрированных пожаров</t>
  </si>
  <si>
    <t xml:space="preserve">Количество проведенных профилактических мероприятий по предотвращению пожаров  в год </t>
  </si>
  <si>
    <t>Численность погибшего и травмированного населения (на пожарах)</t>
  </si>
  <si>
    <t>Количество кладбищ, на которых проведены работы по текущему содержанию мест захоронения</t>
  </si>
  <si>
    <t>Количество распространенных листовок и буклетов</t>
  </si>
  <si>
    <t>шт</t>
  </si>
  <si>
    <t>Количество публикаций в средствах массовой информации</t>
  </si>
  <si>
    <t>Количество проведенных выставок, лекториев</t>
  </si>
  <si>
    <t>Количество проведенных лекций, бесед, классных часов, опросов среди детей, подростков и их родителей о пагубном влиянии вредных привычек с привлечением врачей педиатров, психиатров, наркологов, сотрудников полиции</t>
  </si>
  <si>
    <t>N п/п</t>
  </si>
  <si>
    <t>Целевой индикатор, показатель (наименование)</t>
  </si>
  <si>
    <t>Единица измерения</t>
  </si>
  <si>
    <t>Значение целевых индикаторов, показателей муниципальной программы</t>
  </si>
  <si>
    <t>Обоснование отклонений значений целевого индикатора, показателя на конец отчтного года     (при наличии)</t>
  </si>
  <si>
    <t>в году, предшествующем отчетному финансовому году</t>
  </si>
  <si>
    <t>в отчетном году</t>
  </si>
  <si>
    <t>план</t>
  </si>
  <si>
    <t>факт</t>
  </si>
  <si>
    <t>Количество ликвидированных несакционированных свалок</t>
  </si>
  <si>
    <t>показатель выполнен на 100%</t>
  </si>
  <si>
    <t>Форма 9</t>
  </si>
  <si>
    <t xml:space="preserve">Наименование муниципальной услуги (выполняемой работы)    
</t>
  </si>
  <si>
    <t xml:space="preserve">   Значение показателя объема муниципальной услуги (работы)   
</t>
  </si>
  <si>
    <t xml:space="preserve">факт </t>
  </si>
  <si>
    <t xml:space="preserve">Услуги по предоставлению общедоступного и бесплатного дошкольного образования в муниципальных дошкольных образовательных организациях по основным образовательным программам </t>
  </si>
  <si>
    <t>Услуги по предоставлению общедоступного и бесплатного начального общего, основного общего, среднего (полного) общего, дополнительного и дошкольного образования по основным общеобразовательным программам в общеобразовательных организациях</t>
  </si>
  <si>
    <t>Услуги по предоставлению дополнительного образования детям в организациях дополнительного образования</t>
  </si>
  <si>
    <t>Осуществление издательской деятельности Печатная газета "Наше время"</t>
  </si>
  <si>
    <t xml:space="preserve">Содержание и ремонт автомобильных дорог и искуственных сооружений </t>
  </si>
  <si>
    <t>Приобретение и установка дорожных знаков, разметка дорожных переходов и улично-дорожной сети</t>
  </si>
  <si>
    <t>20 шт.</t>
  </si>
  <si>
    <t>16 шт.</t>
  </si>
  <si>
    <t>Очистка дорог от снега</t>
  </si>
  <si>
    <t>Приобретение противогололедного материала</t>
  </si>
  <si>
    <t>Планировка автогрейдером автодорог Чугуевского муниципального округа</t>
  </si>
  <si>
    <t>Отсыпка  автодорог Чугуевского муниципального округа</t>
  </si>
  <si>
    <t>Ямочный ремонт автодорог</t>
  </si>
  <si>
    <t>Укрепление обочин автодорог Чугуевского муниципального округа</t>
  </si>
  <si>
    <t>Очистка автодорог от мусора Чугуевского муниципального округа</t>
  </si>
  <si>
    <t>Уборка опасных деревьев автодорог Чугуевского муниципального округа</t>
  </si>
  <si>
    <t>Скашивание травы вдоль автодорог Чугуевского муниципального округа</t>
  </si>
  <si>
    <t>Установка исскуственных дорожных неровностей</t>
  </si>
  <si>
    <t xml:space="preserve">16 шт. </t>
  </si>
  <si>
    <t>Библиотечное, библиографическое  и информационное обслуживание пользователей библиотеки (организация библиотечного обслуживания)</t>
  </si>
  <si>
    <t>Организация и проведение мероприятий (Организация деятельности централизованной клубной системы)</t>
  </si>
  <si>
    <t>Обеспечение деятельности МКУ "Центр обеспечения деятельности учреждений культуры"</t>
  </si>
  <si>
    <t>300</t>
  </si>
  <si>
    <t>2.2.2.9</t>
  </si>
  <si>
    <t>2.2.2.10</t>
  </si>
  <si>
    <t>2.2.2.11</t>
  </si>
  <si>
    <t>2.2.2.12</t>
  </si>
  <si>
    <t>45,8 м2</t>
  </si>
  <si>
    <t>10 шт.</t>
  </si>
  <si>
    <t>прочие договора на оказание услуг</t>
  </si>
  <si>
    <t>Площадь снесенных жилых домов признанных аварийными и подлежищих сносу</t>
  </si>
  <si>
    <t>тыс. кв. м</t>
  </si>
  <si>
    <t>Количество семей, переселённых из ветхого-аварийного жилищного фонда</t>
  </si>
  <si>
    <t xml:space="preserve">Создание условий деятельности добровольной пожарной охране и стимулирование участие граждан и организаций в добровльной пожарной охране </t>
  </si>
  <si>
    <t>Количество кладбищ, на которых проведены работы по инвентаризации кладбищ и мест захоронения.</t>
  </si>
  <si>
    <t>Приобретение и установка пожарного гидранта</t>
  </si>
  <si>
    <t>Основное мероприятие"Обеспечение пожарной безопасности на территории Чугуевского муниципального округа"</t>
  </si>
  <si>
    <t>Организация ритуальных услуг и содержание мест захоронения Чугуевского муниципального округа</t>
  </si>
  <si>
    <t>Предоставление земельного участка для погребения умершего, шт.</t>
  </si>
  <si>
    <t xml:space="preserve">Погребение на безвозмездной основе согласно гарантированному перечню </t>
  </si>
  <si>
    <t xml:space="preserve">Погребение на безвозмездной основе согласно гарантированному перечню (умерших, личность которого не установленна, умерших (погибших) не имеющих близких родственников, либо законного представителя, а также доставка тел с мест обнаружения, в морг, шт.  </t>
  </si>
  <si>
    <t xml:space="preserve">Организация и содержание мест захоронения </t>
  </si>
  <si>
    <t>Механизированное подметание территории округа</t>
  </si>
  <si>
    <t>Механизированное подметание территории округа, м2</t>
  </si>
  <si>
    <t>151675</t>
  </si>
  <si>
    <t>Содержание парков, скверов, площадей</t>
  </si>
  <si>
    <t>Содержание территории округа, м2</t>
  </si>
  <si>
    <t>Покос травы, м2</t>
  </si>
  <si>
    <t>Уборка мусора по тротуарам, газонам, скверам, м2</t>
  </si>
  <si>
    <t>Уборка мусора по тротуарам, газонам, скверам, м3</t>
  </si>
  <si>
    <t>Уборка мусора по тротуарам, газонам, скверам, шт</t>
  </si>
  <si>
    <t>Уборка мусора по тротуарам, газонам, скверам, пог. м</t>
  </si>
  <si>
    <t>Очистка территории от снега и наледи</t>
  </si>
  <si>
    <t>Очистка территории от снега и наледи, м2</t>
  </si>
  <si>
    <t>Ликвидация скользкости, м2</t>
  </si>
  <si>
    <t>Содержание деревьев и кустарников, ед.</t>
  </si>
  <si>
    <t>Основное мероприятие "Проведение топографо-геодезических работ"</t>
  </si>
  <si>
    <t>Подготовка проектов межевания земельных участков на проведение кадастровых работ</t>
  </si>
  <si>
    <t>Основное мероприятие "Подготовка проектов межевания земельных участков и на проведение кадастровых работ"</t>
  </si>
  <si>
    <t>Подготовка проектов межевания земельных участков и на проведение кадастровых работ</t>
  </si>
  <si>
    <t>Основное мероприятие "Проведение комлексных кадастровах работ"</t>
  </si>
  <si>
    <t xml:space="preserve">Обеспечение проведения оценки рыночной стоимости объектов муниципальной собственности </t>
  </si>
  <si>
    <t>Основное мероприятие "Проведение комлексных кадастровых работ"</t>
  </si>
  <si>
    <t>Проведение комплексных кадастровых работ</t>
  </si>
  <si>
    <t>2.12</t>
  </si>
  <si>
    <t>2.13</t>
  </si>
  <si>
    <t>2.14</t>
  </si>
  <si>
    <t>Площадь вовлеченных в оборот неиспользованных земельных участков</t>
  </si>
  <si>
    <t>Количество кадастровых кварталов, в отношении которых выполнены комлексные кадастровые работы</t>
  </si>
  <si>
    <t>Площадь поставленных на кадастровый учет земельных участков, из земель сельскохозяйственного назначения</t>
  </si>
  <si>
    <t>Количество субъектов МСП, имеющих статус социального предприятия  получивших финансовую поддержку</t>
  </si>
  <si>
    <t>77</t>
  </si>
  <si>
    <t>80</t>
  </si>
  <si>
    <t>100</t>
  </si>
  <si>
    <t>50</t>
  </si>
  <si>
    <t>30</t>
  </si>
  <si>
    <t>15</t>
  </si>
  <si>
    <t>№ 1</t>
  </si>
  <si>
    <t>№ 2</t>
  </si>
  <si>
    <t>№ 3</t>
  </si>
  <si>
    <t>№ 4</t>
  </si>
  <si>
    <t>№ 5</t>
  </si>
  <si>
    <t>№ 6</t>
  </si>
  <si>
    <t>№ 7</t>
  </si>
  <si>
    <t>№ 8</t>
  </si>
  <si>
    <t>№ 9</t>
  </si>
  <si>
    <t>№ 10</t>
  </si>
  <si>
    <t>№ 11</t>
  </si>
  <si>
    <t>№ 12</t>
  </si>
  <si>
    <t>№ 13</t>
  </si>
  <si>
    <t>№ 14</t>
  </si>
  <si>
    <t>№ 15</t>
  </si>
  <si>
    <t>№ 16</t>
  </si>
  <si>
    <t>№ 17</t>
  </si>
  <si>
    <t>№ 18</t>
  </si>
  <si>
    <t>4.1.4</t>
  </si>
  <si>
    <t>Плановый показатель выполнен на 116,8 %</t>
  </si>
  <si>
    <t>Увеличение показателя произошло в связи с увеличением количества заинтересованных и принявших участие в проектах, детей.</t>
  </si>
  <si>
    <t xml:space="preserve">Муниципальная  
программа «Развитие образования Чугуевского муниципального района» 
</t>
  </si>
  <si>
    <t>Подпрограмма «Развитие системы дошкольного образования в Чугуевском муниципальном округе»</t>
  </si>
  <si>
    <t xml:space="preserve">1. Муниципальная программа "Развитие образования Чугуевского муниципального округа" </t>
  </si>
  <si>
    <t xml:space="preserve">2. Муниципальная программа "Развитие культуры чугуевского муниципального округа" </t>
  </si>
  <si>
    <t xml:space="preserve">12. Муниципальная программа «Развитие муниципальной службы в Чугуевском муниципальном округе» </t>
  </si>
  <si>
    <t>Мероприятия муниципальной программы "Информационное общество Чугуевского муниципального округа"</t>
  </si>
  <si>
    <t xml:space="preserve">Подпрограмма  №1  "Поддержка малого и среднего предпринимательства на территории Чугуевского муниципального округа" </t>
  </si>
  <si>
    <t xml:space="preserve">Подпрограмма № 2 "Управление имуществом, находящимся в собственности и в ведении Чугуевского муниципального округа" </t>
  </si>
  <si>
    <t xml:space="preserve">Подпрограмма "Создание условий для обеспечения доступным и комфортным жильем насления Чугуевского муниципального округа" </t>
  </si>
  <si>
    <t xml:space="preserve">Подпрограмма "Долгосрочное финансовое планирование и организация бюджетного процесса в Чугуевском муниципальном округе" </t>
  </si>
  <si>
    <t xml:space="preserve">Подпрограмма "Улучшение инвестиционного климата в Чугуевском мунципальном округе" </t>
  </si>
  <si>
    <t xml:space="preserve">Мероприятия муниципальной программы "Социально-экономическое развитие  Чугуевского муниципального округа" </t>
  </si>
  <si>
    <t xml:space="preserve">7. Муниципальная проограмма «Энергосбережение и энергетическая эффективность Чугуевского муниципального округа» </t>
  </si>
  <si>
    <t xml:space="preserve">8. Муниципальная проограмма «Формирование современной городской среды Чугуевского муниципального округа» </t>
  </si>
  <si>
    <t xml:space="preserve">Подпрограмма "Формирование современной городской среды" Чугуевского муниципального округа </t>
  </si>
  <si>
    <t xml:space="preserve">9. Муниципальная проограмма «Комплексные меры по профилактике правонарушений на территории Чугуевского муниципального округа» </t>
  </si>
  <si>
    <t xml:space="preserve">Мероприятия муниципальной программы "Материально-техническое обеспечение органов местного самоуправления Чугуевского муниципального округ" </t>
  </si>
  <si>
    <t xml:space="preserve">11. Муниципальная программа «Информационное общество Чугуевского муниципального округа» </t>
  </si>
  <si>
    <t xml:space="preserve">Мероприятия муниципальной программы "О противодействии коррупции в Чугуевском муниципальном округе" </t>
  </si>
  <si>
    <t xml:space="preserve">Мероприятия муниципальной программы "Комплексные меры по профилактике терроризма и экстремизма на территории Чугуевского муниципального округа" </t>
  </si>
  <si>
    <t xml:space="preserve">16. Муниципальная программа "Содержание и благоустройство Чугуевского муниципального округа" </t>
  </si>
  <si>
    <t xml:space="preserve">Подпрограмма  "Развитие системы общего образования в Чугуевском муниципальном округе" </t>
  </si>
  <si>
    <t xml:space="preserve">Подпрограмма "Развитие системы дополнительного образования, отдыха, оздоровления и занятости детей и подростков в Чугуевском муниципальном округе" </t>
  </si>
  <si>
    <t xml:space="preserve">Мероприятия муниципальной программы "Развитие образования Чугуевского муниципального округа" </t>
  </si>
  <si>
    <t xml:space="preserve">сводная 
бюджетная роспись на    
31.12.2025  года  
</t>
  </si>
  <si>
    <t xml:space="preserve">сводная 
бюджетная роспись на    
01 января 2025 года
</t>
  </si>
  <si>
    <t xml:space="preserve">кассовое 
исполнение за  2025 год
</t>
  </si>
  <si>
    <t xml:space="preserve">кассовое 
исполнение за 2025 год
</t>
  </si>
  <si>
    <t xml:space="preserve">Муниципальная программа «Энергосбережение и энергетическая эффективность Чугуевского муниципального округа» </t>
  </si>
  <si>
    <t>Объем расходов ( в рублях), годы</t>
  </si>
  <si>
    <t xml:space="preserve">3. Муниципальная программа «Развитие транспортной инфраструктуры Чугуевского муниципального округа» </t>
  </si>
  <si>
    <t>Объем расходов (в рублях)</t>
  </si>
  <si>
    <t xml:space="preserve">6. 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t>
  </si>
  <si>
    <t xml:space="preserve">сводная 
бюджетная роспись на    
31.12.2025 года  
</t>
  </si>
  <si>
    <t xml:space="preserve">10. Муниципальная программа "Материально - техническое обеспечение органов местного самоуправления Чугуевского муниципального округа" </t>
  </si>
  <si>
    <t>Управление организационной работы МКУ "ЦХО"</t>
  </si>
  <si>
    <t>13. Муниципальная программа "О противодействии коррупции  в Чугуевском муниципальном округе»</t>
  </si>
  <si>
    <t>15. 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</si>
  <si>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Мероприятия муниципальной программы "Содержание и благоустройство Чугуевского муниципального округа"</t>
  </si>
  <si>
    <t>Мероприятия муниципальной программы  "Укрепление общественного здоровья"</t>
  </si>
  <si>
    <t xml:space="preserve">Наименование муниципальной программы,  подпрограммы, отдельного мероприятия  
</t>
  </si>
  <si>
    <t xml:space="preserve">4. Муниципальная  программа «Социально-экономическое развитие Чугуевского муниципального округа»     </t>
  </si>
  <si>
    <t>Объем расходов ( в рублях)</t>
  </si>
  <si>
    <t xml:space="preserve">сводная 
бюджетная роспись на    
31.12.2025  года  </t>
  </si>
  <si>
    <t>кассовое 
исполнение за 2025 год</t>
  </si>
  <si>
    <t>сводная 
бюджетная роспись на    
01 января 2025 года</t>
  </si>
  <si>
    <t xml:space="preserve">14. Муниципальная программа «Комплексные меры по профилактике терроризма и экстремизма 
на территории Чугуевского муниципального округа» </t>
  </si>
  <si>
    <t xml:space="preserve">сводная 
бюджетная роспись на    
31.12.2025  года </t>
  </si>
  <si>
    <t>кассовое 
исполнение за  2025 год</t>
  </si>
  <si>
    <t>сводная 
бюджетная роспись на    
31.12.2025  года</t>
  </si>
  <si>
    <t>8.1.</t>
  </si>
  <si>
    <t>8.1.1.</t>
  </si>
  <si>
    <t>Проект "Комплексное развитие сельских территорий села Чугуевка, села Шумный Чугуевского муниципального округа Приморского края</t>
  </si>
  <si>
    <t>8.1.1.1.</t>
  </si>
  <si>
    <t>Капитальный ремонт объекта (кровли здания дома культуры) расположенного по адресу: Чугуевский район, село Шумный, ул. Центральная, 30</t>
  </si>
  <si>
    <t>8.1.1.2.</t>
  </si>
  <si>
    <t>Капитальный ремонт здания дома культуры, расположенного по адресу: Чугуевский район, с. Шумный, ул. Центральная, 30</t>
  </si>
  <si>
    <t>8.1.1.3.</t>
  </si>
  <si>
    <t>Приобретение оборудования, оргтехники и мебели для дома культуры села Шумный</t>
  </si>
  <si>
    <t>8.1.1.4.</t>
  </si>
  <si>
    <t>Приобретение автобуса для дома культуры села Шумный, ул. Центральная, 30</t>
  </si>
  <si>
    <t>сводная 
бюджетная роспись на    
31.12.2025</t>
  </si>
  <si>
    <t>Реализация мероприятий долгосрочного плана социально-экономического развития Чугуевского муниципального округа</t>
  </si>
  <si>
    <t>Реконструкция здания районного Дома культуры, расположенного по адресу: с. Чугуевка, ул. 50 лет Октября , д. 191</t>
  </si>
  <si>
    <t>Строительство сельского клуба на 100 мест в селе Кокшаровка</t>
  </si>
  <si>
    <t>Приобретение оборудования для районного Дома культуры, расположенного по адресу: с. Чугуевка, ул. 50 лет Октября , д. 191</t>
  </si>
  <si>
    <t>Мероприятия по капитальному ремонту учреждений культуры</t>
  </si>
  <si>
    <t>9.3.1.</t>
  </si>
  <si>
    <t>9.3.2.</t>
  </si>
  <si>
    <t>Капитальный ремонт здания сельского клуба села Цветковка</t>
  </si>
  <si>
    <t>9.3.3.</t>
  </si>
  <si>
    <t>9.3.4.</t>
  </si>
  <si>
    <t>Капитальный ремонт здания сельского клуба, расположенного по адресу: Чугуевский район, с. Булыга-Фадеево, ул. Лениская, 26</t>
  </si>
  <si>
    <t>9.3.5.</t>
  </si>
  <si>
    <t>Капитальный ремонт здания сельского клуба, расположенного по адресу: Чугуевский район, с. Самарка, ул. Калинина, 39</t>
  </si>
  <si>
    <t>Основное мероприятие "Реализация мероприятий долгосрочного плана социально-экономического развития Чугуевского муниципального округа"</t>
  </si>
  <si>
    <t>9.3.</t>
  </si>
  <si>
    <t>25</t>
  </si>
  <si>
    <t>Бюджет Чугуевского МО</t>
  </si>
  <si>
    <t>Подпрограмма "Поддержка малого и среднего предпринимательства на территории Чугуевского муниципального округа"  годы</t>
  </si>
  <si>
    <t>Подпрограмма "Управление имуществом, находящимся в собственности и в ведении Чугуевского муниципального округа"  годы</t>
  </si>
  <si>
    <t>Подпрограмма "Улучшение инвестиционного климата в  Чугуевском муниципальном округе"  годы</t>
  </si>
  <si>
    <t xml:space="preserve">Мероприятия муниципальной программы "Социально-экономическое развитие Чугуевского муниципального округа" </t>
  </si>
  <si>
    <t xml:space="preserve">6. Муниципальная программа "Обеспечение доступным жильем и качественными услугами жилищно-коммуналного хозяйства населения Чугуевского муниципального округа" </t>
  </si>
  <si>
    <t xml:space="preserve">7. Муниципальная программа «Энергосбережение и энергетическая эффективность Чугуевского муниципального округа" </t>
  </si>
  <si>
    <t>4. Муниципальная программа «Социально-экономическое развитие Чугуевского муниципального округа»</t>
  </si>
  <si>
    <t>3. «Развитие транспортной инфраструктуры Чугуевского муниципального округа»</t>
  </si>
  <si>
    <t>2. Муниципальная программа "Развитие культуры Чугуевского муниципального округа"</t>
  </si>
  <si>
    <t xml:space="preserve">Оценка расходов              (в соответствии с муниципальной программой),
  в рублях </t>
  </si>
  <si>
    <t>Фактические
расходы  
(в рублях)</t>
  </si>
  <si>
    <t>Оценка расходов (в соответсвии с муниципальной программой) на отчетную дату</t>
  </si>
  <si>
    <t xml:space="preserve">Фактические
расходы  
(в рублях) </t>
  </si>
  <si>
    <t xml:space="preserve">Источники ресурсного    
  обеспечения        </t>
  </si>
  <si>
    <t xml:space="preserve">      18.        Муниципальная программа "Охрана окружающей среды на территории Чугуевского муниципального округа" </t>
  </si>
  <si>
    <r>
      <t xml:space="preserve">          17.     </t>
    </r>
    <r>
      <rPr>
        <b/>
        <sz val="12"/>
        <color rgb="FF000000"/>
        <rFont val="Times New Roman"/>
        <family val="1"/>
        <charset val="204"/>
      </rPr>
      <t xml:space="preserve">Муниципальная программа "Укрепение общественного здоровья" </t>
    </r>
  </si>
  <si>
    <t>10. Муниципальная программа "Материально - техническое обеспечение органов местного самоуправления Чугуевского муниципального округа"</t>
  </si>
  <si>
    <t xml:space="preserve">Оценка расходов              (в соответствии с муниципальной программой),
   в рублях </t>
  </si>
  <si>
    <t xml:space="preserve">Источники ресурсного    
  обеспечения     
</t>
  </si>
  <si>
    <t>11. Муниципальная программа «Информационное общество Чугуевского муниципального округа»</t>
  </si>
  <si>
    <t xml:space="preserve">Оценка расходов              (в соответствии с муниципальной программой), в рублях   </t>
  </si>
  <si>
    <t>12. Муниципальная программа «Развитие муниципальной службы в Чугуевском муниципальном округе»</t>
  </si>
  <si>
    <t xml:space="preserve">Оценка расходов              (в соответствии с муниципальной программой),
  в рублях   </t>
  </si>
  <si>
    <t xml:space="preserve">Оценка расходов              (в соответствии с муниципальной программой),
  в рублях  </t>
  </si>
  <si>
    <t xml:space="preserve">Фактические
расходы  
 (в рублях) </t>
  </si>
  <si>
    <t xml:space="preserve">Источники ресурсного    
  обеспечения      </t>
  </si>
  <si>
    <t xml:space="preserve">13. Муниципальная программа «О противодействии коррупции в Чугуевском муниципальном округе» </t>
  </si>
  <si>
    <t xml:space="preserve">Источники ресурсного    
  обеспечения    
</t>
  </si>
  <si>
    <t xml:space="preserve">Оценка расходов              (в соответствии с муниципальной программой),
   в рублях   </t>
  </si>
  <si>
    <t xml:space="preserve">15. 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t>
  </si>
  <si>
    <t xml:space="preserve">Оценка расходов              (в соответствии с муниципальной программой),
   в рублях  </t>
  </si>
  <si>
    <t>Оценка расходов              (в соответствии с муниципальной программой),
   в рублях</t>
  </si>
  <si>
    <t xml:space="preserve">Источники ресурсного    
  обеспечения    </t>
  </si>
  <si>
    <t xml:space="preserve">      19.        Муниципальная программа "Развитие туризма на территории Чугуевского муниципального округа" </t>
  </si>
  <si>
    <t>Бюджет МО</t>
  </si>
  <si>
    <t xml:space="preserve">9. Муниципальная программа «Комплексные меры по профилактике правонарушений на территории Чугуевского муниципального округа»     
</t>
  </si>
  <si>
    <t xml:space="preserve">Наименование   подпрограммы,  мероприятия,   
 отдельного   мероприятия  </t>
  </si>
  <si>
    <t xml:space="preserve">Источники ресурсного    
  обеспечения </t>
  </si>
  <si>
    <t>Источники ресурсного    
  обеспечения</t>
  </si>
  <si>
    <t>Оценка расходов              (в соответствии с муниципальной программой),
в рублях</t>
  </si>
  <si>
    <t>9.3.1</t>
  </si>
  <si>
    <t>9.3.2</t>
  </si>
  <si>
    <t>9.3.3</t>
  </si>
  <si>
    <t>9.3.4</t>
  </si>
  <si>
    <t>9.3.5</t>
  </si>
  <si>
    <t>Количество информационно - пропагандистских мероприятий по вопросам противодействия терроризму, предупреждению террористических актов, поведению в условиях возникновения ЧС через СМИ и официальный сайт Чугуевского муниципального округа в сети Интернет, не менее</t>
  </si>
  <si>
    <r>
      <t>м</t>
    </r>
    <r>
      <rPr>
        <vertAlign val="superscript"/>
        <sz val="11"/>
        <color indexed="8"/>
        <rFont val="Times New Roman"/>
        <family val="1"/>
        <charset val="204"/>
      </rPr>
      <t>2</t>
    </r>
  </si>
  <si>
    <t xml:space="preserve">1. Муниципальная  программа «Развитие образования Чугуевского муниципального округа» </t>
  </si>
  <si>
    <t>3. Муниципальная программа «Развитие транспортной инфраструктуры Чугуевского муниципального округа» "</t>
  </si>
  <si>
    <t>7. Муниципальная программа «Энергосбережение и энергетическая эффективность Чугуевского муниципального округа"</t>
  </si>
  <si>
    <t>8. Муниципальная программа «Формирование современной городской среды» Чугуевского муниципального округа</t>
  </si>
  <si>
    <t>16. Муниципальная программа "Содержание и благоустройство Чугуевского муниципального округа"</t>
  </si>
  <si>
    <t>2. Подпрограмма № 1 «Развитие системы дошкольного образования в Чугуевском муниципальном округе"</t>
  </si>
  <si>
    <t>Подпрограмма № 1 «Поддержка малого и среднего предпринимательства на территории Чугуевского муниципального округа»</t>
  </si>
  <si>
    <t>Подпрограмма № 2 «Управление имуществом, находящимся в собственности и в ведении Чугуевского муниципального округа»</t>
  </si>
  <si>
    <t xml:space="preserve">Подпрограмма № 3  «Создание условий для обеспечения доступным и комфортным жильем
населения Чугуевского муниципального округа»
</t>
  </si>
  <si>
    <t>Подпрограмма № 5 «Улучшение инвестиционного климата в Чугуевском муниципальном округе»</t>
  </si>
  <si>
    <t>6. 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</si>
  <si>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Подпрограмма  №1 «Содержание и ремонт муниципального жилищного фонда»</t>
  </si>
  <si>
    <t>Подпрограмма № 2 «Чистая вода»</t>
  </si>
  <si>
    <t>Подпрограмма № 3 «Обеспечение детей сирот и детей, оставшихся без попечения родителей, лиц из числа детей сирот и детей, оставшихся без попечения родителей, жилыми помещениями »</t>
  </si>
  <si>
    <t>Подпрограмма № 4 «Переселение граждан из ветхого и аварийного жилья»</t>
  </si>
  <si>
    <t>3. Подпрограмма № 2 "Развитие системы общего образовани в Чугуевском муниципальном округе"</t>
  </si>
  <si>
    <t>4.  Подпрограмма № 3 «Развитие системы дополнительного образования, отдыха, оздоровления и занятости детей и подростков в Чугуевском муниципальном округе"</t>
  </si>
  <si>
    <t>2. Муниципальная программа «Развитие культуры Чугуевского муниципального округа»</t>
  </si>
  <si>
    <t xml:space="preserve">Значения целевых индикаторов, показателей муниципальной программы </t>
  </si>
  <si>
    <t xml:space="preserve">   в году, предшествующем отчетному финансовому году  </t>
  </si>
  <si>
    <t xml:space="preserve">в отчетном году   </t>
  </si>
  <si>
    <t>Обоснование отклонений значений целевого индикатора, показателя на   
 конец отчетного года (при наличии)</t>
  </si>
  <si>
    <t xml:space="preserve">   в году, предшествующем отчетному финансовому году   </t>
  </si>
  <si>
    <t xml:space="preserve">   в году, предшествующем отчетному финансовому году     </t>
  </si>
  <si>
    <t xml:space="preserve">в году, предшествующем отчетному финансовому году </t>
  </si>
  <si>
    <t xml:space="preserve">в отчетном году </t>
  </si>
  <si>
    <t xml:space="preserve">9. Муниципальная программа "Комплексные меры по профилактике правонарушений на территории Чугуевского муниципального округа"                                                   </t>
  </si>
  <si>
    <t xml:space="preserve">в отчетном году  </t>
  </si>
  <si>
    <t xml:space="preserve">   в году, предшествующем отчетному финансовому году </t>
  </si>
  <si>
    <t xml:space="preserve">13. Муниципальная программа «О противодействии коррупции  в Чугуевском муниципальном округе»                                                                                                                                                                 </t>
  </si>
  <si>
    <t xml:space="preserve">14.  Муниципальная программа «Комплексные меры по профилактике терроризма и экстремизма 
на территории Чугуевского муниципального округа» </t>
  </si>
  <si>
    <t xml:space="preserve">   в году, предшествующем отчетному финансовому году</t>
  </si>
  <si>
    <t>17. Муниципальная программа "Укрепление общественного здоровья"</t>
  </si>
  <si>
    <t xml:space="preserve">   в году, предшествующем отчетному финансовому году    
</t>
  </si>
  <si>
    <t>18. Муниципальная программа "Охрана окружающей среды на территории Чугуевского муниципального округа"</t>
  </si>
  <si>
    <t>Обоснование отклонений значений целевого индикатора, показателя на конец отчтного года (при наличии)</t>
  </si>
  <si>
    <t>19. Муниципальная программа "Развитие туризма на территории Чугуевского муниципального округа"</t>
  </si>
  <si>
    <r>
      <t xml:space="preserve">СВЕДЕНИЯ О ДОСТИЖЕНИИ ЗНАЧЕНИЙ ЦЕЛЕВЫХ ИНДИКАТОРОВ,
ПОКАЗАТЕЛЕЙ МУНИЦИПАЛЬНЫХ ПРОГРАММ </t>
    </r>
    <r>
      <rPr>
        <b/>
        <u/>
        <sz val="11"/>
        <rFont val="Times New Roman"/>
        <family val="1"/>
        <charset val="204"/>
      </rPr>
      <t>за  2025 год</t>
    </r>
  </si>
  <si>
    <t>ИНФОРМАЦИЯ
О РАСХОДОВАНИИ БЮДЖЕТНЫХ И ВНЕБЮДЖЕТНЫХ СРЕДСТВ
НА РЕАЛИЗАЦИЮ МУНИЦИПАЛЬНОЙ ПРОГРАММЫ 
за 2025 года</t>
  </si>
  <si>
    <t xml:space="preserve">8.  Муниципальная программа "Формирование современной городской среды" </t>
  </si>
  <si>
    <t xml:space="preserve">сводная бюджетная роспись на 1 января отчетного года (в рублях)    
</t>
  </si>
  <si>
    <t xml:space="preserve">сводная бюджетная роспись на 31 декабря отчетного года (в рублях)    
</t>
  </si>
  <si>
    <t xml:space="preserve">кассовое исполнение (в рублях)
</t>
  </si>
  <si>
    <t xml:space="preserve">Расходы бюджета Чугуевского муниципального округа на оказание муниципальной услуги (выполнение работ), в рублях               
</t>
  </si>
  <si>
    <t xml:space="preserve">сводная бюджетная роспись на 1 января отчетного года  </t>
  </si>
  <si>
    <t xml:space="preserve">сводная бюджетная роспись на 31 декабря отчетного года    </t>
  </si>
  <si>
    <t xml:space="preserve">кассовое исполнение </t>
  </si>
  <si>
    <t xml:space="preserve">   Значение показателя объема муниципальной услуги (работы)</t>
  </si>
  <si>
    <t xml:space="preserve">Расходы бюджета Чугуевского муниципального округа на оказание муниципальной услуги (выполнение работ), в рублях      
</t>
  </si>
  <si>
    <t xml:space="preserve">Наименование муниципальной услуги (выполняемой работы) </t>
  </si>
  <si>
    <t>Расходы бюджета Чугуевского муниципального округа на оказание муниципальной услуги (выполнение работ), в рублях</t>
  </si>
  <si>
    <t xml:space="preserve">   Значение показателя объема муниципальной услуги (работы)   </t>
  </si>
  <si>
    <t xml:space="preserve">Расходы бюджета Чугуевского муниципального округа на оказание муниципальной услуги (выполнение работ), в рублях </t>
  </si>
  <si>
    <t>кассовое исполнение (в рублях)</t>
  </si>
  <si>
    <t xml:space="preserve">сводная бюджетная роспись на 31 декабря отчетного года (в рублях)   </t>
  </si>
  <si>
    <t>сводная бюджетная роспись на 1 января отчетного года (в рублях)</t>
  </si>
  <si>
    <t xml:space="preserve">сводная бюджетная роспись на 1 января отчетного года (в рублях) </t>
  </si>
  <si>
    <t xml:space="preserve">сводная бюджетная роспись на 31 декабря отчетного года (в рублях)  </t>
  </si>
  <si>
    <t xml:space="preserve">сводная бюджетная роспись на 31 декабря отчетного года (в рублях)    </t>
  </si>
  <si>
    <t>Наименование муниципальной услуги (выполняемой работы)</t>
  </si>
  <si>
    <r>
      <t xml:space="preserve">ОТЧЕТ
О ВЫПОЛНЕНИИ ПОКАЗАТЕЛЕЙ МУНИЦИПАЛЬНЫХ ЗАДАНИЙ НА ОКАЗАНИЕ
МУНИЦИПАЛЬНЫХ УСЛУГ (ВЫПОЛНЕНИЕ РАБОТ) МУНИЦИПАЛЬНЫМИ 
УЧРЕЖДЕНИЯМИ ПО МУНИЦИПАЛЬНЫМ ПРОГРАММАМ за </t>
    </r>
    <r>
      <rPr>
        <b/>
        <u/>
        <sz val="16"/>
        <rFont val="Times New Roman"/>
        <family val="1"/>
        <charset val="204"/>
      </rPr>
      <t>2025 год</t>
    </r>
  </si>
  <si>
    <t>Подпрограмма № 4 «Долгосрочное финансовое планирование и организация бюджетного процесса
в Чугуевском муниципальном округе»</t>
  </si>
  <si>
    <t>Мероприятия муниципальной программы «Социально-экономическое развитие  Чугуевского
муниципального округа»</t>
  </si>
  <si>
    <t>бюджет Приморского края</t>
  </si>
  <si>
    <t>Реализация государственного полномочия в сфере транспортного обслуживания по муниципальным маршрутам в границах муниципальных образований</t>
  </si>
  <si>
    <t xml:space="preserve">             17. Муниципальная программа "Укрепление общественного здоровья" </t>
  </si>
  <si>
    <t xml:space="preserve">               18. Муниципальная программа "Охрана окружающей среды на территории Чугуевского муниципального округа"</t>
  </si>
  <si>
    <t>Приобретение подвижного состава пассажирского транспорта общего пользования</t>
  </si>
  <si>
    <t>Организация транспортного обслуживания населенияв границах муниципального образования</t>
  </si>
  <si>
    <t>03901S2770</t>
  </si>
  <si>
    <t>Брендирование муниципального общественного транспорта и обеспечение водителей муниципального общественног транспорта форменной одеждой</t>
  </si>
  <si>
    <t>0390120380</t>
  </si>
  <si>
    <t>0390421100</t>
  </si>
  <si>
    <t>0390400000</t>
  </si>
  <si>
    <t>"Восстановление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</si>
  <si>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 xml:space="preserve">Реализация мероприятий долгосрочного плана социально-экономического развития Чугуевского муниципального округа </t>
  </si>
  <si>
    <t>Строительство, реконструкция зданий (в том числе и проектно-изыскательские работы)</t>
  </si>
  <si>
    <t>Подготовка оснований для объектов спортивной инфраструктуры</t>
  </si>
  <si>
    <t>Оснащение объектов спортивной инфраструктуры спортивно-технологическим оборудованием</t>
  </si>
  <si>
    <t>Пиобретение спортивной формы для участия команд Чугуевского муниципального округа в соревнованиях различных уровней</t>
  </si>
  <si>
    <t>1.7.</t>
  </si>
  <si>
    <t>Содержание и ремонт спортивных сооружений</t>
  </si>
  <si>
    <t>1.7.1.</t>
  </si>
  <si>
    <t>Капитальный ремонт лестницы центрального входа стадиона</t>
  </si>
  <si>
    <t>1.8.</t>
  </si>
  <si>
    <t xml:space="preserve">Реализация проектов инициативного бюджетирования по направлению "Твой проект" </t>
  </si>
  <si>
    <t>0590170070</t>
  </si>
  <si>
    <t>0590120220</t>
  </si>
  <si>
    <t>УСКД, МБУ ФОК/АЧМО, МКУ "ЦОДУК"</t>
  </si>
  <si>
    <t>0590122280</t>
  </si>
  <si>
    <t>0590192230                05901S2230</t>
  </si>
  <si>
    <t>УО/МКУ "ЦООУ"</t>
  </si>
  <si>
    <t xml:space="preserve">Организация и проведение массовых физкультурно-спортивных мероприятий </t>
  </si>
  <si>
    <t>Развитие адаптивной физичекой культуры</t>
  </si>
  <si>
    <t>2.3.2.</t>
  </si>
  <si>
    <t>Организация обучения, повышения квалификации спортивных судей Всероссийского физкультурно-спортивного комплекса "Готов к труду и обороне" (ГТО)</t>
  </si>
  <si>
    <t>Участие сборных команд района в соревнованиях межмуниципального, краевого, межрегионального, российского и международного уровней</t>
  </si>
  <si>
    <t>0590220230</t>
  </si>
  <si>
    <t>Основное мероприятие "Содержание и ремонт спортивных сооружений"</t>
  </si>
  <si>
    <t>Приобретение спортивного инвентаря, оборудования</t>
  </si>
  <si>
    <t>0590420540</t>
  </si>
  <si>
    <t>Мероприятия по текущему и капитальному ремонту зданий и помещений учреждений (в том числе проектно-изыскательские работы)</t>
  </si>
  <si>
    <t>0590470080</t>
  </si>
  <si>
    <t>0590470790</t>
  </si>
  <si>
    <t>0590470791</t>
  </si>
  <si>
    <t>Основное мероприятие "Реализация мероприятий долгосрочного плана социально-экономического развития Чугуевского муниципального окрга"</t>
  </si>
  <si>
    <t>Строительство плавательного бассейна в с.Чугуевка, ул. Комарова</t>
  </si>
  <si>
    <t>0590520430</t>
  </si>
  <si>
    <t>5.2.</t>
  </si>
  <si>
    <t>Строительство быстровозводимого каркасного летнего бассейна в с. Чугуевка, ул. Комсомольская</t>
  </si>
  <si>
    <t>0590520440</t>
  </si>
  <si>
    <t>5.3.</t>
  </si>
  <si>
    <t>Строительство лыжной базы с лыжероллерной трассой</t>
  </si>
  <si>
    <t>0590520450</t>
  </si>
  <si>
    <t>5.4.</t>
  </si>
  <si>
    <t>Строительство спортивного городка с.Чугуевка, ул. Комарова</t>
  </si>
  <si>
    <t>0590520460</t>
  </si>
  <si>
    <t>5.5.</t>
  </si>
  <si>
    <t>Строительство тира</t>
  </si>
  <si>
    <t>0590520470</t>
  </si>
  <si>
    <t>5.6.</t>
  </si>
  <si>
    <t>Строительство беговой дорожки на стадионе села Чугуевка</t>
  </si>
  <si>
    <t>0590520480</t>
  </si>
  <si>
    <t>5.7.</t>
  </si>
  <si>
    <t>Капитальный ремонт стадиона села Чугуевка</t>
  </si>
  <si>
    <t>5.8.</t>
  </si>
  <si>
    <t>Приобретение оборудования и инвентаря в рамках капитального ремонта стадиона</t>
  </si>
  <si>
    <t>"Обеспечение деятельности муниципального бюджетного учреждения  "Физкультурно-оздоровительный комплекс"</t>
  </si>
  <si>
    <t xml:space="preserve">Организация транспортного обслуживания населения в границах муниципального образования </t>
  </si>
  <si>
    <t>Ремонт и содержание искуственных сооружений (мостов,трубопереездов) в селах Чугуевского муниципального округа</t>
  </si>
  <si>
    <t>Текущий ремонт моста по ул. Пугачева около д. 52а с. Чугуевка</t>
  </si>
  <si>
    <t>2.2.1.2.</t>
  </si>
  <si>
    <t>Текущий ремонт трубопереезда в с. Саратовка</t>
  </si>
  <si>
    <t>Выполнение работ по текущему ремонту автодорог Чугуевского муниципального округа</t>
  </si>
  <si>
    <t>Выполнение работ по текущему ремонту межквартальной дороги с. Каменка, ул. Рабочая (от д.№ 8 до пересечения с Гострассой) (360м)</t>
  </si>
  <si>
    <t>Выполнение аварийно-восстановительных работ по восстановлению поврежденных участков автодороги с.Извилинка-с.Березовка</t>
  </si>
  <si>
    <t>Прохождение Госэкспертизы по устройству уличного освещения вдоль дороги с.Чугуевка ул. Кустарная</t>
  </si>
  <si>
    <t>Прохождение Госэкспертизы по устройству уличного освещения вдоль дороги с.Чугуевка ул. Ул. 50 лет Октября</t>
  </si>
  <si>
    <t>Прохождение Госэкспертизы по проверке сметной документации объекта "Выполнение работ по ремонту автодороги с. Лесогорье-с.Заветное"</t>
  </si>
  <si>
    <t>Проведение негосударственной экспертизы сметной документации по АВР по восстановлению деревянных мостов и подходов к ним через р. Светлая на автодороге с.Извилинка-с.Березовка</t>
  </si>
  <si>
    <t>Выполнение аварийно-восстановительных работ по восстановлению деревянных мостов и подходов к ним через р.Светлая на автодороге с.Извилинка-с.Березовка</t>
  </si>
  <si>
    <t>Выполнение работ по текущему ремонту автомобильной дороги ул. Комсомольская д.27б, с.Чугуевка</t>
  </si>
  <si>
    <t>Выполнение работ по текущему ремонту автомобильной дороги ул. Комсомольская д.20а, с.Чугуевка</t>
  </si>
  <si>
    <t>Выполнение работ по текущему ремонту автомобильной дороги ул. 50 лет Октября д. 136а, с.Чугуевка</t>
  </si>
  <si>
    <r>
      <t xml:space="preserve">Содержание автомобильных дорог </t>
    </r>
    <r>
      <rPr>
        <b/>
        <sz val="11"/>
        <color indexed="8"/>
        <rFont val="Times New Roman"/>
        <family val="1"/>
        <charset val="204"/>
      </rPr>
      <t>(субсидии МБУ СКС)</t>
    </r>
  </si>
  <si>
    <t>Очистка автодорог от мусора, расчистка свалок вдоль дорог</t>
  </si>
  <si>
    <t>2.2.3.10</t>
  </si>
  <si>
    <t>2.2.3.11</t>
  </si>
  <si>
    <t>Приобретение железобетонных труб для ремонта дренажной системы автодорог</t>
  </si>
  <si>
    <t xml:space="preserve">Устройство остановочного павильона на остановке общественного транспорта в с. Самарка, ул. Калинина,41 </t>
  </si>
  <si>
    <t>планировка автогрейдером автодорог Чугуевского муниципального округа</t>
  </si>
  <si>
    <t>Отсыпка автодорог Чугуевского муниципального округа</t>
  </si>
  <si>
    <t>Установка искусственных дорожных неровностей (лежачих полицейских) на автодорогах</t>
  </si>
  <si>
    <t>Ямочный ремонт автодорог Чугуевского муниципального округа</t>
  </si>
  <si>
    <t>Уборка опасных деревьев вдоль автодорог</t>
  </si>
  <si>
    <t>Скашивание травы вдоль автодорог</t>
  </si>
  <si>
    <t>Брендирование муниципального общественного транспорта и обеспечение водителей муниципального общественного транспорта форменной одежды</t>
  </si>
  <si>
    <t xml:space="preserve">5. Муниципальная программа «Развитие физической культуры и спорта Чугуевского муниципального округа»                                         </t>
  </si>
  <si>
    <t>5. Муниципальная программа «Развитие физической культуры и спорта Чугуевского муниципального округа»</t>
  </si>
  <si>
    <t xml:space="preserve">1.  «Развитие образования Чугуевского муниципального округа» </t>
  </si>
  <si>
    <t>3. Муниципальная программа "Развитие транспортной инфраструктуры Чугуевского муниципального округа"</t>
  </si>
  <si>
    <t xml:space="preserve">Содержание и ремонт спортивных сооружений </t>
  </si>
  <si>
    <t>1.7.1</t>
  </si>
  <si>
    <t xml:space="preserve">Реализация проектов инициативного бюджетирования по направлению "Твой проект"" </t>
  </si>
  <si>
    <t>Организация обучения, повышения квалификации спортивных Всероссийского физкультурно-спортивного комплекса "Готов к труду и обороне" (ГТО)</t>
  </si>
  <si>
    <t>Основное мероприятие "Обеспечение деятельности муниципального бюджетного учреждения "Физкультурно-оздоровительный комплекс"</t>
  </si>
  <si>
    <t>Основное меропритяие "Реализация мероприятий долгосрочного плана социально-экономического развития Чугуевского муниципального округа"</t>
  </si>
  <si>
    <t>Строительство плавательного бассейна в с. Чугуевка, ул. Комарова</t>
  </si>
  <si>
    <t>Строительство спортивного городка с. Чугуевка, ул. Комарова</t>
  </si>
  <si>
    <t>5.5</t>
  </si>
  <si>
    <t>5.6</t>
  </si>
  <si>
    <t>5.7</t>
  </si>
  <si>
    <t>5.8</t>
  </si>
  <si>
    <t>Приобретение оборудования и инвенторя в рамках капитального ремонта стадиона</t>
  </si>
  <si>
    <t>бюджет Чугуевского МО</t>
  </si>
  <si>
    <t>Модернизация системы коммуникаций водоснабжения и водоотведения</t>
  </si>
  <si>
    <t xml:space="preserve">внебюджетные источники  </t>
  </si>
  <si>
    <t xml:space="preserve">Строительство канализационных очистных сооружений в селе Чугуевка Чугуевского муниципального округа </t>
  </si>
  <si>
    <t>3.1.1.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</si>
  <si>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</si>
  <si>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Мероприятия мунципальной программыОбеспечение доступным жильем и качественными услугами жилищно-коммунального хозяйства населения Чугуевского муниципального округа»</t>
  </si>
  <si>
    <t>Муниципальная программа "Обеспечениедоступным жильем и качественными услугами жилищно-коммунального хозяйства насления Чугуевского муниципального округа"</t>
  </si>
  <si>
    <t>0610222150</t>
  </si>
  <si>
    <t>0620300000</t>
  </si>
  <si>
    <t>Обеспечение комлексного развития сельских территорий (строительство очистных сооружений)</t>
  </si>
  <si>
    <t>0620345767</t>
  </si>
  <si>
    <t>2.3.1.1.</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</si>
  <si>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</si>
  <si>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</si>
  <si>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06301R0820 06301М0820</t>
  </si>
  <si>
    <t xml:space="preserve">412                        244                                   </t>
  </si>
  <si>
    <t>МКПП, КДН, УСКД</t>
  </si>
  <si>
    <t>Обеспечение мероприятийпо профилактике правонарушений несовершеннолетних и молодежи</t>
  </si>
  <si>
    <t xml:space="preserve">МКПП, КДН </t>
  </si>
  <si>
    <t xml:space="preserve"> УСКД</t>
  </si>
  <si>
    <t>Изготовление и распространение молодежными объединениями тематических памяток для детей и родителей с целью профилактики деструктивного поведения, вовлечения детей в преступную деятельность, обеспечение информационной безопасности детей</t>
  </si>
  <si>
    <t>Субвенции на создание и обеспечение деятельности комиссии по делам несовершеннолетних  и защите их прав</t>
  </si>
  <si>
    <t>МКПП</t>
  </si>
  <si>
    <t>УСКД, КДН, штаб по проведению оперативно-прфилактической операции "Мак"</t>
  </si>
  <si>
    <t>Обеспечение мероприятийпо профилактике злоупотребления наркотиками, популяризация здорового образа жизни</t>
  </si>
  <si>
    <t>УСКД</t>
  </si>
  <si>
    <t>Административная комиссия АЧМО</t>
  </si>
  <si>
    <t xml:space="preserve">Профилактика правонарушений, направленных на внедрение института пробации </t>
  </si>
  <si>
    <t>КДН, УСКД</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</si>
  <si>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трудоустройства</t>
  </si>
  <si>
    <t>0990424070</t>
  </si>
  <si>
    <t xml:space="preserve">Муниципальная  
программа «Комплексные меры по профилактике правонарушений на территории Чугуевского муниципального округа» </t>
  </si>
  <si>
    <t xml:space="preserve">Обеспечение мероприятий по профилактике правонарушений несовершеннолетних и молодежи </t>
  </si>
  <si>
    <t>Изготовление и распространение молодежными объединениями тематических памяток для детей и родителей с целью профилактики деструктивного поведения, вовлечение детей в претупную деятельность, обеспечение информационной безопасности детей</t>
  </si>
  <si>
    <t>Основное мероприятие Профилактика злоупотребления наркотиками, популяризация здорового образа жизни</t>
  </si>
  <si>
    <t xml:space="preserve">Обеспечение мероприятий по профилактике злоупотребления наркотиками, популяризация здорового образа жизни </t>
  </si>
  <si>
    <t>Основное мероприятие Профилактика административных правонарушений, совершенных на территории Чугуевского муниципального округа</t>
  </si>
  <si>
    <t>Основное мероприятие "Профилактика правонарушений, направленных на внедрение института пробации"</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</si>
  <si>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трудоусстройства</t>
  </si>
  <si>
    <t>Развитие телекамуникационной структуры администрации Чугуевского муниципального округа</t>
  </si>
  <si>
    <t>Основное мероприятие "Развитие телекамуникационной структуры администрации Чугуевского муниципального округа"</t>
  </si>
  <si>
    <t>Внедрение отечественного офисного программного обеспечения, обучающие мероприятия для сотрудников по использованию компонентов</t>
  </si>
  <si>
    <t>Мероприятия по аттестации (приобретению) автоматизированного рабочего места, обрабатывающего информацию с грифом "Секретно"</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</si>
  <si>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</si>
  <si>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Подготовка и размещение информации о деятельнсти органов местного самоуправления Чугуевского муниципального округа в СМИ, официальном сайте, социальных сетях</t>
  </si>
  <si>
    <t xml:space="preserve">Обеспечение бесперебойного круглосуточного функционирования официального сайта Чугуевского муниципального округа и Портала правовой информации </t>
  </si>
  <si>
    <t>Создание условий для обеспечения услугами связи и широкополостного интернета жителей Чугуевского муниципального округа ( села Извилинка, Саратовка, Лесогорье, Заветно, Нижние Лужки))</t>
  </si>
  <si>
    <t>Управление организационной работы                                      МКУ "ЦХО"</t>
  </si>
  <si>
    <t>1190125040</t>
  </si>
  <si>
    <t xml:space="preserve"> Информационная открытость</t>
  </si>
  <si>
    <t xml:space="preserve">Мероприятия муниципальной программы "Развитие муниципальной службы в Чугуевском муниципальном округе" </t>
  </si>
  <si>
    <t>Основное мероприятие "Обеспечение повышения уровня профессиональной компетентности муниципальных служащих Чугуевского муниципального округа"</t>
  </si>
  <si>
    <t>Управление орг.работы</t>
  </si>
  <si>
    <t xml:space="preserve">Организация обучения муниципальных служащих (курсы повышения квалификации, провессиональная переподгтовка, семинары, вебинары)                                                       </t>
  </si>
  <si>
    <t>Основное мероприятие                                                          "Внедрение современных механизмов стимулирования муниципальных служащих, повышение престижа муниципальной службы"</t>
  </si>
  <si>
    <t>Единовременное денежное поощрение за присвоение звания Лучший муниципальный служащий"</t>
  </si>
  <si>
    <t>Основное мероприятие "Развитие туризма на территории Чугуевского муниципального округа"</t>
  </si>
  <si>
    <t xml:space="preserve">Организация и проведение мероприятий с элементами спортивного туризма </t>
  </si>
  <si>
    <t>1.1.1.</t>
  </si>
  <si>
    <t>1.1.2.</t>
  </si>
  <si>
    <t>Приобритение призов и наградной атрибутики</t>
  </si>
  <si>
    <t>Изготовление и установка навигационных информационных стендов и табличек</t>
  </si>
  <si>
    <t>Организация и проведение событийных мероприятий в сфере туризма</t>
  </si>
  <si>
    <t>Разработка пакетных инвестиционных предложений, способствующих развитию туризма на территории Чугуевского муниципального округа</t>
  </si>
  <si>
    <t>Обустройство входной группы туристического маршрута с созданием инфраструктуры для путешественников-походников в селе Ясное Чугуевского района</t>
  </si>
  <si>
    <t>Основное мероприятие "Развитие туристко-рекреационного потенциала Чугуевского муниципального округа"</t>
  </si>
  <si>
    <t xml:space="preserve">Благоустройство территорий, прилегающих к местам туристкого показа </t>
  </si>
  <si>
    <t>Благоустройство туристической тропы "Чугуевское городище"</t>
  </si>
  <si>
    <t>3.1.2.</t>
  </si>
  <si>
    <t>Благоустройство экологической тропы "Уссури"</t>
  </si>
  <si>
    <t>3.1.3.</t>
  </si>
  <si>
    <t>Благоустройство туристической тропы "И снова на Фадеевской земле"</t>
  </si>
  <si>
    <t>3.1.4.</t>
  </si>
  <si>
    <t>Благоустройство туристического маршрута на гору Снежная</t>
  </si>
  <si>
    <t>3.1.5.</t>
  </si>
  <si>
    <t>Благоустройство туристичекого маршрута на гору Изюбриная</t>
  </si>
  <si>
    <t>3.1.6.</t>
  </si>
  <si>
    <t>Благоустройство туристического маршрута "От Арсеньева до Басаргина"</t>
  </si>
  <si>
    <t>3.1.7.</t>
  </si>
  <si>
    <t>Благоустройство туристичекого маршрута на гору Голец</t>
  </si>
  <si>
    <t>Основное мероприятие "Повышение качества туристических услуг"</t>
  </si>
  <si>
    <t>Формирование реестра туристических ресурсов на территории Чугуевского муниципального округа с осуществлением их импологизации по видам туризма</t>
  </si>
  <si>
    <t>Осуществление мониторинга сферы туризма и гостеприимства на территории Чугуевского муниципального округа</t>
  </si>
  <si>
    <t>Приобртение туристического оборудования, инвентаря, снаряжений и расходных материалов</t>
  </si>
  <si>
    <t>1990120250</t>
  </si>
  <si>
    <t>Основное мероприятие "Реализация мероприятия долгосрочного плана социально-экономического развития Чугуевского муниципального округа"</t>
  </si>
  <si>
    <t>УСКД, УЭРиПР, УИЗО/АЧМО</t>
  </si>
  <si>
    <t>УСКД, УИЗО, УЖО/АЧМО</t>
  </si>
  <si>
    <t xml:space="preserve"> 1.1</t>
  </si>
  <si>
    <t xml:space="preserve"> 1.2</t>
  </si>
  <si>
    <t xml:space="preserve"> 1.3</t>
  </si>
  <si>
    <t xml:space="preserve"> 1.4</t>
  </si>
  <si>
    <t xml:space="preserve"> 1.5</t>
  </si>
  <si>
    <t xml:space="preserve"> 2.1</t>
  </si>
  <si>
    <t xml:space="preserve"> 2.2</t>
  </si>
  <si>
    <t xml:space="preserve"> 3.1</t>
  </si>
  <si>
    <t xml:space="preserve"> 3.2</t>
  </si>
  <si>
    <t>Организация клубов здоровья по месту жительства</t>
  </si>
  <si>
    <t>Проведение оздоровительных мероприятий</t>
  </si>
  <si>
    <t>Число посещений событийных мероприятий</t>
  </si>
  <si>
    <t>человек в год</t>
  </si>
  <si>
    <t xml:space="preserve">Показатель выполнен на 130 %. </t>
  </si>
  <si>
    <t>Количество оборудованных мест туристского показа (с нарастающим итогом)</t>
  </si>
  <si>
    <t xml:space="preserve">Количество мероприятий туристской направленности </t>
  </si>
  <si>
    <t>Количество туристских посещений (туристический поток)</t>
  </si>
  <si>
    <t xml:space="preserve">Показатель выполнен на 112 %. </t>
  </si>
  <si>
    <t>Количество субъектов малого и среднего предпринимательства, осуществляющих деятельность в сфере туристических услуг, а также в сфере коллективных средств размещения (с нарастающим итогом)</t>
  </si>
  <si>
    <t xml:space="preserve">Показатель выполнен на 100 %. </t>
  </si>
  <si>
    <t>Отклонение указывает на эффективную работу в области противодействия коррупции</t>
  </si>
  <si>
    <t>Уменьшение к 2030 году количества муниципальных служащих (руководителей муниципальных учреждений), привлеченных к дисциплинарной ответственности за нарушение требований антикоррупционного законодательства, на 97 % (к числу привлеченных к дисциплинарной ответственности в 2024 году);</t>
  </si>
  <si>
    <t>Отклонение указывает на эффективную работу в области развития муниципальной службы</t>
  </si>
  <si>
    <t>17. Муниципальная программа "Укрепение общественного здоровья"</t>
  </si>
  <si>
    <t>Посещаемость официального Портала правовой информации Чугуевского муниципального округа</t>
  </si>
  <si>
    <t>ОЦЕНКА  ЭФФЕКТИВНОСТИ  МУНИЦИПАЛЬНЫХ ПРОГРАММ                                                                                   ЗА 2025 ГОД  приведена в сводной таблице оценки эффективности реализации муниципальных программ за 2024 год  Доклада о ходе релизации муниципальных программ в Чугуевском муниципальном округе за 2025 год</t>
  </si>
  <si>
    <t>Доля административных зданий, помещений, территорий, прилегающих к административным зданиям, содержащихся в надлежащем санитарно-техническом состояниии</t>
  </si>
  <si>
    <t>Доля транспортных средств, предоставляемых для нужд органов местного самоуправления Чугуевского муниципального округа, поддерживаемых в технически исправном состоянии</t>
  </si>
  <si>
    <t>Доля работников органов местного самоупраления Чугуевского муниципального округа и муниципального казенного учреждения, обеспеченных материально-техничскими средствами и хоязйственным инвентарем</t>
  </si>
  <si>
    <t>Расходы по оплате договоров, контрактов на выполнение работ, оказание услуг, связанных с обеспечением органов местного самоуправления</t>
  </si>
  <si>
    <t>Расходы на обеспечение деятельности (оказание услуг,выполнение работ) учреждения</t>
  </si>
  <si>
    <t xml:space="preserve">Наименование муниципальной услуги (выполняемой работы)   </t>
  </si>
  <si>
    <t xml:space="preserve">сводная бюджетная роспись на 1 января отчетного года (в рублях)   </t>
  </si>
  <si>
    <t>сводная бюджетная роспись на 31 декабря отчетного года (в рублях)</t>
  </si>
  <si>
    <t xml:space="preserve">9. Муниципальная программа «Комплексные меры по профилактике правонарушений на территории Чугуевского муниципального округа»     </t>
  </si>
  <si>
    <t>Комплексные меры по прафилактиен правонарушений на территории Чугуевского муниципального округа</t>
  </si>
  <si>
    <t>Показатель выполнен на 167%</t>
  </si>
  <si>
    <t>Показатель выполнен на 132%</t>
  </si>
  <si>
    <t>Доля граждан, систематически занимающихся физической культурой и спортом</t>
  </si>
  <si>
    <t>Показатель выполнен на 103 %</t>
  </si>
  <si>
    <t>Уровень обеспеченности спортивными сооружениями исходя из единовременной пропускной способности объектов спорта</t>
  </si>
  <si>
    <t>Показатель выполнен на 54 %. Новые объекты спорта на территории округа не строились.</t>
  </si>
  <si>
    <t>Доля лиц с ограниченными возможностями здоровья и инвалидов, систематически занимающихся физической культурой и спортом, в общей численности данной категории населения Чугуевского муниципального округа</t>
  </si>
  <si>
    <t xml:space="preserve">Показатель выполнен на 117%. </t>
  </si>
  <si>
    <t xml:space="preserve">Количество созданных (введенных в эксплуатацию), реконструированных, капитально отремонтированных объектов спорта </t>
  </si>
  <si>
    <t>Развитие физической культуры и спорта Чугуевского муниципального округа</t>
  </si>
  <si>
    <t xml:space="preserve">Подпрограмма  № 5 «Обеспечение жильем молодых семей Чугуевского муниципального округа» </t>
  </si>
  <si>
    <t>Количество молодых семей, улучшивших жилищные условия</t>
  </si>
  <si>
    <t>Общая площадь жилых помещений, приобретенная молодыми семьями в рамках социальных выплат на приобретение жилого помещения или создание объекта индивидуального жилищного строительства</t>
  </si>
  <si>
    <t>кв. м.</t>
  </si>
  <si>
    <t>Участие в программе носит заявительный характер, все заявившиеся признаны участниками программы и реализовали свое право</t>
  </si>
  <si>
    <t xml:space="preserve">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  </t>
  </si>
  <si>
    <t>Доля населения, обеспеченного качественными услугами теплоснабжения многоквартирных домов</t>
  </si>
  <si>
    <t>Увеличился пассажиропоток по маршрутам на 115,7 %.</t>
  </si>
  <si>
    <t>2500 м2</t>
  </si>
  <si>
    <t>1 729 640 м2</t>
  </si>
  <si>
    <t>300 т.</t>
  </si>
  <si>
    <t>317 757 м2</t>
  </si>
  <si>
    <t>11 000 м2</t>
  </si>
  <si>
    <t>12 000 м2</t>
  </si>
  <si>
    <t>4 000 м2</t>
  </si>
  <si>
    <t>4 170 м2</t>
  </si>
  <si>
    <t>143,2 м2</t>
  </si>
  <si>
    <t>Приобретение железобетонных труб для ремонта дренажной системы</t>
  </si>
  <si>
    <t xml:space="preserve">8 шт. </t>
  </si>
  <si>
    <t>Число посещений культурно-массовых мероприятий учреждений культурно-досугового типа</t>
  </si>
  <si>
    <t>Показатель выполнен на 107 %</t>
  </si>
  <si>
    <t>Показатель выполнен на 127%</t>
  </si>
  <si>
    <t>Количество посещений библиотек</t>
  </si>
  <si>
    <t>Показатель выполнен на 100,4 %</t>
  </si>
  <si>
    <t>Показатель выполнен на 129  %</t>
  </si>
  <si>
    <t>Показатель выполнен на 101 %</t>
  </si>
  <si>
    <t>Численность граждан, вовлеченных в добровольческую (волонтерскую) деятельность</t>
  </si>
  <si>
    <t>Показатель выполнен на 143 %</t>
  </si>
  <si>
    <t xml:space="preserve">Наименование муниципальной программы,  подпрограммы, отдельного мероприятия  </t>
  </si>
  <si>
    <t xml:space="preserve">Муниципальная  программа «Социально-экономическое развитие Чугуевского муниципального округа»     </t>
  </si>
  <si>
    <t>Формирование современной городской среды Чугуевского муниципального округа</t>
  </si>
  <si>
    <t xml:space="preserve">Приобретение и установка дорожных знаков, разметка пешеходных переходов и улично-дорожной сети </t>
  </si>
  <si>
    <t>Диагностика и паспортизация дорог общего пользования</t>
  </si>
  <si>
    <t>Ремонт дорог общегопользования</t>
  </si>
  <si>
    <t>Комплексные меры по профилактике терроризма и экстремизма 
на территории Чугуевского муниципального округа</t>
  </si>
  <si>
    <t xml:space="preserve">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t>
  </si>
  <si>
    <t>Муниципальная программа "Охрана окружающей среды на территории Чугуевского муниципального округа"</t>
  </si>
  <si>
    <t>Муниципальная программа "Развитие туризма на территории Чугуевского муниципального округа"</t>
  </si>
  <si>
    <t>Муниципальная программа «Развитие физической культуры и спорта Чугуевского муниципального округа»</t>
  </si>
  <si>
    <t xml:space="preserve">Муниципальная программа «Развитие транспортной инфраструктуры Чугуевского муниципального округа» </t>
  </si>
  <si>
    <t xml:space="preserve">Муниципальная программа "Развитие культуры чугуевского муниципального округа" </t>
  </si>
  <si>
    <t>федеральный бюджет (иные межбюджетные трансферты)</t>
  </si>
  <si>
    <t>краевой бюджет (субсидии,  
субвенции, иные            
межбюджетные трансферты)</t>
  </si>
  <si>
    <t xml:space="preserve">бюджет Чугуевского муниципального района </t>
  </si>
  <si>
    <t>ОТЧЕТ ОБ ИСПОЛЬЗОВАНИИ БЮДЖЕТНЫХ АССИГНОВАНИЙ БЮДЖЕТА
ЧУГУЕВСКОГО МУНИЦИПАЛЬНОГО РАЙОНА НА РЕАЛИЗАЦИЮ МУНИЦИПАЛЬНЫХ ПРОГРАММ  за 2025 год</t>
  </si>
  <si>
    <t xml:space="preserve">Фактические расходы (в рублях) </t>
  </si>
  <si>
    <t xml:space="preserve">Источники ресурсного обеспечения        </t>
  </si>
  <si>
    <t xml:space="preserve">Оценка расходов (в соответствии с муниципальной программой), в рублях   </t>
  </si>
  <si>
    <t xml:space="preserve">Количество благоустроенных общественных территорий </t>
  </si>
  <si>
    <t>Количество реализованных проектов победителей Всероссийского конкурса лучших проектов создания комфортной городской среды для муниципальных образований на территориях Российской Федерации, входящих в состав Дальневосточного федерального округа</t>
  </si>
  <si>
    <t>Выполнение работ по устройству зоны отдыха "Зона отдыха, с. Чугуевка, ул. 50 лет Октября, д. 157"</t>
  </si>
  <si>
    <t>Выполнение дополнительных работ по разработке грунта и посеву газона на общественной территории "Зона отдыха, с. Чугуевка, ул. 50 лет Октября, д. 157"</t>
  </si>
  <si>
    <t>Отдельные мероприятия муниципальной программы «Формирование современной городской среды Чугуевского муниципального округа» на 2020-2027 годы</t>
  </si>
  <si>
    <t>Проведение негосударственной экспертизы сметной документации "Выполнение дополнительных работ по разрботке грунта и посеву газона на общественной территории "Зона отдыха, с. Чугуевка, ул. 50 лет Октября, д. 157"</t>
  </si>
  <si>
    <t>Выполнение работ по разработке дизайн-проект по устройству парка "Парк, с. Самарка, ул. Калинина"</t>
  </si>
  <si>
    <t>Выполнение работ по разработке проектно-сметной документации Парка "Молодёжный", победителя Всероссийского конкурса лучших проектов создания комфортной городской среды для муниципальных образований на территориях субъектов Российской Федерации, входлящих в состав Дальневосточного федерального округа</t>
  </si>
  <si>
    <t>Проведение негосударственной экспертизы сметной документации объекта "Парк, с. Самарка, ул. Калинина"</t>
  </si>
  <si>
    <t>Выполнение работ по благоустройству общественных территорий, дворовых территорий многоквартирных домов, детских и спортивных площадок</t>
  </si>
  <si>
    <t>Проведение строительного контроля на объекте "Выполнение работ по устройству зоны отдыха "Зона отдыха, с. Чугуевка, ул. 50 лет Окитября, д. 157""</t>
  </si>
  <si>
    <t>Подготовка заявки (разработка аналитических и презентационных материалов) для участия Чугуевского муниципального округа во Всероссийском конкурсе лучших проектов создания комфортной городской среды по объекту "Зона отдыха, с. Чугуевка, ул. Комарова, д. 21 А"</t>
  </si>
  <si>
    <t>Разработка архитектурно-планировочной концепции  по объекту "Зона отдыха, с. Чугуевка, ул. Комарова, д. 21 А" для участия Чугуевского муниципального округа во Всероссийском конкурсе лучших проектов создания комфортной городской среды</t>
  </si>
  <si>
    <t>Площадь территории Чугуевского муниципального округа, ежегодно обеспеченная текущим содержанием и благоустройством</t>
  </si>
  <si>
    <t>Доля оказанных услуг по погребению безродных, невостребованных и неопознанных умерших</t>
  </si>
  <si>
    <t>Количество инициативных проектов, реализуемых на территории Чугуевского муниципального округа (ежегодно)</t>
  </si>
  <si>
    <t>1690222170</t>
  </si>
  <si>
    <t xml:space="preserve">Мероприятия по инвентаризации кладбищ, стен скорби, крематориев, а также мест захоронений на кладбищах и в стенах скорби </t>
  </si>
  <si>
    <t>Содержание и эксплуатация кладбищ, м2</t>
  </si>
  <si>
    <t>Выдача справок о месте погребения по обращению физ. и юр. лиц, шт.</t>
  </si>
  <si>
    <t>Покос травы</t>
  </si>
  <si>
    <t>Уборка территории и аналогичная деятельность</t>
  </si>
  <si>
    <t>7.1</t>
  </si>
  <si>
    <t>7.2</t>
  </si>
  <si>
    <t>7.3</t>
  </si>
  <si>
    <t>7.4</t>
  </si>
  <si>
    <t>8.1</t>
  </si>
  <si>
    <t>Ликвидация скользкости</t>
  </si>
  <si>
    <t>Содержание деревьев и кустарников</t>
  </si>
  <si>
    <t>10.1</t>
  </si>
  <si>
    <t>122</t>
  </si>
  <si>
    <t>129</t>
  </si>
  <si>
    <t>20</t>
  </si>
  <si>
    <t>Количество объектов недвижимости, в отношении которых проведены комплексные кадастровые работы</t>
  </si>
  <si>
    <t xml:space="preserve">Снижение посевных площадей в результате прекращения деятельности КФХ Неретин Ю.Н., КФХ Андреев К.Н., КФХ Белецкая Г. </t>
  </si>
  <si>
    <t>Плановый показатель выполнен на 41,5  %</t>
  </si>
  <si>
    <t>Мероприятие имеет заявительный характер</t>
  </si>
  <si>
    <t>Обеспечение жителей округа услугами сотовой связи и мобильным доступом к сети «Интернет» (села Извилинка)</t>
  </si>
  <si>
    <t xml:space="preserve">Обучающихся, не сдавших единый государственный экзамен нет в связи с более качественной подготовкой выпускников </t>
  </si>
  <si>
    <t>82</t>
  </si>
  <si>
    <t>В связи с увеличением количества учащихся 4-11 классов, принимающих участие в школьном этапе Всероссийской олимпиады школьников, показатель стал выше</t>
  </si>
  <si>
    <t>Плановый показатель выполнен</t>
  </si>
  <si>
    <t>21</t>
  </si>
  <si>
    <t>Показатель выше в связи с увеличением возраста педагогов</t>
  </si>
  <si>
    <t>Увеличение показателя произошло в связи с увеличением численности детей, охваченных всеми формами отдыха</t>
  </si>
  <si>
    <t>Доля детей в возрасте от 5 до 18 лет, получающих дополнительное образование с использованием сертификата дополнительного образования, в общей численности детей, получающих дополнительное образование за счет бюджетных средств (за исключением обучающихся в образовательной организации дополнительного образования со специальным наименованием «детская музыкальная школа»</t>
  </si>
  <si>
    <t xml:space="preserve">Доля детей в возрасте от 5 до 18 лет, обучающихся по дополнительным общеразвивающим программам за счет социального сертификата на получение муниципальной услугив социальной сфере </t>
  </si>
  <si>
    <t xml:space="preserve">Расходы на приобретение котельного оборудования, обслуживания системы отопления и приборов учета тепловой энергии </t>
  </si>
  <si>
    <t>975</t>
  </si>
  <si>
    <t>Региональный проект "Педагоги и наставники"</t>
  </si>
  <si>
    <t>Обеспечение мер социальной поддержки педагогическим работникам</t>
  </si>
  <si>
    <t>011Ю693140</t>
  </si>
  <si>
    <t xml:space="preserve">Мероприятия по информатизации </t>
  </si>
  <si>
    <t>Расходы на приобретение котельного оборудования, обслуживания системы отопления и приборов учета тепловой энергии</t>
  </si>
  <si>
    <t>Мероприятия по текущему и  капитальному ремонту  зданий и  помещений учреждений (в том числе проектно - изыскательские работы)</t>
  </si>
  <si>
    <t>Реализация проектов инициативного бюджетирования по направлению "Твой проект" ("Асфальтирование школьной территории")</t>
  </si>
  <si>
    <t>01201S2361</t>
  </si>
  <si>
    <t>Реализация проектов инициативного бюджетирования по направлению "Молодежный бюджет" ("Благоустройство школьного двора")</t>
  </si>
  <si>
    <t>01203R3042</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</si>
  <si>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</si>
  <si>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</si>
  <si>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</si>
  <si>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</si>
  <si>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</si>
  <si>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</si>
  <si>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012Ю693140</t>
  </si>
  <si>
    <t>Региональный проект "Всё лучшее детям"</t>
  </si>
  <si>
    <t>012Ю457500</t>
  </si>
  <si>
    <t>2.6.2</t>
  </si>
  <si>
    <t>Реализация мероприятий по модернизации школьных систем образования (дополнительные работы, вне рамок софинансирования)</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</si>
  <si>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</si>
  <si>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0130170060</t>
  </si>
  <si>
    <t>Расходы на приобретение коммунальных услуг музыкальной школы</t>
  </si>
  <si>
    <t>Расходы на обеспечение деятельности (оказание услуг, выполнение работ) ДЮЦ</t>
  </si>
  <si>
    <t>Расходы на приобретение коммунальных услуг ДЮЦ</t>
  </si>
  <si>
    <t>Расходы на обеспечение деятельности в соответствии с социальным сертификатом</t>
  </si>
  <si>
    <t>816</t>
  </si>
  <si>
    <t>3.3.2</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</si>
  <si>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</si>
  <si>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</si>
  <si>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3.3.3</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</si>
  <si>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</si>
  <si>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</si>
  <si>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013Ю693140</t>
  </si>
  <si>
    <t>Региональный проект "Семейные ценности и инфраструктура культуры"</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</si>
  <si>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</si>
  <si>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</si>
  <si>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0190120060</t>
  </si>
  <si>
    <t>Мероприятия по текущему и капитальному ремонту зданий и помещений учреждений (в том числе проекто-изыскательские работы)</t>
  </si>
  <si>
    <t>0190170080</t>
  </si>
  <si>
    <t>0190170590</t>
  </si>
  <si>
    <t>0190170591</t>
  </si>
  <si>
    <t>Основное мероприятие "Организации временного трудоустройства несовершеннолетних граждан в возрасте от 14 до 18 лет в свободное от учебы время"</t>
  </si>
  <si>
    <t>4.3.1</t>
  </si>
  <si>
    <t>0190370390</t>
  </si>
  <si>
    <t>4.3.2</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</si>
  <si>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</si>
  <si>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</si>
  <si>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 xml:space="preserve">Муниципальная  
программа «Развитие образования Чугуевского муниципального округа» </t>
  </si>
  <si>
    <t xml:space="preserve">Подпрограмма "Развитие системы дошкольного образования в Чугуевском муниципальном округе" </t>
  </si>
  <si>
    <t>Региональный проект "Все лучшее детям"</t>
  </si>
  <si>
    <t>Реализация мероприятий по модернизации школьных систем образования</t>
  </si>
  <si>
    <t>4.32.2</t>
  </si>
  <si>
    <t>Расходы на обеспечение деятельности (оказание услуг, выполнение работ) музыкальной школы</t>
  </si>
  <si>
    <t>Расходы наприобретение коммунальных услуг музыкальной школы</t>
  </si>
  <si>
    <t>Расходы наприобретение коммунальных услуг ДЮЦ</t>
  </si>
  <si>
    <t xml:space="preserve">% исполнения </t>
  </si>
  <si>
    <t>Выделено</t>
  </si>
  <si>
    <t xml:space="preserve">Освоено </t>
  </si>
  <si>
    <t>ФБ</t>
  </si>
  <si>
    <t>КБ</t>
  </si>
  <si>
    <t>МБ</t>
  </si>
  <si>
    <t>ВНБ</t>
  </si>
  <si>
    <t>Общий оборот всех предприятий снизился на 2,8 п.п.                       к плановому показателю</t>
  </si>
  <si>
    <t>Общий оборот промышленных предприятий и, с/х предятиями снизился</t>
  </si>
  <si>
    <t>Плановый показатель перевыполнен на 0,7 процентных пункта</t>
  </si>
  <si>
    <t xml:space="preserve">  уровень зарегистрированной безработицы снизился 0,9 п. п. к плановому уровню, что является положительным результатом</t>
  </si>
  <si>
    <t xml:space="preserve">мероприятия не проводились </t>
  </si>
  <si>
    <t>Плановый показатель перевыполнен на 2%. Знизилась численность населения</t>
  </si>
  <si>
    <t>Доля работников МСП снизилась</t>
  </si>
  <si>
    <t>04205L5991</t>
  </si>
  <si>
    <t>К приватизации предлагались 2 объекта: Здание бывшего Дома Культуры «Строитель», начальной ценой 831,5 тыс.руб.  Здание бывшего ДЗОЛ «Ромашка», начальной ценой 751,4 тыс.руб. На участие в аукционе по 2 лотам заявлений от заинтересованных лиц не поступило, аукцион был признан несостоявшимся. Программа приватизации не исполнена</t>
  </si>
  <si>
    <t>Плановые показатели отчетного года не выполнены на 480,3 тысяч рублей том числе, за счет имеющейся неоплаченной арендной платы некоторыми арендаторами, а также расторжением в течении 2025 года 2 договоров аренды  и предоставление в безвозмездное пользование, ранее арендуемых объектов электросетевого хозяйства.</t>
  </si>
  <si>
    <t>Невыполнение плана поступлений арендной платы за земельные участки, объясняется предоставлением в собственность ранее арендуемых земельных участков, а также имеющейся задолженностью. в производстве судебных приставов Отдела судебных приставов по Чугуевскому району находятся два исполнительных листа на общую сумму 952,2 тыс. руб. и три судебных приказа на сумму 58,65 тыс. руб. Также имеется соглашение о реструктуризации долга на сумму 485,3 тыс. руб.</t>
  </si>
  <si>
    <t>Увеличение данного показателя объясняется продажей 2-х земельных участков из земель сельскохозяйственного назначения  и невостребованных долей</t>
  </si>
  <si>
    <t xml:space="preserve">Приватизация жилых помещений носит заявительный характер. Прогнозировать количество оказанных услуг представляется крайне затруднительным. </t>
  </si>
  <si>
    <t xml:space="preserve">Мероприятие в 2025 году не реализовывалось  </t>
  </si>
  <si>
    <t>Финансовые средства на выполнение данных работ в отчетном году не предусмотренны.</t>
  </si>
  <si>
    <t>Реализован 91 пай КФХ. Выкуп носит заявительный характер</t>
  </si>
  <si>
    <t>В ходе проведения ККР образовано 90 объектов и проведены работы в отношении выявленных объектов</t>
  </si>
  <si>
    <t xml:space="preserve"> Мероприятие носит заявительный характер. Заявлений на возмещение затрат,связанных с ремонтом, реконструкцией помещений на поступало.</t>
  </si>
  <si>
    <t>Показатель выполнен на 77,5%</t>
  </si>
  <si>
    <t>Плановый показатель выполнен на 100%.</t>
  </si>
  <si>
    <t xml:space="preserve">Плановый показатель выполнен на 100%. </t>
  </si>
  <si>
    <t xml:space="preserve">Количество предприятий осталось на прежнем уровне, количество ИП снизилось </t>
  </si>
  <si>
    <t xml:space="preserve">Количество печатной продукции по противодействию эксремизму и терроризму, не менее </t>
  </si>
  <si>
    <t>Количество проведенных мероприятий (лекций) по адаптационному курсу для иностранных граждан</t>
  </si>
  <si>
    <t>разрушений нет</t>
  </si>
  <si>
    <t>укрепление дамбы с. Чугуевка, пер. Луговой</t>
  </si>
  <si>
    <t>3.Реализация мероприятий долгосрочного плана социально-экономического развития Чугуевсеого муниципального округа</t>
  </si>
  <si>
    <t>Количество реконструированных противопаводковых дамб</t>
  </si>
  <si>
    <t>Оборудование, обновление пожарных разрывов для недопущения переброса природных пожаров на территории населенных пунктов, а также оплата расходов на составление сметных расчетов на проведение данных работ</t>
  </si>
  <si>
    <t>Приобретение дполнительных знаков "Пожарный водозабор" с указателями напрвления</t>
  </si>
  <si>
    <t>Приобретение и установка баннеров, плакатов, аншлагов с информацией о мерах предосторожности с огнем и о введении особого противопожарного режима.</t>
  </si>
  <si>
    <t xml:space="preserve">Приобретение и распространение информационных листовок, памяток и брошюр на тематику пожарной безопасности </t>
  </si>
  <si>
    <t xml:space="preserve">Обеспечение мер  по предупреждению, ликвидации, снижению рисков  и смягчению последствий чрезвычайных ситуаций </t>
  </si>
  <si>
    <t>1.2.1.1</t>
  </si>
  <si>
    <t>Обязательное страхование гидротехнических сооружений состоящих на балансе администрации Чугуевского муниципального округа</t>
  </si>
  <si>
    <t>2..1.1</t>
  </si>
  <si>
    <t>2..1.2</t>
  </si>
  <si>
    <t>2..1.3</t>
  </si>
  <si>
    <t>001</t>
  </si>
  <si>
    <t>1590226060</t>
  </si>
  <si>
    <t>1590226070</t>
  </si>
  <si>
    <t>1590226080</t>
  </si>
  <si>
    <t>Приобретение и установка автономных дымовых пожарных извещателей</t>
  </si>
  <si>
    <t>Основное мероприятие. "Реализация мероприятий долгосрочного плана социально-экономического развития Чугуевского муниципального округа"</t>
  </si>
  <si>
    <t>единовременная денежная выплата лицам, удостоенным звания «Почетный гражданин Чугуевского района"</t>
  </si>
  <si>
    <t>единовременная денежная выплата лицам, удостоенным звания "Почетный гражданин Чугуевского района"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</si>
</sst>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р_._-;\-* #,##0.00_р_._-;_-* &quot;-&quot;??_р_._-;_-@_-"/>
    <numFmt numFmtId="165" formatCode="_-* #,##0.00\ _₽_-;\-* #,##0.00\ _₽_-;_-* &quot;-&quot;??\ _₽_-;_-@_-"/>
    <numFmt numFmtId="166" formatCode="#,##0.00_ ;[Red]\-#,##0.00\ "/>
    <numFmt numFmtId="167" formatCode="0.000"/>
    <numFmt numFmtId="168" formatCode="#,##0.000"/>
    <numFmt numFmtId="169" formatCode="#,##0.0"/>
    <numFmt numFmtId="170" formatCode="#,##0.0_ ;[Red]\-#,##0.0\ "/>
    <numFmt numFmtId="171" formatCode="0.0"/>
    <numFmt numFmtId="172" formatCode="#,##0.00\ _₽"/>
  </numFmts>
  <fonts count="34" x14ac:knownFonts="1">
    <font>
      <sz val="11"/>
      <color theme="1"/>
      <name val="Calibri"/>
      <family val="2"/>
      <charset val="204"/>
      <scheme val="minor"/>
    </font>
    <font>
      <sz val="11"/>
      <color indexed="8"/>
      <name val="Times New Roman"/>
      <family val="1"/>
      <charset val="204"/>
    </font>
    <font>
      <sz val="12"/>
      <color indexed="8"/>
      <name val="Times New Roman"/>
      <family val="1"/>
      <charset val="204"/>
    </font>
    <font>
      <sz val="11"/>
      <name val="Times New Roman"/>
      <family val="1"/>
      <charset val="204"/>
    </font>
    <font>
      <sz val="12"/>
      <name val="Times New Roman"/>
      <family val="1"/>
      <charset val="204"/>
    </font>
    <font>
      <b/>
      <sz val="11"/>
      <name val="Times New Roman"/>
      <family val="1"/>
      <charset val="204"/>
    </font>
    <font>
      <b/>
      <sz val="11"/>
      <color indexed="8"/>
      <name val="Times New Roman"/>
      <family val="1"/>
      <charset val="204"/>
    </font>
    <font>
      <b/>
      <sz val="12"/>
      <color indexed="8"/>
      <name val="Times New Roman"/>
      <family val="1"/>
      <charset val="204"/>
    </font>
    <font>
      <b/>
      <sz val="12"/>
      <name val="Times New Roman"/>
      <family val="1"/>
      <charset val="204"/>
    </font>
    <font>
      <sz val="11"/>
      <color indexed="8"/>
      <name val="Calibri"/>
      <family val="2"/>
      <charset val="204"/>
    </font>
    <font>
      <sz val="12"/>
      <color indexed="8"/>
      <name val="Times New Roman"/>
      <family val="1"/>
      <charset val="204"/>
    </font>
    <font>
      <sz val="8"/>
      <color indexed="8"/>
      <name val="Arial Cyr"/>
    </font>
    <font>
      <sz val="12"/>
      <color rgb="FF000000"/>
      <name val="Times New Roman"/>
      <family val="1"/>
      <charset val="204"/>
    </font>
    <font>
      <b/>
      <sz val="11"/>
      <color theme="1"/>
      <name val="Times New Roman"/>
      <family val="1"/>
      <charset val="204"/>
    </font>
    <font>
      <sz val="11"/>
      <color theme="1"/>
      <name val="Times New Roman"/>
      <family val="1"/>
      <charset val="204"/>
    </font>
    <font>
      <sz val="11"/>
      <color rgb="FF000000"/>
      <name val="Times New Roman"/>
      <family val="1"/>
      <charset val="204"/>
    </font>
    <font>
      <sz val="12"/>
      <color theme="1"/>
      <name val="Times New Roman"/>
      <family val="1"/>
      <charset val="204"/>
    </font>
    <font>
      <b/>
      <sz val="12"/>
      <color theme="1"/>
      <name val="Times New Roman"/>
      <family val="1"/>
      <charset val="204"/>
    </font>
    <font>
      <b/>
      <sz val="11"/>
      <color rgb="FF000000"/>
      <name val="Times New Roman"/>
      <family val="1"/>
      <charset val="204"/>
    </font>
    <font>
      <b/>
      <u/>
      <sz val="16"/>
      <name val="Times New Roman"/>
      <family val="1"/>
      <charset val="204"/>
    </font>
    <font>
      <sz val="10"/>
      <color rgb="FF000000"/>
      <name val="Arial Cyr"/>
    </font>
    <font>
      <b/>
      <sz val="12"/>
      <color rgb="FF000000"/>
      <name val="Times New Roman"/>
      <family val="1"/>
      <charset val="204"/>
    </font>
    <font>
      <b/>
      <u/>
      <sz val="11"/>
      <name val="Times New Roman"/>
      <family val="1"/>
      <charset val="204"/>
    </font>
    <font>
      <b/>
      <u/>
      <sz val="12"/>
      <name val="Times New Roman"/>
      <family val="1"/>
      <charset val="204"/>
    </font>
    <font>
      <sz val="14"/>
      <color theme="1"/>
      <name val="Times New Roman"/>
      <family val="1"/>
      <charset val="204"/>
    </font>
    <font>
      <sz val="8"/>
      <name val="Calibri"/>
      <family val="2"/>
      <charset val="204"/>
      <scheme val="minor"/>
    </font>
    <font>
      <b/>
      <sz val="16"/>
      <color theme="1"/>
      <name val="Times New Roman"/>
      <family val="1"/>
      <charset val="204"/>
    </font>
    <font>
      <vertAlign val="superscript"/>
      <sz val="11"/>
      <color indexed="8"/>
      <name val="Times New Roman"/>
      <family val="1"/>
      <charset val="204"/>
    </font>
    <font>
      <u/>
      <sz val="12"/>
      <color indexed="8"/>
      <name val="Times New Roman"/>
      <family val="1"/>
      <charset val="204"/>
    </font>
    <font>
      <i/>
      <sz val="12"/>
      <color indexed="8"/>
      <name val="Times New Roman"/>
      <family val="1"/>
      <charset val="204"/>
    </font>
    <font>
      <b/>
      <i/>
      <sz val="12"/>
      <color indexed="8"/>
      <name val="Times New Roman"/>
      <family val="1"/>
      <charset val="204"/>
    </font>
    <font>
      <i/>
      <sz val="12"/>
      <color theme="1"/>
      <name val="Times New Roman"/>
      <family val="1"/>
      <charset val="204"/>
    </font>
    <font>
      <b/>
      <sz val="11"/>
      <color theme="1"/>
      <name val="Calibri"/>
      <family val="2"/>
      <charset val="204"/>
      <scheme val="minor"/>
    </font>
    <font>
      <sz val="11"/>
      <name val="Calibri"/>
      <family val="2"/>
      <scheme val="minor"/>
    </font>
  </fonts>
  <fills count="13">
    <fill>
      <patternFill patternType="none"/>
    </fill>
    <fill>
      <patternFill patternType="gray125"/>
    </fill>
    <fill>
      <patternFill patternType="solid">
        <fgColor indexed="9"/>
        <bgColor indexed="64"/>
      </patternFill>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
      <patternFill patternType="solid">
        <fgColor indexed="9"/>
        <bgColor indexed="8"/>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B050"/>
        <bgColor indexed="64"/>
      </patternFill>
    </fill>
    <fill>
      <patternFill patternType="solid">
        <fgColor theme="4" tint="0.79998168889431442"/>
        <bgColor indexed="64"/>
      </patternFill>
    </fill>
    <fill>
      <patternFill patternType="solid">
        <fgColor rgb="FF00B0F0"/>
        <bgColor indexed="64"/>
      </patternFill>
    </fill>
  </fills>
  <borders count="6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14">
    <xf numFmtId="0" fontId="0" fillId="0" borderId="0"/>
    <xf numFmtId="0" fontId="10" fillId="0" borderId="1">
      <alignment vertical="top" wrapText="1"/>
    </xf>
    <xf numFmtId="0" fontId="12" fillId="0" borderId="54">
      <alignment vertical="top" wrapText="1"/>
    </xf>
    <xf numFmtId="1" fontId="12" fillId="0" borderId="54">
      <alignment horizontal="center" vertical="top" shrinkToFit="1"/>
    </xf>
    <xf numFmtId="49" fontId="12" fillId="0" borderId="54">
      <alignment horizontal="center" vertical="top" shrinkToFit="1"/>
    </xf>
    <xf numFmtId="4" fontId="12" fillId="3" borderId="54">
      <alignment horizontal="right" vertical="top" shrinkToFit="1"/>
    </xf>
    <xf numFmtId="4" fontId="12" fillId="0" borderId="54">
      <alignment horizontal="right" vertical="top" shrinkToFit="1"/>
    </xf>
    <xf numFmtId="4" fontId="11" fillId="0" borderId="2">
      <alignment horizontal="right" shrinkToFit="1"/>
    </xf>
    <xf numFmtId="165" fontId="9" fillId="0" borderId="0" applyFont="0" applyFill="0" applyBorder="0" applyAlignment="0" applyProtection="0"/>
    <xf numFmtId="49" fontId="20" fillId="0" borderId="54">
      <alignment horizontal="left" vertical="top" wrapText="1"/>
    </xf>
    <xf numFmtId="0" fontId="2" fillId="0" borderId="1">
      <alignment vertical="top" wrapText="1"/>
    </xf>
    <xf numFmtId="164" fontId="9" fillId="0" borderId="0" applyFont="0" applyFill="0" applyBorder="0" applyAlignment="0" applyProtection="0"/>
    <xf numFmtId="165" fontId="9" fillId="0" borderId="0" applyFont="0" applyFill="0" applyBorder="0" applyAlignment="0" applyProtection="0"/>
    <xf numFmtId="0" fontId="33" fillId="0" borderId="0"/>
  </cellStyleXfs>
  <cellXfs count="2154">
    <xf numFmtId="0" fontId="0" fillId="0" borderId="0" xfId="0"/>
    <xf numFmtId="0" fontId="1" fillId="0" borderId="0" xfId="0" applyFont="1"/>
    <xf numFmtId="166" fontId="1" fillId="0" borderId="0" xfId="0" applyNumberFormat="1" applyFont="1"/>
    <xf numFmtId="166" fontId="1" fillId="0" borderId="0" xfId="0" applyNumberFormat="1" applyFont="1" applyAlignment="1">
      <alignment horizontal="center" vertical="center"/>
    </xf>
    <xf numFmtId="166" fontId="1" fillId="0" borderId="0" xfId="0" applyNumberFormat="1" applyFont="1" applyAlignment="1">
      <alignment vertical="center"/>
    </xf>
    <xf numFmtId="0" fontId="1" fillId="0" borderId="0" xfId="0" applyFont="1" applyFill="1"/>
    <xf numFmtId="4" fontId="1" fillId="0" borderId="3" xfId="0" applyNumberFormat="1" applyFont="1" applyFill="1" applyBorder="1" applyAlignment="1">
      <alignment horizontal="right" vertical="center"/>
    </xf>
    <xf numFmtId="49" fontId="2" fillId="0" borderId="3" xfId="3" applyNumberFormat="1" applyFont="1" applyFill="1" applyBorder="1" applyAlignment="1" applyProtection="1">
      <alignment horizontal="center" vertical="center" shrinkToFit="1"/>
    </xf>
    <xf numFmtId="0" fontId="1" fillId="0" borderId="3" xfId="0" applyFont="1" applyBorder="1"/>
    <xf numFmtId="166" fontId="1" fillId="0" borderId="0" xfId="0" applyNumberFormat="1" applyFont="1" applyFill="1"/>
    <xf numFmtId="166" fontId="1" fillId="0" borderId="0" xfId="0" applyNumberFormat="1" applyFont="1" applyFill="1" applyAlignment="1">
      <alignment horizontal="center" vertical="center"/>
    </xf>
    <xf numFmtId="4" fontId="5" fillId="0" borderId="3" xfId="0" applyNumberFormat="1" applyFont="1" applyFill="1" applyBorder="1" applyAlignment="1">
      <alignment horizontal="center" vertical="center" wrapText="1"/>
    </xf>
    <xf numFmtId="4" fontId="1" fillId="2" borderId="3" xfId="0" applyNumberFormat="1" applyFont="1" applyFill="1" applyBorder="1" applyAlignment="1">
      <alignment horizontal="right" vertical="center"/>
    </xf>
    <xf numFmtId="4" fontId="1" fillId="4" borderId="3" xfId="0" applyNumberFormat="1" applyFont="1" applyFill="1" applyBorder="1" applyAlignment="1">
      <alignment horizontal="right" vertical="center"/>
    </xf>
    <xf numFmtId="49" fontId="1" fillId="0" borderId="10" xfId="0" applyNumberFormat="1" applyFont="1" applyFill="1" applyBorder="1" applyAlignment="1">
      <alignment horizontal="center" vertical="center"/>
    </xf>
    <xf numFmtId="0" fontId="13" fillId="0" borderId="3" xfId="0" applyFont="1" applyBorder="1" applyAlignment="1">
      <alignment horizontal="left" vertical="center" wrapText="1"/>
    </xf>
    <xf numFmtId="49" fontId="3" fillId="0" borderId="3" xfId="0" applyNumberFormat="1" applyFont="1" applyBorder="1" applyAlignment="1">
      <alignment horizontal="center" vertical="center" wrapText="1"/>
    </xf>
    <xf numFmtId="166" fontId="3" fillId="0" borderId="3" xfId="0" applyNumberFormat="1" applyFont="1" applyFill="1" applyBorder="1" applyAlignment="1">
      <alignment vertical="center"/>
    </xf>
    <xf numFmtId="0" fontId="18" fillId="0" borderId="3" xfId="0" applyFont="1" applyBorder="1" applyAlignment="1">
      <alignment horizontal="center" vertical="center" wrapText="1"/>
    </xf>
    <xf numFmtId="165" fontId="1" fillId="0" borderId="0" xfId="8" applyFont="1"/>
    <xf numFmtId="165" fontId="1" fillId="0" borderId="0" xfId="8" applyFont="1" applyAlignment="1">
      <alignment horizontal="center" vertical="center"/>
    </xf>
    <xf numFmtId="49" fontId="2" fillId="0" borderId="12" xfId="3" applyNumberFormat="1" applyFont="1" applyFill="1" applyBorder="1" applyAlignment="1" applyProtection="1">
      <alignment horizontal="center" vertical="center" shrinkToFit="1"/>
    </xf>
    <xf numFmtId="4" fontId="1" fillId="2" borderId="12" xfId="0" applyNumberFormat="1" applyFont="1" applyFill="1" applyBorder="1" applyAlignment="1">
      <alignment horizontal="right" vertical="center"/>
    </xf>
    <xf numFmtId="49"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0" xfId="0" applyFont="1"/>
    <xf numFmtId="166" fontId="1" fillId="0" borderId="0" xfId="0" applyNumberFormat="1" applyFont="1" applyAlignment="1">
      <alignment horizontal="center" vertical="center"/>
    </xf>
    <xf numFmtId="49" fontId="6" fillId="0" borderId="3" xfId="0" applyNumberFormat="1" applyFont="1" applyBorder="1" applyAlignment="1">
      <alignment horizontal="center" vertical="center"/>
    </xf>
    <xf numFmtId="0" fontId="1" fillId="0" borderId="0" xfId="0" applyFont="1"/>
    <xf numFmtId="49" fontId="3" fillId="0" borderId="3" xfId="0" applyNumberFormat="1" applyFont="1" applyFill="1" applyBorder="1" applyAlignment="1">
      <alignment horizontal="center" vertical="center"/>
    </xf>
    <xf numFmtId="0" fontId="1" fillId="0" borderId="0" xfId="0" applyFont="1"/>
    <xf numFmtId="166" fontId="1" fillId="0" borderId="0" xfId="0" applyNumberFormat="1" applyFont="1"/>
    <xf numFmtId="49" fontId="3" fillId="0" borderId="27" xfId="0" applyNumberFormat="1" applyFont="1" applyBorder="1" applyAlignment="1">
      <alignment horizontal="center" vertical="center"/>
    </xf>
    <xf numFmtId="2" fontId="3"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4" fontId="3" fillId="0" borderId="3" xfId="0" applyNumberFormat="1" applyFont="1" applyBorder="1" applyAlignment="1">
      <alignment horizontal="center" vertical="center" wrapText="1"/>
    </xf>
    <xf numFmtId="4" fontId="13" fillId="0" borderId="3" xfId="0" applyNumberFormat="1" applyFont="1" applyBorder="1" applyAlignment="1">
      <alignment horizontal="right" vertical="center" wrapText="1"/>
    </xf>
    <xf numFmtId="4" fontId="14" fillId="0" borderId="3" xfId="0" applyNumberFormat="1" applyFont="1" applyBorder="1" applyAlignment="1">
      <alignment horizontal="right" vertical="center"/>
    </xf>
    <xf numFmtId="4" fontId="13" fillId="0" borderId="3" xfId="0" applyNumberFormat="1" applyFont="1" applyBorder="1" applyAlignment="1">
      <alignment horizontal="right" vertical="center"/>
    </xf>
    <xf numFmtId="166" fontId="1" fillId="0" borderId="0" xfId="0" applyNumberFormat="1" applyFont="1" applyFill="1" applyBorder="1"/>
    <xf numFmtId="0" fontId="3" fillId="0" borderId="27" xfId="0" applyFont="1" applyFill="1" applyBorder="1" applyAlignment="1">
      <alignment horizontal="center" vertical="center" wrapText="1"/>
    </xf>
    <xf numFmtId="49" fontId="13" fillId="0" borderId="10" xfId="0" applyNumberFormat="1" applyFont="1" applyBorder="1" applyAlignment="1">
      <alignment horizontal="center" vertical="center"/>
    </xf>
    <xf numFmtId="0" fontId="13" fillId="0" borderId="3" xfId="0" applyFont="1" applyBorder="1" applyAlignment="1">
      <alignment horizontal="center" vertical="center"/>
    </xf>
    <xf numFmtId="0" fontId="1" fillId="0" borderId="0" xfId="0" applyFont="1"/>
    <xf numFmtId="166" fontId="1" fillId="0" borderId="0" xfId="0" applyNumberFormat="1" applyFont="1" applyAlignment="1">
      <alignment horizontal="center" vertical="center"/>
    </xf>
    <xf numFmtId="49" fontId="1" fillId="0" borderId="10"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5" fillId="0" borderId="27" xfId="0" applyFont="1" applyFill="1" applyBorder="1" applyAlignment="1">
      <alignment horizontal="center" vertical="center" wrapText="1"/>
    </xf>
    <xf numFmtId="166" fontId="1" fillId="0" borderId="0" xfId="0" applyNumberFormat="1" applyFont="1" applyFill="1"/>
    <xf numFmtId="4" fontId="5" fillId="0" borderId="3" xfId="0" applyNumberFormat="1" applyFont="1" applyFill="1" applyBorder="1" applyAlignment="1">
      <alignment horizontal="right" vertical="center" wrapText="1"/>
    </xf>
    <xf numFmtId="0" fontId="5" fillId="0" borderId="3" xfId="0" applyFont="1" applyFill="1" applyBorder="1" applyAlignment="1">
      <alignment horizontal="center" vertical="center" wrapText="1"/>
    </xf>
    <xf numFmtId="4" fontId="3" fillId="0" borderId="3" xfId="0" applyNumberFormat="1" applyFont="1" applyFill="1" applyBorder="1" applyAlignment="1">
      <alignment horizontal="center" vertical="center" wrapText="1"/>
    </xf>
    <xf numFmtId="49" fontId="14" fillId="0" borderId="12" xfId="0" applyNumberFormat="1" applyFont="1" applyBorder="1" applyAlignment="1">
      <alignment horizontal="center" vertical="center"/>
    </xf>
    <xf numFmtId="49" fontId="1" fillId="0" borderId="29" xfId="0" applyNumberFormat="1" applyFont="1" applyFill="1" applyBorder="1" applyAlignment="1">
      <alignment horizontal="center" vertical="center"/>
    </xf>
    <xf numFmtId="4" fontId="5" fillId="0" borderId="27" xfId="0" applyNumberFormat="1" applyFont="1" applyFill="1" applyBorder="1" applyAlignment="1">
      <alignment horizontal="right" vertical="center" wrapText="1"/>
    </xf>
    <xf numFmtId="49" fontId="8" fillId="0" borderId="3" xfId="0" applyNumberFormat="1" applyFont="1" applyBorder="1" applyAlignment="1">
      <alignment horizontal="center" vertical="center" wrapText="1"/>
    </xf>
    <xf numFmtId="0" fontId="17" fillId="0" borderId="3" xfId="0" applyFont="1" applyBorder="1" applyAlignment="1">
      <alignment horizontal="center" vertical="center" wrapText="1"/>
    </xf>
    <xf numFmtId="49" fontId="13" fillId="0" borderId="3" xfId="0" applyNumberFormat="1" applyFont="1" applyBorder="1" applyAlignment="1">
      <alignment horizontal="center" vertical="center" wrapText="1"/>
    </xf>
    <xf numFmtId="0" fontId="0" fillId="0" borderId="0" xfId="0" applyAlignment="1">
      <alignment wrapText="1"/>
    </xf>
    <xf numFmtId="49" fontId="5" fillId="0" borderId="3" xfId="0" applyNumberFormat="1" applyFont="1" applyFill="1" applyBorder="1" applyAlignment="1">
      <alignment horizontal="center" vertical="center"/>
    </xf>
    <xf numFmtId="166" fontId="6" fillId="0" borderId="3" xfId="0" applyNumberFormat="1" applyFont="1" applyFill="1" applyBorder="1" applyAlignment="1">
      <alignment vertical="center" wrapText="1"/>
    </xf>
    <xf numFmtId="166" fontId="1" fillId="0" borderId="3" xfId="0" applyNumberFormat="1" applyFont="1" applyFill="1" applyBorder="1" applyAlignment="1">
      <alignment vertical="center" wrapText="1"/>
    </xf>
    <xf numFmtId="0" fontId="1" fillId="0" borderId="0" xfId="0" applyFont="1" applyBorder="1"/>
    <xf numFmtId="49" fontId="14" fillId="0" borderId="10" xfId="0" applyNumberFormat="1" applyFont="1" applyBorder="1" applyAlignment="1">
      <alignment horizontal="center" vertical="center"/>
    </xf>
    <xf numFmtId="165" fontId="5" fillId="0" borderId="3" xfId="8" applyFont="1" applyFill="1" applyBorder="1" applyAlignment="1">
      <alignment horizontal="right" vertical="center" wrapText="1"/>
    </xf>
    <xf numFmtId="165" fontId="3" fillId="0" borderId="3" xfId="8" applyFont="1" applyFill="1" applyBorder="1" applyAlignment="1">
      <alignment horizontal="right" vertical="center" wrapText="1"/>
    </xf>
    <xf numFmtId="2" fontId="3" fillId="0" borderId="0" xfId="0" applyNumberFormat="1" applyFont="1" applyBorder="1" applyAlignment="1">
      <alignment horizontal="center" vertical="center" wrapText="1"/>
    </xf>
    <xf numFmtId="166" fontId="1" fillId="0" borderId="0" xfId="0" applyNumberFormat="1" applyFont="1" applyBorder="1" applyAlignment="1">
      <alignment horizontal="center" vertical="center"/>
    </xf>
    <xf numFmtId="2" fontId="5" fillId="0" borderId="0" xfId="0" applyNumberFormat="1" applyFont="1" applyBorder="1" applyAlignment="1">
      <alignment horizontal="center" vertical="center" wrapText="1"/>
    </xf>
    <xf numFmtId="4" fontId="6" fillId="0" borderId="0" xfId="0" applyNumberFormat="1" applyFont="1" applyFill="1" applyBorder="1" applyAlignment="1">
      <alignment horizontal="right" vertical="center"/>
    </xf>
    <xf numFmtId="4" fontId="1" fillId="0" borderId="0" xfId="0" applyNumberFormat="1" applyFont="1" applyFill="1" applyBorder="1" applyAlignment="1">
      <alignment horizontal="right" vertical="center"/>
    </xf>
    <xf numFmtId="0" fontId="13" fillId="0" borderId="3" xfId="0" applyFont="1" applyFill="1" applyBorder="1" applyAlignment="1">
      <alignment horizontal="left" vertical="center" wrapText="1"/>
    </xf>
    <xf numFmtId="4" fontId="1" fillId="2" borderId="0" xfId="0" applyNumberFormat="1" applyFont="1" applyFill="1" applyBorder="1" applyAlignment="1">
      <alignment horizontal="right" vertical="center"/>
    </xf>
    <xf numFmtId="0" fontId="15" fillId="0" borderId="3" xfId="0" applyFont="1" applyBorder="1" applyAlignment="1">
      <alignment horizontal="center" vertical="center" wrapText="1"/>
    </xf>
    <xf numFmtId="0" fontId="6" fillId="0" borderId="3" xfId="0" applyFont="1" applyBorder="1"/>
    <xf numFmtId="0" fontId="6" fillId="0" borderId="3" xfId="0" applyFont="1" applyBorder="1" applyAlignment="1">
      <alignment horizontal="center" vertical="center"/>
    </xf>
    <xf numFmtId="49" fontId="7" fillId="0" borderId="3" xfId="0" applyNumberFormat="1" applyFont="1" applyFill="1" applyBorder="1" applyAlignment="1">
      <alignment horizontal="center" vertical="center" wrapText="1"/>
    </xf>
    <xf numFmtId="4" fontId="5" fillId="0" borderId="39" xfId="0" applyNumberFormat="1" applyFont="1" applyBorder="1" applyAlignment="1">
      <alignment horizontal="center" vertical="center" wrapText="1"/>
    </xf>
    <xf numFmtId="4" fontId="3" fillId="0" borderId="39" xfId="0" applyNumberFormat="1" applyFont="1" applyBorder="1" applyAlignment="1">
      <alignment horizontal="center" vertical="center" wrapText="1"/>
    </xf>
    <xf numFmtId="0" fontId="1" fillId="0" borderId="27" xfId="0" applyFont="1" applyFill="1" applyBorder="1" applyAlignment="1">
      <alignment horizontal="left" vertical="center" wrapText="1"/>
    </xf>
    <xf numFmtId="166" fontId="1" fillId="0" borderId="3" xfId="0" applyNumberFormat="1" applyFont="1" applyFill="1" applyBorder="1" applyAlignment="1">
      <alignment vertical="center"/>
    </xf>
    <xf numFmtId="49" fontId="1" fillId="0" borderId="34" xfId="0" applyNumberFormat="1" applyFont="1" applyBorder="1" applyAlignment="1">
      <alignment horizontal="center" vertical="center"/>
    </xf>
    <xf numFmtId="166" fontId="1" fillId="0" borderId="0" xfId="0" applyNumberFormat="1" applyFont="1" applyFill="1" applyAlignment="1">
      <alignment vertical="center"/>
    </xf>
    <xf numFmtId="0" fontId="5" fillId="0" borderId="27" xfId="0" applyFont="1" applyFill="1" applyBorder="1" applyAlignment="1">
      <alignment horizontal="left" vertical="center" wrapText="1"/>
    </xf>
    <xf numFmtId="49" fontId="14" fillId="0" borderId="27" xfId="0" applyNumberFormat="1" applyFont="1" applyFill="1" applyBorder="1" applyAlignment="1">
      <alignment horizontal="center" vertical="center"/>
    </xf>
    <xf numFmtId="166" fontId="6" fillId="0" borderId="3" xfId="0" applyNumberFormat="1" applyFont="1" applyFill="1" applyBorder="1" applyAlignment="1">
      <alignment vertical="center"/>
    </xf>
    <xf numFmtId="49" fontId="6" fillId="0" borderId="3" xfId="0" applyNumberFormat="1" applyFont="1" applyFill="1" applyBorder="1" applyAlignment="1">
      <alignment horizontal="left" vertical="center" wrapText="1"/>
    </xf>
    <xf numFmtId="49" fontId="7" fillId="0" borderId="10" xfId="0" applyNumberFormat="1" applyFont="1" applyFill="1" applyBorder="1" applyAlignment="1">
      <alignment horizontal="center" vertical="center" wrapText="1"/>
    </xf>
    <xf numFmtId="49" fontId="14" fillId="0" borderId="29" xfId="0" applyNumberFormat="1" applyFont="1" applyBorder="1" applyAlignment="1">
      <alignment horizontal="center" vertical="center" wrapText="1"/>
    </xf>
    <xf numFmtId="49" fontId="13" fillId="0" borderId="29" xfId="0" applyNumberFormat="1" applyFont="1" applyBorder="1" applyAlignment="1">
      <alignment horizontal="center" vertical="center" wrapText="1"/>
    </xf>
    <xf numFmtId="49" fontId="6" fillId="0" borderId="29" xfId="0" applyNumberFormat="1" applyFont="1" applyFill="1" applyBorder="1" applyAlignment="1">
      <alignment horizontal="center" vertical="center"/>
    </xf>
    <xf numFmtId="49" fontId="7" fillId="0" borderId="29" xfId="0" applyNumberFormat="1" applyFont="1" applyFill="1" applyBorder="1" applyAlignment="1">
      <alignment horizontal="center" vertical="center"/>
    </xf>
    <xf numFmtId="0" fontId="7" fillId="0" borderId="3" xfId="0" applyFont="1" applyBorder="1" applyAlignment="1">
      <alignment horizontal="center" vertical="center" wrapText="1"/>
    </xf>
    <xf numFmtId="4" fontId="3" fillId="0" borderId="3" xfId="0" applyNumberFormat="1" applyFont="1" applyFill="1" applyBorder="1" applyAlignment="1">
      <alignment horizontal="right" vertical="center" wrapText="1"/>
    </xf>
    <xf numFmtId="0" fontId="5" fillId="0" borderId="3" xfId="0" applyFont="1" applyBorder="1" applyAlignment="1">
      <alignment horizontal="left" vertical="center" wrapText="1"/>
    </xf>
    <xf numFmtId="4" fontId="6" fillId="0" borderId="27" xfId="0" applyNumberFormat="1" applyFont="1" applyBorder="1" applyAlignment="1">
      <alignment horizontal="right" vertical="center" wrapText="1"/>
    </xf>
    <xf numFmtId="4" fontId="3" fillId="0" borderId="3" xfId="0" applyNumberFormat="1" applyFont="1" applyFill="1" applyBorder="1" applyAlignment="1">
      <alignment horizontal="right" vertical="center"/>
    </xf>
    <xf numFmtId="4" fontId="5" fillId="0" borderId="3" xfId="0" applyNumberFormat="1" applyFont="1" applyBorder="1" applyAlignment="1">
      <alignment horizontal="right" vertical="center" wrapText="1"/>
    </xf>
    <xf numFmtId="4" fontId="6" fillId="0" borderId="3" xfId="0" applyNumberFormat="1" applyFont="1" applyBorder="1" applyAlignment="1">
      <alignment horizontal="right" vertical="center" wrapText="1"/>
    </xf>
    <xf numFmtId="4" fontId="1" fillId="0" borderId="3" xfId="0" applyNumberFormat="1" applyFont="1" applyBorder="1" applyAlignment="1">
      <alignment horizontal="right" vertical="center"/>
    </xf>
    <xf numFmtId="4" fontId="3" fillId="0" borderId="3" xfId="0" applyNumberFormat="1" applyFont="1" applyBorder="1" applyAlignment="1">
      <alignment horizontal="right" vertical="center"/>
    </xf>
    <xf numFmtId="4" fontId="13" fillId="0" borderId="27" xfId="0" applyNumberFormat="1" applyFont="1" applyBorder="1" applyAlignment="1">
      <alignment horizontal="right" vertical="center"/>
    </xf>
    <xf numFmtId="0" fontId="3" fillId="0" borderId="3" xfId="0" applyFont="1" applyBorder="1" applyAlignment="1">
      <alignment horizontal="left" vertical="center" wrapText="1"/>
    </xf>
    <xf numFmtId="4" fontId="5" fillId="0" borderId="3"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166" fontId="6" fillId="0" borderId="39" xfId="0" applyNumberFormat="1" applyFont="1" applyFill="1" applyBorder="1" applyAlignment="1">
      <alignment vertical="center"/>
    </xf>
    <xf numFmtId="166" fontId="1" fillId="0" borderId="39" xfId="0" applyNumberFormat="1" applyFont="1" applyFill="1" applyBorder="1" applyAlignment="1">
      <alignment vertical="center" wrapText="1"/>
    </xf>
    <xf numFmtId="166" fontId="6" fillId="0" borderId="39" xfId="0" applyNumberFormat="1" applyFont="1" applyFill="1" applyBorder="1" applyAlignment="1">
      <alignment vertical="center" wrapText="1"/>
    </xf>
    <xf numFmtId="0" fontId="1" fillId="0" borderId="27" xfId="0" applyFont="1" applyBorder="1" applyAlignment="1">
      <alignment horizontal="left" vertical="center" wrapText="1"/>
    </xf>
    <xf numFmtId="0" fontId="6" fillId="0" borderId="27" xfId="0" applyFont="1" applyFill="1" applyBorder="1" applyAlignment="1">
      <alignment horizontal="center" vertical="center"/>
    </xf>
    <xf numFmtId="166" fontId="6" fillId="0" borderId="0" xfId="0" applyNumberFormat="1" applyFont="1" applyAlignment="1">
      <alignment horizontal="center" vertical="center"/>
    </xf>
    <xf numFmtId="0" fontId="1" fillId="2" borderId="27" xfId="0" applyFont="1" applyFill="1" applyBorder="1" applyAlignment="1">
      <alignment horizontal="left" vertical="center" wrapText="1"/>
    </xf>
    <xf numFmtId="4" fontId="3" fillId="0" borderId="3" xfId="0" applyNumberFormat="1" applyFont="1" applyFill="1" applyBorder="1" applyAlignment="1">
      <alignment vertical="center"/>
    </xf>
    <xf numFmtId="0" fontId="1" fillId="0" borderId="3" xfId="0" applyFont="1" applyFill="1" applyBorder="1" applyAlignment="1">
      <alignment horizontal="left" vertical="center" wrapText="1"/>
    </xf>
    <xf numFmtId="4" fontId="3" fillId="0" borderId="3" xfId="8" applyNumberFormat="1" applyFont="1" applyFill="1" applyBorder="1" applyAlignment="1">
      <alignment horizontal="right" vertical="center" wrapText="1"/>
    </xf>
    <xf numFmtId="49" fontId="3" fillId="2" borderId="3" xfId="0" applyNumberFormat="1" applyFont="1" applyFill="1" applyBorder="1" applyAlignment="1">
      <alignment horizontal="center" vertical="center"/>
    </xf>
    <xf numFmtId="4" fontId="5" fillId="0" borderId="3" xfId="0" applyNumberFormat="1" applyFont="1" applyBorder="1" applyAlignment="1">
      <alignment horizontal="right" vertical="center"/>
    </xf>
    <xf numFmtId="4" fontId="6" fillId="9" borderId="3" xfId="0" applyNumberFormat="1" applyFont="1" applyFill="1" applyBorder="1" applyAlignment="1">
      <alignment horizontal="right" vertical="center"/>
    </xf>
    <xf numFmtId="0" fontId="14" fillId="0" borderId="12" xfId="0"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2" fillId="0" borderId="3" xfId="0" applyFont="1" applyBorder="1" applyAlignment="1">
      <alignment horizontal="center" vertical="center"/>
    </xf>
    <xf numFmtId="0" fontId="4" fillId="0" borderId="3" xfId="0" applyFont="1" applyBorder="1" applyAlignment="1">
      <alignment horizontal="center" vertical="center" wrapText="1"/>
    </xf>
    <xf numFmtId="0" fontId="2" fillId="0" borderId="3" xfId="0" applyFont="1" applyBorder="1" applyAlignment="1">
      <alignment horizontal="left" vertical="center" wrapText="1"/>
    </xf>
    <xf numFmtId="0" fontId="4" fillId="0" borderId="3" xfId="0" applyFont="1" applyBorder="1" applyAlignment="1">
      <alignment vertical="center" wrapText="1"/>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4" fillId="0" borderId="3" xfId="0" applyFont="1" applyFill="1" applyBorder="1" applyAlignment="1">
      <alignment horizontal="center" vertical="center"/>
    </xf>
    <xf numFmtId="0" fontId="1" fillId="0" borderId="3" xfId="0" applyFont="1" applyBorder="1" applyAlignment="1">
      <alignment horizontal="center" vertical="top" wrapText="1"/>
    </xf>
    <xf numFmtId="0" fontId="4" fillId="0" borderId="3" xfId="0" applyFont="1" applyBorder="1" applyAlignment="1">
      <alignment horizontal="center" vertical="center"/>
    </xf>
    <xf numFmtId="49" fontId="3" fillId="0" borderId="10" xfId="0" applyNumberFormat="1" applyFont="1" applyBorder="1" applyAlignment="1">
      <alignment horizontal="center" vertical="center"/>
    </xf>
    <xf numFmtId="169" fontId="3" fillId="0" borderId="3" xfId="0" applyNumberFormat="1" applyFont="1" applyBorder="1" applyAlignment="1">
      <alignment horizontal="center" vertical="center"/>
    </xf>
    <xf numFmtId="0" fontId="3" fillId="0" borderId="8" xfId="0" applyFont="1" applyBorder="1" applyAlignment="1">
      <alignment horizontal="center" vertical="center" wrapText="1"/>
    </xf>
    <xf numFmtId="3" fontId="3" fillId="0" borderId="3" xfId="0" applyNumberFormat="1" applyFont="1" applyBorder="1" applyAlignment="1">
      <alignment horizontal="center" vertical="center"/>
    </xf>
    <xf numFmtId="3" fontId="3" fillId="0" borderId="4" xfId="0" applyNumberFormat="1" applyFont="1" applyBorder="1" applyAlignment="1">
      <alignment horizontal="center" vertical="center"/>
    </xf>
    <xf numFmtId="0" fontId="3" fillId="0" borderId="12" xfId="0" applyFont="1" applyBorder="1" applyAlignment="1">
      <alignment horizontal="center" vertical="center"/>
    </xf>
    <xf numFmtId="1" fontId="3" fillId="0" borderId="3" xfId="0" applyNumberFormat="1" applyFont="1" applyBorder="1" applyAlignment="1">
      <alignment horizontal="center" vertical="center" wrapText="1"/>
    </xf>
    <xf numFmtId="0" fontId="2" fillId="0" borderId="3" xfId="0" applyFont="1" applyFill="1" applyBorder="1" applyAlignment="1">
      <alignment horizontal="center" vertical="center" wrapText="1"/>
    </xf>
    <xf numFmtId="0" fontId="14" fillId="0" borderId="3" xfId="0" applyFont="1" applyBorder="1" applyAlignment="1">
      <alignment horizontal="center" vertical="center"/>
    </xf>
    <xf numFmtId="0" fontId="8" fillId="0" borderId="3" xfId="0" applyFont="1" applyFill="1" applyBorder="1" applyAlignment="1">
      <alignment horizontal="center" vertical="center"/>
    </xf>
    <xf numFmtId="0" fontId="2" fillId="0" borderId="3" xfId="0" applyFont="1" applyBorder="1" applyAlignment="1">
      <alignment horizontal="center" vertical="center" wrapText="1"/>
    </xf>
    <xf numFmtId="0" fontId="16" fillId="0" borderId="3" xfId="0" applyFont="1" applyBorder="1" applyAlignment="1">
      <alignment horizontal="center" vertical="center" wrapText="1"/>
    </xf>
    <xf numFmtId="4" fontId="13" fillId="0" borderId="3" xfId="0" applyNumberFormat="1" applyFont="1" applyBorder="1" applyAlignment="1">
      <alignment horizontal="center" vertical="center" wrapText="1"/>
    </xf>
    <xf numFmtId="4" fontId="14"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13" fillId="0" borderId="3" xfId="0" applyNumberFormat="1" applyFont="1" applyFill="1" applyBorder="1" applyAlignment="1">
      <alignment horizontal="center" vertical="center"/>
    </xf>
    <xf numFmtId="0" fontId="5" fillId="0" borderId="47" xfId="0" applyFont="1" applyFill="1" applyBorder="1" applyAlignment="1">
      <alignment horizontal="left" vertical="center" wrapText="1"/>
    </xf>
    <xf numFmtId="49" fontId="13" fillId="0" borderId="27" xfId="0" applyNumberFormat="1" applyFont="1" applyFill="1" applyBorder="1" applyAlignment="1">
      <alignment horizontal="center" vertical="center"/>
    </xf>
    <xf numFmtId="0" fontId="3" fillId="0" borderId="47" xfId="0" applyFont="1" applyFill="1" applyBorder="1" applyAlignment="1">
      <alignment horizontal="left" vertical="center" wrapText="1"/>
    </xf>
    <xf numFmtId="0" fontId="8" fillId="9" borderId="3" xfId="0" applyFont="1" applyFill="1" applyBorder="1" applyAlignment="1">
      <alignment horizontal="center" vertical="center"/>
    </xf>
    <xf numFmtId="0" fontId="7" fillId="0" borderId="3" xfId="0" applyFont="1" applyBorder="1" applyAlignment="1">
      <alignment horizontal="left" vertical="center" wrapText="1"/>
    </xf>
    <xf numFmtId="0" fontId="7"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49" fontId="16" fillId="0" borderId="3" xfId="0" applyNumberFormat="1" applyFont="1" applyBorder="1" applyAlignment="1">
      <alignment horizontal="center" vertical="center"/>
    </xf>
    <xf numFmtId="49" fontId="1" fillId="0" borderId="3" xfId="0" applyNumberFormat="1" applyFont="1" applyFill="1" applyBorder="1" applyAlignment="1">
      <alignment horizontal="left" vertical="center" wrapText="1"/>
    </xf>
    <xf numFmtId="4" fontId="0" fillId="0" borderId="0" xfId="0" applyNumberFormat="1"/>
    <xf numFmtId="10" fontId="0" fillId="0" borderId="0" xfId="0" applyNumberFormat="1"/>
    <xf numFmtId="0" fontId="24" fillId="0" borderId="3" xfId="0" applyFont="1" applyBorder="1"/>
    <xf numFmtId="4" fontId="24" fillId="0" borderId="3" xfId="0" applyNumberFormat="1" applyFont="1" applyBorder="1"/>
    <xf numFmtId="10" fontId="24" fillId="0" borderId="3" xfId="0" applyNumberFormat="1" applyFont="1" applyBorder="1"/>
    <xf numFmtId="10" fontId="24" fillId="0" borderId="3" xfId="0" applyNumberFormat="1" applyFont="1" applyBorder="1" applyAlignment="1">
      <alignment horizontal="right"/>
    </xf>
    <xf numFmtId="0" fontId="2" fillId="0" borderId="0" xfId="0" applyFont="1" applyFill="1" applyAlignment="1">
      <alignment horizontal="left" wrapText="1"/>
    </xf>
    <xf numFmtId="0" fontId="26" fillId="0" borderId="0" xfId="0" applyFont="1" applyAlignment="1">
      <alignment horizontal="center" wrapText="1"/>
    </xf>
    <xf numFmtId="0" fontId="6" fillId="0" borderId="6" xfId="0" applyFont="1" applyFill="1" applyBorder="1" applyAlignment="1">
      <alignment horizontal="center" vertical="center" wrapText="1"/>
    </xf>
    <xf numFmtId="0" fontId="3" fillId="0" borderId="12" xfId="0" applyFont="1" applyBorder="1" applyAlignment="1">
      <alignment horizontal="center" vertical="center" wrapText="1"/>
    </xf>
    <xf numFmtId="49" fontId="14" fillId="0" borderId="12" xfId="0" applyNumberFormat="1" applyFont="1" applyBorder="1" applyAlignment="1">
      <alignment horizontal="center" vertical="center" wrapText="1"/>
    </xf>
    <xf numFmtId="0" fontId="3" fillId="0" borderId="12" xfId="0" applyFont="1" applyFill="1" applyBorder="1" applyAlignment="1">
      <alignment horizontal="center" vertical="center" wrapText="1"/>
    </xf>
    <xf numFmtId="0" fontId="6" fillId="0" borderId="12" xfId="0" applyFont="1" applyFill="1" applyBorder="1" applyAlignment="1">
      <alignment horizontal="center" vertical="center" wrapText="1"/>
    </xf>
    <xf numFmtId="49" fontId="2" fillId="0" borderId="22"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27" xfId="0" applyNumberFormat="1" applyFont="1" applyFill="1" applyBorder="1" applyAlignment="1">
      <alignment horizontal="center" vertical="center" wrapText="1"/>
    </xf>
    <xf numFmtId="0" fontId="6" fillId="0" borderId="12" xfId="0" applyFont="1" applyFill="1" applyBorder="1" applyAlignment="1">
      <alignment horizontal="left" vertical="center" wrapText="1"/>
    </xf>
    <xf numFmtId="49" fontId="14" fillId="0" borderId="12" xfId="0" applyNumberFormat="1" applyFont="1" applyFill="1" applyBorder="1" applyAlignment="1">
      <alignment horizontal="center" vertical="center" wrapText="1"/>
    </xf>
    <xf numFmtId="0" fontId="3" fillId="0" borderId="27"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3" xfId="0" applyNumberFormat="1" applyFont="1" applyFill="1" applyBorder="1" applyAlignment="1">
      <alignment horizontal="center" vertical="center"/>
    </xf>
    <xf numFmtId="0" fontId="1" fillId="0" borderId="3" xfId="0" applyFont="1" applyBorder="1" applyAlignment="1">
      <alignment horizontal="left" vertical="center" wrapText="1"/>
    </xf>
    <xf numFmtId="0" fontId="6" fillId="0" borderId="3"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left" vertical="center" wrapText="1"/>
    </xf>
    <xf numFmtId="0" fontId="1" fillId="0" borderId="12" xfId="0"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49" fontId="16" fillId="0" borderId="12" xfId="0" applyNumberFormat="1" applyFont="1" applyBorder="1" applyAlignment="1">
      <alignment horizontal="center" vertical="center" wrapText="1"/>
    </xf>
    <xf numFmtId="0" fontId="14" fillId="0" borderId="12" xfId="0" applyFont="1" applyBorder="1" applyAlignment="1">
      <alignment horizontal="left" vertical="center" wrapText="1"/>
    </xf>
    <xf numFmtId="0" fontId="14" fillId="0" borderId="3" xfId="0" applyFont="1" applyBorder="1" applyAlignment="1">
      <alignment horizontal="left" vertical="center" wrapText="1"/>
    </xf>
    <xf numFmtId="0" fontId="3" fillId="0" borderId="3" xfId="0" applyFont="1" applyFill="1" applyBorder="1" applyAlignment="1">
      <alignment horizontal="left" vertical="center" wrapText="1"/>
    </xf>
    <xf numFmtId="0" fontId="1" fillId="0" borderId="27" xfId="0" applyFont="1" applyFill="1" applyBorder="1" applyAlignment="1">
      <alignment horizontal="center" vertical="center" wrapText="1"/>
    </xf>
    <xf numFmtId="0" fontId="14" fillId="0" borderId="3" xfId="0" applyFont="1" applyBorder="1" applyAlignment="1">
      <alignment vertical="center" wrapText="1"/>
    </xf>
    <xf numFmtId="0" fontId="7"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49" fontId="14" fillId="0" borderId="3"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27" xfId="0" applyNumberFormat="1" applyFont="1" applyBorder="1" applyAlignment="1">
      <alignment horizontal="center" vertical="center" wrapText="1"/>
    </xf>
    <xf numFmtId="49" fontId="13" fillId="0" borderId="12"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6" fillId="0" borderId="3" xfId="0" applyNumberFormat="1" applyFont="1" applyBorder="1" applyAlignment="1">
      <alignment horizontal="center" vertical="center" wrapText="1"/>
    </xf>
    <xf numFmtId="0" fontId="6" fillId="0" borderId="3" xfId="0" applyFont="1" applyBorder="1" applyAlignment="1">
      <alignment horizontal="left" vertical="center" wrapText="1"/>
    </xf>
    <xf numFmtId="0" fontId="5" fillId="0" borderId="3" xfId="0" applyFont="1" applyBorder="1" applyAlignment="1">
      <alignment horizontal="center" vertical="center" wrapText="1"/>
    </xf>
    <xf numFmtId="0" fontId="6" fillId="0" borderId="27" xfId="0" applyFont="1" applyBorder="1" applyAlignment="1">
      <alignment horizontal="center" vertical="center" wrapText="1"/>
    </xf>
    <xf numFmtId="0" fontId="14" fillId="0" borderId="27" xfId="0" applyFont="1" applyBorder="1" applyAlignment="1">
      <alignment horizontal="left" vertical="center" wrapText="1"/>
    </xf>
    <xf numFmtId="0" fontId="1" fillId="0" borderId="3" xfId="0" applyFont="1" applyBorder="1" applyAlignment="1">
      <alignment horizontal="center" vertical="center" wrapText="1"/>
    </xf>
    <xf numFmtId="49" fontId="6" fillId="0" borderId="22" xfId="0" applyNumberFormat="1" applyFont="1" applyBorder="1" applyAlignment="1">
      <alignment horizontal="center" vertical="center" wrapText="1"/>
    </xf>
    <xf numFmtId="0" fontId="1" fillId="0" borderId="12" xfId="0" applyFont="1" applyBorder="1" applyAlignment="1">
      <alignment horizontal="left" vertical="center" wrapText="1"/>
    </xf>
    <xf numFmtId="0" fontId="13" fillId="0" borderId="12" xfId="0" applyFont="1" applyBorder="1" applyAlignment="1">
      <alignment horizontal="left" vertical="center" wrapText="1"/>
    </xf>
    <xf numFmtId="0" fontId="1" fillId="0" borderId="12" xfId="0" applyFont="1" applyBorder="1" applyAlignment="1">
      <alignment horizontal="center" vertical="center" wrapText="1"/>
    </xf>
    <xf numFmtId="49" fontId="1" fillId="0" borderId="22" xfId="0" applyNumberFormat="1" applyFont="1" applyFill="1" applyBorder="1" applyAlignment="1">
      <alignment horizontal="center" vertical="center"/>
    </xf>
    <xf numFmtId="0" fontId="13" fillId="0" borderId="3" xfId="0" applyFont="1" applyFill="1" applyBorder="1" applyAlignment="1">
      <alignment horizontal="center" vertical="center" wrapText="1"/>
    </xf>
    <xf numFmtId="0" fontId="14" fillId="0" borderId="1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7" xfId="0" applyFont="1" applyBorder="1" applyAlignment="1">
      <alignment horizontal="center" vertical="center" wrapText="1"/>
    </xf>
    <xf numFmtId="0" fontId="5" fillId="0" borderId="12"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27" xfId="0" applyFont="1" applyFill="1" applyBorder="1" applyAlignment="1">
      <alignment horizontal="center" vertical="center" wrapText="1"/>
    </xf>
    <xf numFmtId="49" fontId="2" fillId="0" borderId="27" xfId="0" applyNumberFormat="1" applyFont="1" applyFill="1" applyBorder="1" applyAlignment="1">
      <alignment horizontal="center" vertical="center" wrapText="1"/>
    </xf>
    <xf numFmtId="0" fontId="8" fillId="9" borderId="3" xfId="0" applyFont="1" applyFill="1" applyBorder="1" applyAlignment="1">
      <alignment horizontal="center" vertical="center" wrapText="1"/>
    </xf>
    <xf numFmtId="0" fontId="2" fillId="0" borderId="12" xfId="0" applyFont="1" applyBorder="1" applyAlignment="1">
      <alignment horizontal="center" vertical="center"/>
    </xf>
    <xf numFmtId="0" fontId="8" fillId="9" borderId="12" xfId="0" applyFont="1" applyFill="1" applyBorder="1" applyAlignment="1">
      <alignment horizontal="center" vertical="center" wrapText="1"/>
    </xf>
    <xf numFmtId="0" fontId="1" fillId="0" borderId="27" xfId="0" applyFont="1" applyBorder="1" applyAlignment="1">
      <alignment horizontal="center" vertical="center" wrapText="1"/>
    </xf>
    <xf numFmtId="0" fontId="0" fillId="0" borderId="0" xfId="0" applyAlignment="1">
      <alignment wrapText="1"/>
    </xf>
    <xf numFmtId="0" fontId="3" fillId="0" borderId="12" xfId="0" applyFont="1" applyBorder="1" applyAlignment="1">
      <alignment horizontal="left" vertical="center" wrapText="1"/>
    </xf>
    <xf numFmtId="0" fontId="3" fillId="0" borderId="27" xfId="0" applyFont="1" applyBorder="1" applyAlignment="1">
      <alignment horizontal="left" vertical="center" wrapText="1"/>
    </xf>
    <xf numFmtId="0" fontId="1" fillId="0" borderId="12" xfId="0" applyFont="1" applyFill="1" applyBorder="1" applyAlignment="1">
      <alignment horizontal="left" vertical="center" wrapText="1"/>
    </xf>
    <xf numFmtId="0" fontId="14" fillId="0" borderId="27" xfId="0" applyFont="1" applyFill="1" applyBorder="1" applyAlignment="1">
      <alignment horizontal="left" vertical="center" wrapText="1"/>
    </xf>
    <xf numFmtId="4" fontId="3" fillId="0" borderId="12" xfId="0" applyNumberFormat="1" applyFont="1" applyFill="1" applyBorder="1" applyAlignment="1">
      <alignment horizontal="right" vertical="center" wrapText="1"/>
    </xf>
    <xf numFmtId="4" fontId="6" fillId="0" borderId="27" xfId="0" applyNumberFormat="1" applyFont="1" applyFill="1" applyBorder="1" applyAlignment="1">
      <alignment horizontal="right" vertical="center" wrapText="1"/>
    </xf>
    <xf numFmtId="4" fontId="2" fillId="0" borderId="12" xfId="0" applyNumberFormat="1" applyFont="1" applyFill="1" applyBorder="1" applyAlignment="1">
      <alignment horizontal="right" vertical="center" wrapText="1"/>
    </xf>
    <xf numFmtId="4" fontId="4" fillId="0" borderId="12" xfId="0" applyNumberFormat="1" applyFont="1" applyFill="1" applyBorder="1" applyAlignment="1">
      <alignment horizontal="right" vertical="center" wrapText="1"/>
    </xf>
    <xf numFmtId="4" fontId="2" fillId="0" borderId="3" xfId="0" applyNumberFormat="1" applyFont="1" applyFill="1" applyBorder="1" applyAlignment="1">
      <alignment horizontal="right" vertical="center"/>
    </xf>
    <xf numFmtId="4" fontId="6" fillId="0" borderId="3" xfId="0" applyNumberFormat="1" applyFont="1" applyBorder="1" applyAlignment="1">
      <alignment horizontal="right" vertical="center"/>
    </xf>
    <xf numFmtId="4" fontId="5" fillId="4" borderId="3" xfId="0" applyNumberFormat="1" applyFont="1" applyFill="1" applyBorder="1" applyAlignment="1">
      <alignment horizontal="right" vertical="center" wrapText="1"/>
    </xf>
    <xf numFmtId="4" fontId="5" fillId="0" borderId="27" xfId="0" applyNumberFormat="1" applyFont="1" applyBorder="1" applyAlignment="1">
      <alignment horizontal="right" vertical="center" wrapText="1"/>
    </xf>
    <xf numFmtId="0" fontId="14" fillId="0" borderId="3" xfId="0" applyFont="1" applyBorder="1" applyAlignment="1">
      <alignment vertical="center"/>
    </xf>
    <xf numFmtId="0" fontId="14" fillId="0" borderId="3" xfId="0" applyFont="1" applyFill="1" applyBorder="1" applyAlignment="1">
      <alignment horizontal="center" vertical="center"/>
    </xf>
    <xf numFmtId="0" fontId="14" fillId="0" borderId="3" xfId="0" applyFont="1" applyBorder="1"/>
    <xf numFmtId="0" fontId="14" fillId="0" borderId="27" xfId="0" applyFont="1" applyFill="1" applyBorder="1" applyAlignment="1">
      <alignment horizontal="center" vertical="center" wrapText="1"/>
    </xf>
    <xf numFmtId="1" fontId="12" fillId="0" borderId="54" xfId="3" applyFont="1" applyAlignment="1">
      <alignment horizontal="center" vertical="center" shrinkToFit="1"/>
    </xf>
    <xf numFmtId="0" fontId="13" fillId="0" borderId="27" xfId="0" applyFont="1" applyBorder="1" applyAlignment="1">
      <alignment horizontal="center" vertical="center" wrapText="1"/>
    </xf>
    <xf numFmtId="0" fontId="14" fillId="0" borderId="6" xfId="0" applyFont="1" applyBorder="1" applyAlignment="1">
      <alignment horizontal="left" vertical="center" wrapText="1"/>
    </xf>
    <xf numFmtId="0" fontId="3" fillId="0" borderId="3" xfId="0" applyFont="1" applyBorder="1" applyAlignment="1">
      <alignment horizontal="center" vertical="center" wrapText="1"/>
    </xf>
    <xf numFmtId="4" fontId="3" fillId="0" borderId="3" xfId="0" applyNumberFormat="1" applyFont="1" applyBorder="1" applyAlignment="1">
      <alignment horizontal="right" vertical="center" wrapText="1"/>
    </xf>
    <xf numFmtId="0" fontId="14" fillId="0" borderId="3" xfId="0" applyFont="1" applyBorder="1" applyAlignment="1">
      <alignment horizontal="center" vertical="center" wrapText="1"/>
    </xf>
    <xf numFmtId="4" fontId="14" fillId="0" borderId="3" xfId="0" applyNumberFormat="1" applyFont="1" applyBorder="1" applyAlignment="1">
      <alignment horizontal="right" vertical="center" wrapText="1"/>
    </xf>
    <xf numFmtId="49" fontId="14" fillId="0" borderId="3" xfId="0" applyNumberFormat="1" applyFont="1" applyBorder="1" applyAlignment="1">
      <alignment horizontal="center" vertical="center"/>
    </xf>
    <xf numFmtId="0" fontId="6" fillId="9" borderId="3" xfId="0" applyFont="1" applyFill="1" applyBorder="1" applyAlignment="1">
      <alignment horizontal="center" vertical="center" wrapText="1"/>
    </xf>
    <xf numFmtId="0" fontId="6" fillId="9" borderId="8" xfId="0" applyFont="1" applyFill="1" applyBorder="1" applyAlignment="1">
      <alignment horizontal="center" vertical="center" wrapText="1"/>
    </xf>
    <xf numFmtId="4" fontId="7" fillId="0" borderId="27" xfId="0" applyNumberFormat="1" applyFont="1" applyFill="1" applyBorder="1" applyAlignment="1">
      <alignment horizontal="right" vertical="center" wrapText="1"/>
    </xf>
    <xf numFmtId="0" fontId="13" fillId="9" borderId="5" xfId="0" applyFont="1" applyFill="1" applyBorder="1" applyAlignment="1">
      <alignment horizontal="center" vertical="center"/>
    </xf>
    <xf numFmtId="0" fontId="13" fillId="9" borderId="5"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0" borderId="27" xfId="0" applyFont="1" applyBorder="1" applyAlignment="1">
      <alignment horizontal="center" vertical="center" wrapText="1"/>
    </xf>
    <xf numFmtId="0" fontId="1" fillId="6" borderId="3" xfId="0" applyFont="1" applyFill="1" applyBorder="1" applyAlignment="1">
      <alignment horizontal="center" vertical="center" wrapText="1"/>
    </xf>
    <xf numFmtId="49" fontId="1" fillId="6" borderId="3" xfId="0" applyNumberFormat="1" applyFont="1" applyFill="1" applyBorder="1" applyAlignment="1">
      <alignment horizontal="center" vertical="center" wrapText="1"/>
    </xf>
    <xf numFmtId="0" fontId="3" fillId="6" borderId="3" xfId="0" applyFont="1" applyFill="1" applyBorder="1" applyAlignment="1">
      <alignment horizontal="center" vertical="center" wrapText="1"/>
    </xf>
    <xf numFmtId="49" fontId="5" fillId="0" borderId="3" xfId="0" applyNumberFormat="1" applyFont="1" applyBorder="1" applyAlignment="1">
      <alignment horizontal="center" vertical="center" wrapText="1"/>
    </xf>
    <xf numFmtId="4" fontId="3" fillId="0" borderId="12" xfId="0" applyNumberFormat="1" applyFont="1" applyFill="1" applyBorder="1" applyAlignment="1">
      <alignment horizontal="center" vertical="center" wrapText="1"/>
    </xf>
    <xf numFmtId="4" fontId="5" fillId="0" borderId="39" xfId="0" applyNumberFormat="1" applyFont="1" applyFill="1" applyBorder="1" applyAlignment="1">
      <alignment horizontal="right" vertical="center" wrapText="1"/>
    </xf>
    <xf numFmtId="4" fontId="5" fillId="0" borderId="52" xfId="0" applyNumberFormat="1" applyFont="1" applyFill="1" applyBorder="1" applyAlignment="1">
      <alignment horizontal="right" vertical="center" wrapText="1"/>
    </xf>
    <xf numFmtId="4" fontId="3" fillId="0" borderId="39" xfId="0" applyNumberFormat="1" applyFont="1" applyFill="1" applyBorder="1" applyAlignment="1">
      <alignment horizontal="right" vertical="center"/>
    </xf>
    <xf numFmtId="4" fontId="3" fillId="0" borderId="39" xfId="0" applyNumberFormat="1" applyFont="1" applyFill="1" applyBorder="1" applyAlignment="1">
      <alignment horizontal="right" vertical="center" wrapText="1"/>
    </xf>
    <xf numFmtId="4" fontId="13" fillId="0" borderId="39" xfId="0" applyNumberFormat="1" applyFont="1" applyBorder="1" applyAlignment="1">
      <alignment horizontal="right" vertical="center" wrapText="1"/>
    </xf>
    <xf numFmtId="4" fontId="13" fillId="0" borderId="39" xfId="0" applyNumberFormat="1" applyFont="1" applyBorder="1" applyAlignment="1">
      <alignment horizontal="right" vertical="center"/>
    </xf>
    <xf numFmtId="4" fontId="14" fillId="0" borderId="39" xfId="0" applyNumberFormat="1" applyFont="1" applyBorder="1" applyAlignment="1">
      <alignment horizontal="right" vertical="center"/>
    </xf>
    <xf numFmtId="166" fontId="1" fillId="0" borderId="39" xfId="0" applyNumberFormat="1" applyFont="1" applyFill="1" applyBorder="1" applyAlignment="1">
      <alignment vertical="center"/>
    </xf>
    <xf numFmtId="166" fontId="3" fillId="0" borderId="39" xfId="0" applyNumberFormat="1" applyFont="1" applyFill="1" applyBorder="1" applyAlignment="1">
      <alignment vertical="center"/>
    </xf>
    <xf numFmtId="4" fontId="3" fillId="0" borderId="39" xfId="0" applyNumberFormat="1" applyFont="1" applyFill="1" applyBorder="1" applyAlignment="1">
      <alignment vertical="center"/>
    </xf>
    <xf numFmtId="4" fontId="6" fillId="0" borderId="39" xfId="0" applyNumberFormat="1" applyFont="1" applyBorder="1" applyAlignment="1">
      <alignment horizontal="right" vertical="center" wrapText="1"/>
    </xf>
    <xf numFmtId="4" fontId="5" fillId="0" borderId="52" xfId="0" applyNumberFormat="1" applyFont="1" applyBorder="1" applyAlignment="1">
      <alignment horizontal="center" vertical="center" wrapText="1"/>
    </xf>
    <xf numFmtId="4" fontId="3" fillId="0" borderId="52" xfId="0" applyNumberFormat="1" applyFont="1" applyBorder="1" applyAlignment="1">
      <alignment horizontal="center" vertical="center" wrapText="1"/>
    </xf>
    <xf numFmtId="4" fontId="5" fillId="0" borderId="39" xfId="0" applyNumberFormat="1" applyFont="1" applyFill="1" applyBorder="1" applyAlignment="1">
      <alignment horizontal="center" vertical="center" wrapText="1"/>
    </xf>
    <xf numFmtId="4" fontId="3" fillId="0" borderId="39" xfId="0" applyNumberFormat="1" applyFont="1" applyFill="1" applyBorder="1" applyAlignment="1">
      <alignment horizontal="center" vertical="center" wrapText="1"/>
    </xf>
    <xf numFmtId="4" fontId="6" fillId="0" borderId="52" xfId="0" applyNumberFormat="1" applyFont="1" applyBorder="1" applyAlignment="1">
      <alignment horizontal="right" vertical="center" wrapText="1"/>
    </xf>
    <xf numFmtId="165" fontId="5" fillId="0" borderId="39" xfId="8" applyFont="1" applyFill="1" applyBorder="1" applyAlignment="1">
      <alignment horizontal="right" vertical="center" wrapText="1"/>
    </xf>
    <xf numFmtId="165" fontId="3" fillId="0" borderId="39" xfId="8" applyFont="1" applyFill="1" applyBorder="1" applyAlignment="1">
      <alignment horizontal="right" vertical="center" wrapText="1"/>
    </xf>
    <xf numFmtId="4" fontId="13" fillId="0" borderId="39" xfId="0" applyNumberFormat="1" applyFont="1" applyBorder="1" applyAlignment="1">
      <alignment horizontal="center" vertical="center" wrapText="1"/>
    </xf>
    <xf numFmtId="4" fontId="14" fillId="0" borderId="39" xfId="0" applyNumberFormat="1" applyFont="1" applyBorder="1" applyAlignment="1">
      <alignment horizontal="center" vertical="center" wrapText="1"/>
    </xf>
    <xf numFmtId="4" fontId="8" fillId="9" borderId="3" xfId="0" applyNumberFormat="1" applyFont="1" applyFill="1" applyBorder="1" applyAlignment="1">
      <alignment horizontal="right" vertical="center"/>
    </xf>
    <xf numFmtId="4" fontId="5" fillId="9" borderId="3" xfId="0" applyNumberFormat="1" applyFont="1" applyFill="1" applyBorder="1" applyAlignment="1">
      <alignment horizontal="right" vertical="center" wrapText="1"/>
    </xf>
    <xf numFmtId="4" fontId="6" fillId="9" borderId="3" xfId="0" applyNumberFormat="1" applyFont="1" applyFill="1" applyBorder="1" applyAlignment="1">
      <alignment horizontal="right" vertical="center" wrapText="1"/>
    </xf>
    <xf numFmtId="0" fontId="6" fillId="0" borderId="3" xfId="0" applyFont="1" applyBorder="1" applyAlignment="1">
      <alignment vertical="center" wrapText="1"/>
    </xf>
    <xf numFmtId="0" fontId="5" fillId="9" borderId="3" xfId="0" applyFont="1" applyFill="1" applyBorder="1" applyAlignment="1">
      <alignment horizontal="center" vertical="center"/>
    </xf>
    <xf numFmtId="0" fontId="6" fillId="9" borderId="10" xfId="0" applyFont="1" applyFill="1" applyBorder="1" applyAlignment="1">
      <alignment horizontal="center" vertical="center" wrapText="1"/>
    </xf>
    <xf numFmtId="4" fontId="5" fillId="9" borderId="8" xfId="0" applyNumberFormat="1" applyFont="1" applyFill="1" applyBorder="1" applyAlignment="1">
      <alignment horizontal="right" vertical="center" wrapText="1"/>
    </xf>
    <xf numFmtId="4" fontId="8" fillId="9" borderId="3" xfId="0" applyNumberFormat="1" applyFont="1" applyFill="1" applyBorder="1" applyAlignment="1">
      <alignment horizontal="right" vertical="center" wrapText="1"/>
    </xf>
    <xf numFmtId="4" fontId="8" fillId="9" borderId="8" xfId="0" applyNumberFormat="1" applyFont="1" applyFill="1" applyBorder="1" applyAlignment="1">
      <alignment horizontal="right" vertical="center" wrapText="1"/>
    </xf>
    <xf numFmtId="0" fontId="1" fillId="0" borderId="10" xfId="0" applyFont="1" applyBorder="1" applyAlignment="1">
      <alignment horizontal="center" vertical="center" wrapText="1"/>
    </xf>
    <xf numFmtId="4" fontId="3" fillId="0" borderId="47" xfId="0" applyNumberFormat="1" applyFont="1" applyBorder="1" applyAlignment="1">
      <alignment horizontal="center" vertical="center" wrapText="1"/>
    </xf>
    <xf numFmtId="4" fontId="3" fillId="0" borderId="12" xfId="0" applyNumberFormat="1" applyFont="1" applyBorder="1" applyAlignment="1">
      <alignment horizontal="center" vertical="center" wrapText="1"/>
    </xf>
    <xf numFmtId="166" fontId="1" fillId="0" borderId="47" xfId="0" applyNumberFormat="1" applyFont="1" applyBorder="1" applyAlignment="1">
      <alignment horizontal="center" vertical="center"/>
    </xf>
    <xf numFmtId="4" fontId="5" fillId="0" borderId="52" xfId="0" applyNumberFormat="1" applyFont="1" applyFill="1" applyBorder="1" applyAlignment="1">
      <alignment horizontal="center" vertical="center" wrapText="1"/>
    </xf>
    <xf numFmtId="4" fontId="5" fillId="0" borderId="27" xfId="0" applyNumberFormat="1" applyFont="1" applyFill="1" applyBorder="1" applyAlignment="1">
      <alignment horizontal="center" vertical="center" wrapText="1"/>
    </xf>
    <xf numFmtId="4" fontId="3" fillId="0" borderId="47" xfId="0" applyNumberFormat="1" applyFont="1" applyFill="1" applyBorder="1" applyAlignment="1">
      <alignment horizontal="center" vertical="center" wrapText="1"/>
    </xf>
    <xf numFmtId="0" fontId="5" fillId="9" borderId="5" xfId="0" applyFont="1" applyFill="1" applyBorder="1" applyAlignment="1">
      <alignment horizontal="center" vertical="center"/>
    </xf>
    <xf numFmtId="4" fontId="3" fillId="0" borderId="47" xfId="0" applyNumberFormat="1" applyFont="1" applyBorder="1" applyAlignment="1">
      <alignment horizontal="center" vertical="center"/>
    </xf>
    <xf numFmtId="4" fontId="3" fillId="0" borderId="12" xfId="0" applyNumberFormat="1" applyFont="1" applyBorder="1" applyAlignment="1">
      <alignment horizontal="center" vertical="center"/>
    </xf>
    <xf numFmtId="0" fontId="6" fillId="9" borderId="11"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5" fillId="9" borderId="11" xfId="0" applyFont="1" applyFill="1" applyBorder="1" applyAlignment="1">
      <alignment horizontal="center" vertical="center"/>
    </xf>
    <xf numFmtId="0" fontId="5" fillId="9" borderId="57" xfId="0" applyFont="1" applyFill="1" applyBorder="1" applyAlignment="1">
      <alignment horizontal="center" vertical="center"/>
    </xf>
    <xf numFmtId="4" fontId="6" fillId="9" borderId="8" xfId="0" applyNumberFormat="1" applyFont="1" applyFill="1" applyBorder="1" applyAlignment="1">
      <alignment horizontal="right" vertical="center"/>
    </xf>
    <xf numFmtId="4" fontId="14" fillId="0" borderId="47" xfId="0" applyNumberFormat="1" applyFont="1" applyBorder="1" applyAlignment="1">
      <alignment horizontal="right" vertical="center"/>
    </xf>
    <xf numFmtId="4" fontId="14" fillId="0" borderId="12" xfId="0" applyNumberFormat="1" applyFont="1" applyBorder="1" applyAlignment="1">
      <alignment horizontal="right" vertical="center"/>
    </xf>
    <xf numFmtId="0" fontId="7" fillId="9" borderId="3" xfId="0" applyFont="1" applyFill="1" applyBorder="1" applyAlignment="1">
      <alignment horizontal="center" vertical="center"/>
    </xf>
    <xf numFmtId="4" fontId="8" fillId="9" borderId="8" xfId="0" applyNumberFormat="1" applyFont="1" applyFill="1" applyBorder="1" applyAlignment="1">
      <alignment horizontal="right" vertical="center"/>
    </xf>
    <xf numFmtId="0" fontId="7" fillId="9" borderId="3"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7" fillId="9" borderId="8" xfId="0" applyFont="1" applyFill="1" applyBorder="1" applyAlignment="1">
      <alignment horizontal="center" vertical="center" wrapText="1"/>
    </xf>
    <xf numFmtId="4" fontId="6" fillId="9" borderId="8" xfId="0" applyNumberFormat="1" applyFont="1" applyFill="1" applyBorder="1" applyAlignment="1">
      <alignment horizontal="right" vertical="center" wrapText="1"/>
    </xf>
    <xf numFmtId="0" fontId="3" fillId="0" borderId="12" xfId="0" applyFont="1" applyFill="1" applyBorder="1" applyAlignment="1">
      <alignment horizontal="left" vertical="center" wrapText="1"/>
    </xf>
    <xf numFmtId="165" fontId="5" fillId="0" borderId="52" xfId="8" applyFont="1" applyFill="1" applyBorder="1" applyAlignment="1">
      <alignment horizontal="right" vertical="center" wrapText="1"/>
    </xf>
    <xf numFmtId="165" fontId="5" fillId="0" borderId="27" xfId="8" applyFont="1" applyFill="1" applyBorder="1" applyAlignment="1">
      <alignment horizontal="right" vertical="center" wrapText="1"/>
    </xf>
    <xf numFmtId="4" fontId="6" fillId="9" borderId="3" xfId="0" applyNumberFormat="1" applyFont="1" applyFill="1" applyBorder="1" applyAlignment="1">
      <alignment vertical="center" wrapText="1"/>
    </xf>
    <xf numFmtId="165" fontId="3" fillId="0" borderId="47" xfId="8" applyFont="1" applyFill="1" applyBorder="1" applyAlignment="1">
      <alignment horizontal="right" vertical="center" wrapText="1"/>
    </xf>
    <xf numFmtId="165" fontId="3" fillId="0" borderId="12" xfId="8" applyFont="1" applyFill="1" applyBorder="1" applyAlignment="1">
      <alignment horizontal="right" vertical="center" wrapText="1"/>
    </xf>
    <xf numFmtId="0" fontId="18" fillId="0" borderId="27" xfId="0" applyFont="1" applyBorder="1" applyAlignment="1">
      <alignment horizontal="center" vertical="center" wrapText="1"/>
    </xf>
    <xf numFmtId="4" fontId="13" fillId="0" borderId="52" xfId="0" applyNumberFormat="1" applyFont="1" applyBorder="1" applyAlignment="1">
      <alignment horizontal="center" vertical="center" wrapText="1"/>
    </xf>
    <xf numFmtId="4" fontId="13" fillId="0" borderId="27" xfId="0" applyNumberFormat="1" applyFont="1" applyBorder="1" applyAlignment="1">
      <alignment horizontal="center" vertical="center" wrapText="1"/>
    </xf>
    <xf numFmtId="0" fontId="18" fillId="9" borderId="3" xfId="0" applyFont="1" applyFill="1" applyBorder="1" applyAlignment="1">
      <alignment horizontal="center" vertical="center" wrapText="1"/>
    </xf>
    <xf numFmtId="0" fontId="15" fillId="0" borderId="12" xfId="0" applyFont="1" applyBorder="1" applyAlignment="1">
      <alignment horizontal="center" vertical="center" wrapText="1"/>
    </xf>
    <xf numFmtId="0" fontId="17" fillId="9" borderId="3" xfId="0" applyFont="1" applyFill="1" applyBorder="1" applyAlignment="1">
      <alignment horizontal="center" vertical="center" wrapText="1"/>
    </xf>
    <xf numFmtId="0" fontId="21" fillId="9" borderId="3" xfId="0" applyFont="1" applyFill="1" applyBorder="1" applyAlignment="1">
      <alignment horizontal="center" vertical="center" wrapText="1"/>
    </xf>
    <xf numFmtId="4" fontId="7" fillId="9" borderId="3" xfId="0" applyNumberFormat="1" applyFont="1" applyFill="1" applyBorder="1" applyAlignment="1">
      <alignment horizontal="center" vertical="center"/>
    </xf>
    <xf numFmtId="4" fontId="7" fillId="9" borderId="8" xfId="0" applyNumberFormat="1" applyFont="1" applyFill="1" applyBorder="1" applyAlignment="1">
      <alignment horizontal="center" vertical="center"/>
    </xf>
    <xf numFmtId="0" fontId="3" fillId="0" borderId="3" xfId="0" applyFont="1" applyFill="1" applyBorder="1" applyAlignment="1">
      <alignment vertical="center" wrapText="1"/>
    </xf>
    <xf numFmtId="0" fontId="14" fillId="0" borderId="3" xfId="0" applyFont="1" applyBorder="1" applyAlignment="1">
      <alignment horizontal="left" vertical="center"/>
    </xf>
    <xf numFmtId="0" fontId="13" fillId="0" borderId="3" xfId="0" applyFont="1" applyBorder="1" applyAlignment="1">
      <alignment vertical="center"/>
    </xf>
    <xf numFmtId="4" fontId="17" fillId="9" borderId="3" xfId="0" applyNumberFormat="1" applyFont="1" applyFill="1" applyBorder="1" applyAlignment="1">
      <alignment horizontal="center" vertical="center" wrapText="1"/>
    </xf>
    <xf numFmtId="4" fontId="17" fillId="9" borderId="8" xfId="0" applyNumberFormat="1" applyFont="1" applyFill="1" applyBorder="1" applyAlignment="1">
      <alignment horizontal="center" vertical="center" wrapText="1"/>
    </xf>
    <xf numFmtId="4" fontId="7" fillId="9" borderId="3" xfId="0" applyNumberFormat="1" applyFont="1" applyFill="1" applyBorder="1" applyAlignment="1">
      <alignment horizontal="center" vertical="center" wrapText="1"/>
    </xf>
    <xf numFmtId="4" fontId="7" fillId="9" borderId="8" xfId="0" applyNumberFormat="1" applyFont="1" applyFill="1" applyBorder="1" applyAlignment="1">
      <alignment horizontal="center" vertical="center" wrapText="1"/>
    </xf>
    <xf numFmtId="4" fontId="7" fillId="9" borderId="3" xfId="8" applyNumberFormat="1" applyFont="1" applyFill="1" applyBorder="1" applyAlignment="1">
      <alignment horizontal="center" vertical="center" wrapText="1"/>
    </xf>
    <xf numFmtId="4" fontId="7" fillId="9" borderId="8" xfId="8" applyNumberFormat="1" applyFont="1" applyFill="1" applyBorder="1" applyAlignment="1">
      <alignment horizontal="center" vertical="center" wrapText="1"/>
    </xf>
    <xf numFmtId="0" fontId="8" fillId="9" borderId="5" xfId="0" applyFont="1" applyFill="1" applyBorder="1" applyAlignment="1">
      <alignment horizontal="center" vertical="center" wrapText="1"/>
    </xf>
    <xf numFmtId="4" fontId="8" fillId="9" borderId="3" xfId="0" applyNumberFormat="1" applyFont="1" applyFill="1" applyBorder="1" applyAlignment="1">
      <alignment horizontal="center" vertical="center" wrapText="1"/>
    </xf>
    <xf numFmtId="4" fontId="8" fillId="9" borderId="8" xfId="0" applyNumberFormat="1" applyFont="1" applyFill="1" applyBorder="1" applyAlignment="1">
      <alignment horizontal="center" vertical="center" wrapText="1"/>
    </xf>
    <xf numFmtId="0" fontId="8" fillId="9" borderId="5" xfId="0" applyFont="1" applyFill="1" applyBorder="1" applyAlignment="1">
      <alignment horizontal="center" vertical="center"/>
    </xf>
    <xf numFmtId="0" fontId="1" fillId="0" borderId="3" xfId="0" applyFont="1" applyBorder="1" applyAlignment="1">
      <alignment horizontal="center"/>
    </xf>
    <xf numFmtId="0" fontId="1" fillId="0" borderId="0" xfId="0" applyFont="1" applyFill="1" applyAlignment="1">
      <alignment vertical="center"/>
    </xf>
    <xf numFmtId="0" fontId="1" fillId="0" borderId="4" xfId="0" applyFont="1" applyBorder="1" applyAlignment="1">
      <alignment horizontal="left" vertical="center" wrapText="1"/>
    </xf>
    <xf numFmtId="4" fontId="3" fillId="0" borderId="47" xfId="0" applyNumberFormat="1" applyFont="1" applyFill="1" applyBorder="1" applyAlignment="1">
      <alignment horizontal="right" vertical="center" wrapText="1"/>
    </xf>
    <xf numFmtId="0" fontId="1" fillId="0" borderId="0" xfId="0" applyFont="1" applyAlignment="1">
      <alignment horizontal="center" vertical="center"/>
    </xf>
    <xf numFmtId="4" fontId="5" fillId="0" borderId="47" xfId="0" applyNumberFormat="1" applyFont="1" applyFill="1" applyBorder="1" applyAlignment="1">
      <alignment horizontal="right" vertical="center" wrapText="1"/>
    </xf>
    <xf numFmtId="166" fontId="5" fillId="0" borderId="39" xfId="0" applyNumberFormat="1" applyFont="1" applyFill="1" applyBorder="1" applyAlignment="1">
      <alignment vertical="center"/>
    </xf>
    <xf numFmtId="166" fontId="5" fillId="0" borderId="3" xfId="0" applyNumberFormat="1" applyFont="1" applyFill="1" applyBorder="1" applyAlignment="1">
      <alignment vertical="center"/>
    </xf>
    <xf numFmtId="2" fontId="5" fillId="0" borderId="47" xfId="0" applyNumberFormat="1" applyFont="1" applyFill="1" applyBorder="1" applyAlignment="1">
      <alignment horizontal="right" vertical="center" wrapText="1"/>
    </xf>
    <xf numFmtId="2" fontId="5" fillId="0" borderId="3" xfId="0" applyNumberFormat="1" applyFont="1" applyFill="1" applyBorder="1" applyAlignment="1">
      <alignment horizontal="right" vertical="center" wrapText="1"/>
    </xf>
    <xf numFmtId="2" fontId="5" fillId="0" borderId="39" xfId="0" applyNumberFormat="1" applyFont="1" applyFill="1" applyBorder="1" applyAlignment="1">
      <alignment horizontal="right" vertical="center" wrapText="1"/>
    </xf>
    <xf numFmtId="0" fontId="5" fillId="0" borderId="3" xfId="0" applyFont="1" applyFill="1" applyBorder="1" applyAlignment="1">
      <alignment horizontal="right" vertical="center" wrapText="1"/>
    </xf>
    <xf numFmtId="2" fontId="6" fillId="0" borderId="39" xfId="0" applyNumberFormat="1" applyFont="1" applyFill="1" applyBorder="1" applyAlignment="1">
      <alignment vertical="center"/>
    </xf>
    <xf numFmtId="2" fontId="6" fillId="0" borderId="3" xfId="0" applyNumberFormat="1" applyFont="1" applyFill="1" applyBorder="1" applyAlignment="1">
      <alignment vertical="center"/>
    </xf>
    <xf numFmtId="2" fontId="1" fillId="0" borderId="39" xfId="0" applyNumberFormat="1" applyFont="1" applyFill="1" applyBorder="1" applyAlignment="1">
      <alignment vertical="center"/>
    </xf>
    <xf numFmtId="2" fontId="1" fillId="0" borderId="3" xfId="0" applyNumberFormat="1" applyFont="1" applyFill="1" applyBorder="1" applyAlignment="1">
      <alignment vertical="center"/>
    </xf>
    <xf numFmtId="0" fontId="1" fillId="0" borderId="3" xfId="1" applyNumberFormat="1" applyFont="1" applyFill="1" applyBorder="1" applyAlignment="1" applyProtection="1">
      <alignment vertical="center" wrapText="1"/>
    </xf>
    <xf numFmtId="0" fontId="6" fillId="0" borderId="3" xfId="1" applyNumberFormat="1" applyFont="1" applyFill="1" applyBorder="1" applyAlignment="1" applyProtection="1">
      <alignment vertical="center" wrapText="1"/>
    </xf>
    <xf numFmtId="0" fontId="1" fillId="0" borderId="12" xfId="1" applyNumberFormat="1" applyFont="1" applyFill="1" applyBorder="1" applyAlignment="1" applyProtection="1">
      <alignment vertical="center" wrapText="1"/>
    </xf>
    <xf numFmtId="0" fontId="6" fillId="0" borderId="27" xfId="0" applyFont="1" applyBorder="1" applyAlignment="1">
      <alignment vertical="center" wrapText="1"/>
    </xf>
    <xf numFmtId="0" fontId="6" fillId="0" borderId="3" xfId="0" applyFont="1"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wrapText="1"/>
    </xf>
    <xf numFmtId="4" fontId="1" fillId="0" borderId="39" xfId="0" applyNumberFormat="1" applyFont="1" applyBorder="1" applyAlignment="1">
      <alignment horizontal="right" vertical="center" wrapText="1"/>
    </xf>
    <xf numFmtId="4" fontId="1" fillId="0" borderId="3" xfId="0" applyNumberFormat="1" applyFont="1" applyBorder="1" applyAlignment="1">
      <alignment horizontal="right" vertical="center" wrapText="1"/>
    </xf>
    <xf numFmtId="4" fontId="1" fillId="0" borderId="3" xfId="0" applyNumberFormat="1" applyFont="1" applyBorder="1" applyAlignment="1">
      <alignment vertical="center"/>
    </xf>
    <xf numFmtId="49" fontId="3" fillId="0" borderId="12" xfId="0" applyNumberFormat="1" applyFont="1" applyBorder="1" applyAlignment="1">
      <alignment horizontal="center" vertical="center"/>
    </xf>
    <xf numFmtId="0" fontId="13" fillId="0" borderId="52" xfId="0" applyFont="1" applyBorder="1" applyAlignment="1">
      <alignment horizontal="left" vertical="center" wrapText="1"/>
    </xf>
    <xf numFmtId="0" fontId="14" fillId="0" borderId="39" xfId="0" applyFont="1" applyBorder="1" applyAlignment="1">
      <alignment horizontal="left" vertical="center" wrapText="1"/>
    </xf>
    <xf numFmtId="0" fontId="13" fillId="0" borderId="39" xfId="0" applyFont="1" applyBorder="1" applyAlignment="1">
      <alignment horizontal="left" vertical="center" wrapText="1"/>
    </xf>
    <xf numFmtId="49" fontId="1" fillId="0" borderId="0" xfId="0" applyNumberFormat="1" applyFont="1" applyAlignment="1">
      <alignment horizontal="center" vertical="center"/>
    </xf>
    <xf numFmtId="49" fontId="13" fillId="0" borderId="27" xfId="0" applyNumberFormat="1" applyFont="1" applyFill="1" applyBorder="1" applyAlignment="1">
      <alignment horizontal="center" vertical="center" wrapText="1"/>
    </xf>
    <xf numFmtId="0" fontId="5" fillId="0" borderId="3" xfId="0" applyFont="1" applyFill="1" applyBorder="1" applyAlignment="1">
      <alignment vertical="center" wrapText="1"/>
    </xf>
    <xf numFmtId="49" fontId="14" fillId="0" borderId="6" xfId="0" applyNumberFormat="1" applyFont="1" applyFill="1" applyBorder="1" applyAlignment="1">
      <alignment horizontal="center" vertical="center"/>
    </xf>
    <xf numFmtId="4" fontId="6" fillId="0" borderId="39" xfId="0" applyNumberFormat="1" applyFont="1" applyBorder="1" applyAlignment="1">
      <alignment horizontal="center" vertical="center"/>
    </xf>
    <xf numFmtId="4" fontId="6" fillId="0" borderId="3" xfId="0" applyNumberFormat="1" applyFont="1" applyBorder="1" applyAlignment="1">
      <alignment horizontal="center" vertical="center"/>
    </xf>
    <xf numFmtId="4" fontId="1" fillId="0" borderId="39" xfId="0" applyNumberFormat="1" applyFont="1" applyBorder="1" applyAlignment="1">
      <alignment horizontal="center" vertical="center"/>
    </xf>
    <xf numFmtId="4" fontId="1" fillId="0" borderId="3" xfId="0" applyNumberFormat="1" applyFont="1" applyBorder="1" applyAlignment="1">
      <alignment horizontal="center" vertical="center"/>
    </xf>
    <xf numFmtId="4" fontId="1" fillId="0" borderId="47" xfId="0" applyNumberFormat="1" applyFont="1" applyBorder="1" applyAlignment="1">
      <alignment horizontal="center" vertical="center"/>
    </xf>
    <xf numFmtId="4" fontId="1" fillId="0" borderId="12" xfId="0" applyNumberFormat="1" applyFont="1" applyBorder="1" applyAlignment="1">
      <alignment horizontal="center" vertical="center"/>
    </xf>
    <xf numFmtId="4" fontId="6" fillId="0" borderId="52" xfId="0" applyNumberFormat="1" applyFont="1" applyBorder="1" applyAlignment="1">
      <alignment horizontal="center" vertical="center"/>
    </xf>
    <xf numFmtId="4" fontId="6" fillId="0" borderId="27" xfId="0" applyNumberFormat="1" applyFont="1" applyBorder="1" applyAlignment="1">
      <alignment horizontal="center" vertical="center"/>
    </xf>
    <xf numFmtId="0" fontId="1" fillId="0" borderId="0" xfId="0" applyFont="1" applyAlignment="1">
      <alignment vertical="center"/>
    </xf>
    <xf numFmtId="4" fontId="7" fillId="9" borderId="3" xfId="0" applyNumberFormat="1" applyFont="1" applyFill="1" applyBorder="1" applyAlignment="1">
      <alignment horizontal="right" vertical="center" wrapText="1"/>
    </xf>
    <xf numFmtId="4" fontId="7" fillId="9" borderId="8" xfId="0" applyNumberFormat="1" applyFont="1" applyFill="1" applyBorder="1" applyAlignment="1">
      <alignment horizontal="right" vertical="center" wrapText="1"/>
    </xf>
    <xf numFmtId="0" fontId="7" fillId="9" borderId="5" xfId="0" applyFont="1" applyFill="1" applyBorder="1" applyAlignment="1">
      <alignment horizontal="center" vertical="center" wrapText="1"/>
    </xf>
    <xf numFmtId="166" fontId="7" fillId="9" borderId="3" xfId="0" applyNumberFormat="1" applyFont="1" applyFill="1" applyBorder="1" applyAlignment="1">
      <alignment vertical="center"/>
    </xf>
    <xf numFmtId="166" fontId="7" fillId="9" borderId="8" xfId="0" applyNumberFormat="1" applyFont="1" applyFill="1" applyBorder="1" applyAlignment="1">
      <alignment vertical="center"/>
    </xf>
    <xf numFmtId="4" fontId="8" fillId="0" borderId="3" xfId="0" applyNumberFormat="1" applyFont="1" applyFill="1" applyBorder="1" applyAlignment="1">
      <alignment horizontal="right" vertical="center" wrapText="1"/>
    </xf>
    <xf numFmtId="0" fontId="7" fillId="9" borderId="11"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1" fillId="0" borderId="0" xfId="0" applyFont="1" applyFill="1" applyAlignment="1">
      <alignment horizontal="center" vertical="center"/>
    </xf>
    <xf numFmtId="49" fontId="6" fillId="0" borderId="10" xfId="0" applyNumberFormat="1" applyFont="1" applyFill="1" applyBorder="1" applyAlignment="1">
      <alignment horizontal="center" vertical="center"/>
    </xf>
    <xf numFmtId="49" fontId="1" fillId="0" borderId="10" xfId="0" applyNumberFormat="1" applyFont="1" applyBorder="1" applyAlignment="1">
      <alignment horizontal="center" vertical="center"/>
    </xf>
    <xf numFmtId="49" fontId="1" fillId="0" borderId="29" xfId="0" applyNumberFormat="1" applyFont="1" applyBorder="1" applyAlignment="1">
      <alignment horizontal="center" vertical="center"/>
    </xf>
    <xf numFmtId="49" fontId="3" fillId="0" borderId="10"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0" fontId="17" fillId="9" borderId="5" xfId="0" applyFont="1" applyFill="1" applyBorder="1" applyAlignment="1">
      <alignment horizontal="center" vertical="center"/>
    </xf>
    <xf numFmtId="0" fontId="8" fillId="9" borderId="11" xfId="0" applyFont="1" applyFill="1" applyBorder="1" applyAlignment="1">
      <alignment horizontal="center" vertical="center" wrapText="1"/>
    </xf>
    <xf numFmtId="0" fontId="7" fillId="9" borderId="9"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1" fillId="0" borderId="0" xfId="0" applyFont="1" applyAlignment="1">
      <alignment horizontal="left" vertical="center" wrapText="1"/>
    </xf>
    <xf numFmtId="49" fontId="3" fillId="0" borderId="29" xfId="0" applyNumberFormat="1" applyFont="1" applyBorder="1" applyAlignment="1">
      <alignment horizontal="center" vertical="center"/>
    </xf>
    <xf numFmtId="0" fontId="1" fillId="0" borderId="4" xfId="0" applyFont="1" applyBorder="1" applyAlignment="1">
      <alignment horizontal="center" vertical="center" wrapText="1"/>
    </xf>
    <xf numFmtId="0" fontId="14" fillId="0" borderId="38" xfId="0" applyFont="1" applyFill="1" applyBorder="1" applyAlignment="1">
      <alignment horizontal="center" vertical="center" wrapText="1"/>
    </xf>
    <xf numFmtId="0" fontId="14" fillId="0" borderId="34" xfId="0" applyFont="1" applyFill="1" applyBorder="1" applyAlignment="1">
      <alignment horizontal="center" vertical="center" wrapText="1"/>
    </xf>
    <xf numFmtId="0" fontId="14" fillId="0" borderId="52" xfId="0" applyFont="1" applyFill="1" applyBorder="1" applyAlignment="1">
      <alignment horizontal="center" vertical="center" wrapText="1"/>
    </xf>
    <xf numFmtId="0" fontId="3" fillId="6" borderId="3" xfId="0" applyFont="1" applyFill="1" applyBorder="1" applyAlignment="1">
      <alignment horizontal="center" vertical="center"/>
    </xf>
    <xf numFmtId="169" fontId="1" fillId="0" borderId="3" xfId="0" applyNumberFormat="1" applyFont="1" applyBorder="1" applyAlignment="1">
      <alignment horizontal="center" vertical="center" wrapText="1"/>
    </xf>
    <xf numFmtId="1" fontId="1" fillId="0" borderId="3" xfId="0" applyNumberFormat="1" applyFont="1" applyBorder="1" applyAlignment="1">
      <alignment horizontal="center" vertical="center" wrapText="1"/>
    </xf>
    <xf numFmtId="1" fontId="3" fillId="0" borderId="3" xfId="0" applyNumberFormat="1" applyFont="1" applyBorder="1" applyAlignment="1">
      <alignment horizontal="center" vertical="center"/>
    </xf>
    <xf numFmtId="3" fontId="3" fillId="0" borderId="3" xfId="0" applyNumberFormat="1" applyFont="1" applyBorder="1" applyAlignment="1">
      <alignment horizontal="center" vertical="center" wrapText="1"/>
    </xf>
    <xf numFmtId="49" fontId="1" fillId="0" borderId="52" xfId="0" applyNumberFormat="1" applyFont="1" applyFill="1" applyBorder="1" applyAlignment="1">
      <alignment horizontal="center" vertical="center" wrapText="1"/>
    </xf>
    <xf numFmtId="49" fontId="1" fillId="0" borderId="47" xfId="0" applyNumberFormat="1" applyFont="1" applyFill="1" applyBorder="1" applyAlignment="1">
      <alignment horizontal="center" vertical="center" wrapText="1"/>
    </xf>
    <xf numFmtId="0" fontId="14" fillId="0" borderId="0" xfId="0" applyFont="1" applyAlignment="1">
      <alignment vertical="center"/>
    </xf>
    <xf numFmtId="0" fontId="3" fillId="0" borderId="28" xfId="0" applyFont="1" applyBorder="1" applyAlignment="1">
      <alignment horizontal="center" vertical="center" wrapText="1"/>
    </xf>
    <xf numFmtId="2" fontId="1" fillId="0" borderId="10"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0" xfId="0" applyFont="1" applyAlignment="1">
      <alignment horizontal="center" vertical="center"/>
    </xf>
    <xf numFmtId="0" fontId="1" fillId="0" borderId="39" xfId="0" applyFont="1" applyBorder="1" applyAlignment="1">
      <alignment horizontal="left" vertical="center" wrapText="1"/>
    </xf>
    <xf numFmtId="0" fontId="1" fillId="6" borderId="3" xfId="0" applyFont="1" applyFill="1" applyBorder="1" applyAlignment="1">
      <alignment horizontal="left" vertical="center" wrapText="1"/>
    </xf>
    <xf numFmtId="0" fontId="14" fillId="0" borderId="0" xfId="0" applyFont="1" applyAlignment="1">
      <alignment horizontal="left" vertical="center"/>
    </xf>
    <xf numFmtId="0" fontId="1" fillId="0" borderId="47" xfId="0" applyFont="1" applyBorder="1" applyAlignment="1">
      <alignment horizontal="left" vertical="center" wrapText="1"/>
    </xf>
    <xf numFmtId="0" fontId="1" fillId="0" borderId="27" xfId="0" applyFont="1" applyBorder="1" applyAlignment="1">
      <alignment horizontal="center" vertical="center"/>
    </xf>
    <xf numFmtId="171" fontId="1" fillId="0" borderId="27" xfId="0" applyNumberFormat="1" applyFont="1" applyBorder="1" applyAlignment="1">
      <alignment horizontal="center" vertical="center"/>
    </xf>
    <xf numFmtId="49" fontId="1" fillId="0" borderId="27" xfId="0" applyNumberFormat="1" applyFont="1" applyFill="1" applyBorder="1" applyAlignment="1">
      <alignment horizontal="center" vertical="center"/>
    </xf>
    <xf numFmtId="3" fontId="3" fillId="0" borderId="27" xfId="0" applyNumberFormat="1" applyFont="1" applyBorder="1" applyAlignment="1">
      <alignment horizontal="center" vertical="center"/>
    </xf>
    <xf numFmtId="0" fontId="8" fillId="9" borderId="57" xfId="0" applyFont="1" applyFill="1" applyBorder="1" applyAlignment="1">
      <alignment horizontal="center" vertical="center" wrapText="1"/>
    </xf>
    <xf numFmtId="3" fontId="3" fillId="0" borderId="12" xfId="0" applyNumberFormat="1" applyFont="1" applyBorder="1" applyAlignment="1">
      <alignment horizontal="center" vertical="center"/>
    </xf>
    <xf numFmtId="169" fontId="1" fillId="0" borderId="27" xfId="0" applyNumberFormat="1" applyFont="1" applyBorder="1" applyAlignment="1">
      <alignment horizontal="center" vertical="center" wrapText="1"/>
    </xf>
    <xf numFmtId="169" fontId="3" fillId="0" borderId="27" xfId="0" applyNumberFormat="1" applyFont="1" applyBorder="1" applyAlignment="1">
      <alignment horizontal="center" vertical="center"/>
    </xf>
    <xf numFmtId="1" fontId="1" fillId="0" borderId="12" xfId="0" applyNumberFormat="1" applyFont="1" applyBorder="1" applyAlignment="1">
      <alignment horizontal="center" vertical="center" wrapText="1"/>
    </xf>
    <xf numFmtId="1" fontId="3" fillId="0" borderId="12" xfId="0" applyNumberFormat="1" applyFont="1" applyBorder="1" applyAlignment="1">
      <alignment horizontal="center" vertical="center"/>
    </xf>
    <xf numFmtId="1" fontId="3" fillId="0" borderId="12" xfId="0" applyNumberFormat="1" applyFont="1" applyBorder="1" applyAlignment="1">
      <alignment horizontal="center" vertical="center" wrapText="1"/>
    </xf>
    <xf numFmtId="169" fontId="3" fillId="0" borderId="12" xfId="0" applyNumberFormat="1" applyFont="1" applyBorder="1" applyAlignment="1">
      <alignment horizontal="center" vertical="center" wrapText="1"/>
    </xf>
    <xf numFmtId="169" fontId="3" fillId="0" borderId="12" xfId="0" applyNumberFormat="1" applyFont="1" applyBorder="1" applyAlignment="1">
      <alignment horizontal="center" vertical="center"/>
    </xf>
    <xf numFmtId="169" fontId="3" fillId="0" borderId="27" xfId="0" applyNumberFormat="1" applyFont="1" applyBorder="1" applyAlignment="1">
      <alignment horizontal="center" vertical="center" wrapText="1"/>
    </xf>
    <xf numFmtId="170" fontId="1" fillId="0" borderId="12" xfId="0" applyNumberFormat="1" applyFont="1" applyBorder="1" applyAlignment="1">
      <alignment horizontal="center" vertical="center" wrapText="1"/>
    </xf>
    <xf numFmtId="170" fontId="3" fillId="0" borderId="12" xfId="0" applyNumberFormat="1" applyFont="1" applyBorder="1" applyAlignment="1">
      <alignment horizontal="center" vertical="center"/>
    </xf>
    <xf numFmtId="16" fontId="1" fillId="0" borderId="12" xfId="0" applyNumberFormat="1" applyFont="1" applyBorder="1" applyAlignment="1">
      <alignment horizontal="left" vertical="center" wrapText="1"/>
    </xf>
    <xf numFmtId="0" fontId="17" fillId="0" borderId="3" xfId="0" applyFont="1" applyFill="1" applyBorder="1" applyAlignment="1">
      <alignment horizontal="center" vertical="center" wrapText="1"/>
    </xf>
    <xf numFmtId="0" fontId="17" fillId="0" borderId="3" xfId="0" applyFont="1" applyFill="1" applyBorder="1" applyAlignment="1">
      <alignment horizontal="center" vertical="center"/>
    </xf>
    <xf numFmtId="0" fontId="14" fillId="0" borderId="12" xfId="0" applyFont="1" applyBorder="1" applyAlignment="1">
      <alignment horizontal="center" vertical="center"/>
    </xf>
    <xf numFmtId="0" fontId="7" fillId="9" borderId="57" xfId="0" applyFont="1" applyFill="1" applyBorder="1" applyAlignment="1">
      <alignment horizontal="center" vertical="center" wrapText="1"/>
    </xf>
    <xf numFmtId="0" fontId="17" fillId="9" borderId="57" xfId="0" applyFont="1" applyFill="1" applyBorder="1" applyAlignment="1">
      <alignment horizontal="center" vertical="center" wrapText="1"/>
    </xf>
    <xf numFmtId="0" fontId="6" fillId="0" borderId="27" xfId="0" applyFont="1" applyFill="1" applyBorder="1" applyAlignment="1">
      <alignment vertical="center"/>
    </xf>
    <xf numFmtId="0" fontId="7" fillId="9" borderId="5" xfId="0" applyFont="1" applyFill="1" applyBorder="1" applyAlignment="1">
      <alignment horizontal="center" vertical="center"/>
    </xf>
    <xf numFmtId="0" fontId="7" fillId="9" borderId="57" xfId="0" applyFont="1" applyFill="1" applyBorder="1" applyAlignment="1">
      <alignment horizontal="center" vertical="center"/>
    </xf>
    <xf numFmtId="0" fontId="13" fillId="0" borderId="5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3" xfId="0" applyFont="1" applyFill="1" applyBorder="1" applyAlignment="1">
      <alignment vertical="center" wrapText="1"/>
    </xf>
    <xf numFmtId="166" fontId="3" fillId="4" borderId="3"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wrapText="1"/>
    </xf>
    <xf numFmtId="0" fontId="3" fillId="2" borderId="12" xfId="0" applyFont="1" applyFill="1" applyBorder="1" applyAlignment="1">
      <alignment vertical="center" wrapText="1"/>
    </xf>
    <xf numFmtId="0" fontId="3" fillId="2" borderId="12" xfId="0" applyFont="1" applyFill="1" applyBorder="1" applyAlignment="1">
      <alignment horizontal="center" vertical="center" wrapText="1"/>
    </xf>
    <xf numFmtId="0" fontId="3" fillId="2" borderId="12" xfId="0" applyFont="1" applyFill="1" applyBorder="1" applyAlignment="1">
      <alignment horizontal="center" vertical="center"/>
    </xf>
    <xf numFmtId="166" fontId="3" fillId="4" borderId="1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 fontId="3" fillId="2" borderId="3"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 fontId="14" fillId="0" borderId="12" xfId="0" applyNumberFormat="1" applyFont="1" applyBorder="1" applyAlignment="1">
      <alignment horizontal="center" vertical="center" wrapText="1"/>
    </xf>
    <xf numFmtId="49" fontId="3" fillId="2" borderId="6" xfId="0" applyNumberFormat="1" applyFont="1" applyFill="1" applyBorder="1" applyAlignment="1">
      <alignment horizontal="center" vertical="center"/>
    </xf>
    <xf numFmtId="49" fontId="5" fillId="2" borderId="27" xfId="0" applyNumberFormat="1" applyFont="1" applyFill="1" applyBorder="1" applyAlignment="1">
      <alignment horizontal="center" vertical="center"/>
    </xf>
    <xf numFmtId="0" fontId="3" fillId="2" borderId="0" xfId="0" applyFont="1" applyFill="1" applyAlignment="1">
      <alignment vertical="center"/>
    </xf>
    <xf numFmtId="0" fontId="5" fillId="2" borderId="27" xfId="0" applyFont="1" applyFill="1" applyBorder="1" applyAlignment="1">
      <alignment horizontal="center" vertical="center"/>
    </xf>
    <xf numFmtId="0" fontId="0" fillId="10" borderId="0" xfId="0" applyFill="1"/>
    <xf numFmtId="4" fontId="17" fillId="0" borderId="27" xfId="0" applyNumberFormat="1" applyFont="1" applyFill="1" applyBorder="1" applyAlignment="1">
      <alignment horizontal="right" vertical="center"/>
    </xf>
    <xf numFmtId="4" fontId="16" fillId="0" borderId="3" xfId="0" applyNumberFormat="1" applyFont="1" applyFill="1" applyBorder="1" applyAlignment="1">
      <alignment horizontal="right" vertical="center"/>
    </xf>
    <xf numFmtId="0" fontId="16" fillId="0" borderId="3" xfId="0" applyFont="1" applyBorder="1" applyAlignment="1">
      <alignment vertical="center"/>
    </xf>
    <xf numFmtId="1" fontId="12" fillId="0" borderId="3" xfId="3" applyFont="1" applyBorder="1" applyAlignment="1">
      <alignment horizontal="center" vertical="center" shrinkToFit="1"/>
    </xf>
    <xf numFmtId="166" fontId="12" fillId="3" borderId="3" xfId="5" applyNumberFormat="1" applyFont="1" applyBorder="1" applyAlignment="1">
      <alignment horizontal="right" vertical="center" shrinkToFit="1"/>
    </xf>
    <xf numFmtId="166" fontId="16" fillId="0" borderId="3" xfId="0" applyNumberFormat="1" applyFont="1" applyBorder="1" applyAlignment="1">
      <alignment horizontal="right" vertical="center"/>
    </xf>
    <xf numFmtId="0" fontId="2" fillId="2" borderId="3" xfId="0" applyFont="1" applyFill="1" applyBorder="1" applyAlignment="1">
      <alignment horizontal="left" vertical="center" wrapText="1"/>
    </xf>
    <xf numFmtId="0" fontId="16" fillId="0" borderId="27" xfId="0" applyFont="1" applyBorder="1" applyAlignment="1">
      <alignment vertical="center"/>
    </xf>
    <xf numFmtId="1" fontId="12" fillId="0" borderId="27" xfId="3" applyFont="1" applyBorder="1" applyAlignment="1">
      <alignment horizontal="center" vertical="center" shrinkToFit="1"/>
    </xf>
    <xf numFmtId="166" fontId="16" fillId="0" borderId="27" xfId="0" applyNumberFormat="1" applyFont="1" applyBorder="1" applyAlignment="1">
      <alignment horizontal="right" vertical="center"/>
    </xf>
    <xf numFmtId="0" fontId="16" fillId="0" borderId="3" xfId="0" applyFont="1" applyBorder="1" applyAlignment="1">
      <alignment horizontal="left" vertical="center" wrapText="1"/>
    </xf>
    <xf numFmtId="49" fontId="2" fillId="2" borderId="3" xfId="0" applyNumberFormat="1" applyFont="1" applyFill="1" applyBorder="1" applyAlignment="1">
      <alignment horizontal="center" vertical="center"/>
    </xf>
    <xf numFmtId="49" fontId="2" fillId="2" borderId="27" xfId="0" applyNumberFormat="1" applyFont="1" applyFill="1" applyBorder="1" applyAlignment="1">
      <alignment horizontal="center" vertical="center"/>
    </xf>
    <xf numFmtId="49" fontId="16" fillId="0" borderId="27" xfId="0" applyNumberFormat="1" applyFont="1" applyBorder="1" applyAlignment="1">
      <alignment horizontal="center" vertical="center"/>
    </xf>
    <xf numFmtId="49" fontId="2" fillId="0" borderId="3" xfId="0" applyNumberFormat="1" applyFont="1" applyBorder="1" applyAlignment="1">
      <alignment horizontal="center" vertical="center"/>
    </xf>
    <xf numFmtId="166" fontId="7" fillId="0" borderId="6" xfId="0" applyNumberFormat="1" applyFont="1" applyFill="1" applyBorder="1" applyAlignment="1">
      <alignment horizontal="right" vertical="center"/>
    </xf>
    <xf numFmtId="49" fontId="16" fillId="0" borderId="3" xfId="0" applyNumberFormat="1" applyFont="1" applyFill="1" applyBorder="1" applyAlignment="1">
      <alignment horizontal="center" vertical="center"/>
    </xf>
    <xf numFmtId="166" fontId="16" fillId="0" borderId="3" xfId="0" applyNumberFormat="1" applyFont="1" applyFill="1" applyBorder="1" applyAlignment="1">
      <alignment horizontal="right" vertical="center"/>
    </xf>
    <xf numFmtId="166" fontId="2" fillId="0" borderId="3" xfId="0" applyNumberFormat="1" applyFont="1" applyFill="1" applyBorder="1" applyAlignment="1">
      <alignment horizontal="right" vertical="center"/>
    </xf>
    <xf numFmtId="49" fontId="7" fillId="0" borderId="3" xfId="0" applyNumberFormat="1" applyFont="1" applyFill="1" applyBorder="1" applyAlignment="1">
      <alignment horizontal="center" vertical="center"/>
    </xf>
    <xf numFmtId="49" fontId="7" fillId="2" borderId="27" xfId="0" applyNumberFormat="1" applyFont="1" applyFill="1" applyBorder="1" applyAlignment="1">
      <alignment horizontal="center" vertical="center"/>
    </xf>
    <xf numFmtId="49" fontId="17" fillId="0" borderId="27" xfId="0" applyNumberFormat="1" applyFont="1" applyBorder="1" applyAlignment="1">
      <alignment horizontal="center" vertical="center"/>
    </xf>
    <xf numFmtId="166" fontId="17" fillId="0" borderId="27" xfId="0" applyNumberFormat="1" applyFont="1" applyBorder="1" applyAlignment="1">
      <alignment horizontal="right" vertical="center"/>
    </xf>
    <xf numFmtId="0" fontId="2" fillId="2" borderId="3" xfId="0" applyFont="1" applyFill="1" applyBorder="1" applyAlignment="1">
      <alignment horizontal="center" vertical="center" wrapText="1"/>
    </xf>
    <xf numFmtId="166" fontId="17" fillId="0" borderId="3" xfId="0" applyNumberFormat="1" applyFont="1" applyFill="1" applyBorder="1" applyAlignment="1">
      <alignment horizontal="right" vertical="center"/>
    </xf>
    <xf numFmtId="49" fontId="16" fillId="0" borderId="3" xfId="0" applyNumberFormat="1" applyFont="1" applyBorder="1" applyAlignment="1">
      <alignment horizontal="center" vertical="center" wrapText="1"/>
    </xf>
    <xf numFmtId="0" fontId="4" fillId="0" borderId="3" xfId="0" applyFont="1" applyBorder="1" applyAlignment="1">
      <alignment horizontal="left" vertical="center" wrapText="1"/>
    </xf>
    <xf numFmtId="49" fontId="4" fillId="0" borderId="3" xfId="0" applyNumberFormat="1" applyFont="1" applyBorder="1" applyAlignment="1">
      <alignment horizontal="center" vertical="center" wrapText="1"/>
    </xf>
    <xf numFmtId="49" fontId="17" fillId="0" borderId="3" xfId="0" applyNumberFormat="1" applyFont="1" applyFill="1" applyBorder="1" applyAlignment="1">
      <alignment horizontal="center" vertical="center" wrapText="1"/>
    </xf>
    <xf numFmtId="49" fontId="17" fillId="0" borderId="3" xfId="0" applyNumberFormat="1" applyFont="1" applyFill="1" applyBorder="1" applyAlignment="1">
      <alignment horizontal="left" vertical="center" wrapText="1"/>
    </xf>
    <xf numFmtId="49" fontId="16" fillId="0" borderId="3" xfId="0" applyNumberFormat="1" applyFont="1" applyFill="1" applyBorder="1" applyAlignment="1">
      <alignment horizontal="center" vertical="center" wrapText="1"/>
    </xf>
    <xf numFmtId="0" fontId="16" fillId="0" borderId="3" xfId="0"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3" xfId="0" applyFont="1" applyFill="1" applyBorder="1" applyAlignment="1">
      <alignment horizontal="center" vertical="center"/>
    </xf>
    <xf numFmtId="49" fontId="16" fillId="0" borderId="12" xfId="0" applyNumberFormat="1" applyFont="1" applyFill="1" applyBorder="1" applyAlignment="1">
      <alignment horizontal="center" vertical="center" wrapText="1"/>
    </xf>
    <xf numFmtId="0" fontId="16" fillId="0" borderId="12" xfId="0" applyFont="1" applyFill="1" applyBorder="1" applyAlignment="1">
      <alignment horizontal="left" vertical="center" wrapText="1"/>
    </xf>
    <xf numFmtId="0" fontId="17" fillId="0" borderId="3" xfId="0" applyFont="1" applyFill="1" applyBorder="1" applyAlignment="1">
      <alignment horizontal="left" vertical="center" wrapText="1"/>
    </xf>
    <xf numFmtId="49" fontId="16" fillId="0" borderId="27" xfId="0" applyNumberFormat="1" applyFont="1" applyFill="1" applyBorder="1" applyAlignment="1">
      <alignment horizontal="center" vertical="center" wrapText="1"/>
    </xf>
    <xf numFmtId="0" fontId="16" fillId="0" borderId="27" xfId="0" applyFont="1" applyFill="1" applyBorder="1" applyAlignment="1">
      <alignment horizontal="left" vertical="center" wrapText="1"/>
    </xf>
    <xf numFmtId="49" fontId="17" fillId="0" borderId="39" xfId="0" applyNumberFormat="1" applyFont="1" applyFill="1" applyBorder="1" applyAlignment="1">
      <alignment horizontal="center" vertical="center" wrapText="1"/>
    </xf>
    <xf numFmtId="166" fontId="17" fillId="0" borderId="3" xfId="0" applyNumberFormat="1" applyFont="1" applyBorder="1" applyAlignment="1">
      <alignment horizontal="right" vertical="center"/>
    </xf>
    <xf numFmtId="4" fontId="8" fillId="0" borderId="3" xfId="0" applyNumberFormat="1" applyFont="1" applyFill="1" applyBorder="1" applyAlignment="1">
      <alignment vertical="center" wrapText="1"/>
    </xf>
    <xf numFmtId="49" fontId="4" fillId="0" borderId="12" xfId="0" applyNumberFormat="1" applyFont="1" applyBorder="1" applyAlignment="1">
      <alignment horizontal="center" vertical="center" wrapText="1"/>
    </xf>
    <xf numFmtId="0" fontId="4" fillId="0" borderId="12" xfId="0" applyFont="1" applyBorder="1" applyAlignment="1">
      <alignment horizontal="center" vertical="center" wrapText="1"/>
    </xf>
    <xf numFmtId="4" fontId="4" fillId="0" borderId="3" xfId="0" applyNumberFormat="1" applyFont="1" applyBorder="1" applyAlignment="1">
      <alignment horizontal="right" vertical="center" wrapText="1"/>
    </xf>
    <xf numFmtId="4" fontId="4" fillId="0" borderId="3" xfId="0" applyNumberFormat="1" applyFont="1" applyBorder="1" applyAlignment="1">
      <alignment vertical="center" wrapText="1"/>
    </xf>
    <xf numFmtId="4" fontId="4" fillId="0" borderId="3" xfId="0" applyNumberFormat="1" applyFont="1" applyBorder="1" applyAlignment="1">
      <alignment horizontal="center" vertical="center" wrapText="1"/>
    </xf>
    <xf numFmtId="0" fontId="7" fillId="0" borderId="12" xfId="0" applyFont="1" applyFill="1" applyBorder="1" applyAlignment="1">
      <alignment horizontal="center" vertical="center" wrapText="1"/>
    </xf>
    <xf numFmtId="4" fontId="8" fillId="0" borderId="12" xfId="0" applyNumberFormat="1" applyFont="1" applyFill="1" applyBorder="1" applyAlignment="1">
      <alignment horizontal="right" vertical="center" wrapText="1"/>
    </xf>
    <xf numFmtId="4" fontId="8" fillId="0" borderId="12" xfId="0" applyNumberFormat="1" applyFont="1" applyFill="1" applyBorder="1" applyAlignment="1">
      <alignment vertical="center" wrapText="1"/>
    </xf>
    <xf numFmtId="0" fontId="17" fillId="0" borderId="12" xfId="0" applyFont="1" applyBorder="1" applyAlignment="1">
      <alignment horizontal="center" vertical="center" wrapText="1"/>
    </xf>
    <xf numFmtId="4" fontId="4" fillId="0" borderId="12" xfId="0" applyNumberFormat="1" applyFont="1" applyFill="1" applyBorder="1" applyAlignment="1">
      <alignment vertical="center" wrapText="1"/>
    </xf>
    <xf numFmtId="0" fontId="16" fillId="0" borderId="12" xfId="0" applyFont="1" applyBorder="1" applyAlignment="1">
      <alignment horizontal="center" vertical="center" wrapText="1"/>
    </xf>
    <xf numFmtId="172" fontId="4" fillId="0" borderId="3" xfId="0" applyNumberFormat="1" applyFont="1" applyBorder="1" applyAlignment="1">
      <alignment horizontal="right" vertical="center"/>
    </xf>
    <xf numFmtId="172" fontId="4" fillId="0" borderId="3" xfId="0" applyNumberFormat="1" applyFont="1" applyBorder="1" applyAlignment="1">
      <alignment vertical="center"/>
    </xf>
    <xf numFmtId="0" fontId="7" fillId="0" borderId="27" xfId="0" applyFont="1" applyFill="1" applyBorder="1" applyAlignment="1">
      <alignment horizontal="left" vertical="center" wrapText="1"/>
    </xf>
    <xf numFmtId="0" fontId="7" fillId="0" borderId="27" xfId="0" applyFont="1" applyFill="1" applyBorder="1" applyAlignment="1">
      <alignment horizontal="center" vertical="center" wrapText="1"/>
    </xf>
    <xf numFmtId="49" fontId="7" fillId="0" borderId="27" xfId="0" applyNumberFormat="1" applyFont="1" applyFill="1" applyBorder="1" applyAlignment="1">
      <alignment horizontal="center" vertical="center" wrapText="1"/>
    </xf>
    <xf numFmtId="4" fontId="7" fillId="0" borderId="3" xfId="0" applyNumberFormat="1" applyFont="1" applyFill="1" applyBorder="1" applyAlignment="1">
      <alignment horizontal="right" vertical="center" wrapText="1"/>
    </xf>
    <xf numFmtId="49" fontId="7" fillId="0" borderId="3" xfId="0" applyNumberFormat="1" applyFont="1" applyFill="1" applyBorder="1" applyAlignment="1">
      <alignment vertical="center" wrapText="1"/>
    </xf>
    <xf numFmtId="4" fontId="2" fillId="0" borderId="3" xfId="0" applyNumberFormat="1" applyFont="1" applyFill="1" applyBorder="1" applyAlignment="1">
      <alignment horizontal="right" vertical="center" wrapText="1"/>
    </xf>
    <xf numFmtId="0" fontId="2" fillId="0" borderId="3" xfId="0" applyFont="1" applyFill="1" applyBorder="1" applyAlignment="1">
      <alignment vertical="center"/>
    </xf>
    <xf numFmtId="49" fontId="2" fillId="0" borderId="12" xfId="0" applyNumberFormat="1" applyFont="1" applyFill="1" applyBorder="1" applyAlignment="1">
      <alignment horizontal="center" vertical="center"/>
    </xf>
    <xf numFmtId="0" fontId="17" fillId="0" borderId="3" xfId="0" applyFont="1" applyFill="1" applyBorder="1" applyAlignment="1">
      <alignment vertical="center" wrapText="1"/>
    </xf>
    <xf numFmtId="0" fontId="2" fillId="0" borderId="27" xfId="0" applyFont="1" applyFill="1" applyBorder="1" applyAlignment="1">
      <alignment horizontal="left" vertical="center" wrapText="1"/>
    </xf>
    <xf numFmtId="0" fontId="16" fillId="0" borderId="27" xfId="0" applyFont="1" applyFill="1" applyBorder="1" applyAlignment="1">
      <alignment vertical="center" wrapText="1"/>
    </xf>
    <xf numFmtId="49" fontId="7" fillId="0" borderId="3" xfId="0" applyNumberFormat="1" applyFont="1" applyFill="1" applyBorder="1" applyAlignment="1">
      <alignment horizontal="left" vertical="center" wrapText="1"/>
    </xf>
    <xf numFmtId="49" fontId="2" fillId="0" borderId="3" xfId="0" applyNumberFormat="1" applyFont="1" applyFill="1" applyBorder="1" applyAlignment="1">
      <alignment horizontal="left" vertical="center" wrapText="1"/>
    </xf>
    <xf numFmtId="49" fontId="16" fillId="0" borderId="3" xfId="0" applyNumberFormat="1" applyFont="1" applyBorder="1" applyAlignment="1">
      <alignment vertical="center" wrapText="1"/>
    </xf>
    <xf numFmtId="49" fontId="7" fillId="0" borderId="3" xfId="0" applyNumberFormat="1" applyFont="1" applyBorder="1" applyAlignment="1">
      <alignment horizontal="center" vertical="center"/>
    </xf>
    <xf numFmtId="49" fontId="2" fillId="0" borderId="3" xfId="0" applyNumberFormat="1" applyFont="1" applyFill="1" applyBorder="1" applyAlignment="1">
      <alignment vertical="center" wrapText="1"/>
    </xf>
    <xf numFmtId="0" fontId="17" fillId="0" borderId="27" xfId="0" applyFont="1" applyFill="1" applyBorder="1" applyAlignment="1">
      <alignment horizontal="left" vertical="center" wrapText="1"/>
    </xf>
    <xf numFmtId="49" fontId="16" fillId="0" borderId="29" xfId="0" applyNumberFormat="1" applyFont="1" applyFill="1" applyBorder="1" applyAlignment="1">
      <alignment horizontal="center" vertical="center" wrapText="1"/>
    </xf>
    <xf numFmtId="49" fontId="17" fillId="0" borderId="29" xfId="0" applyNumberFormat="1" applyFont="1" applyFill="1" applyBorder="1" applyAlignment="1">
      <alignment horizontal="center" vertical="center" wrapText="1"/>
    </xf>
    <xf numFmtId="49" fontId="17" fillId="0" borderId="29" xfId="0" applyNumberFormat="1" applyFont="1" applyBorder="1" applyAlignment="1">
      <alignment horizontal="center" vertical="center" wrapText="1"/>
    </xf>
    <xf numFmtId="0" fontId="17" fillId="0" borderId="27" xfId="0" applyFont="1" applyBorder="1" applyAlignment="1">
      <alignment horizontal="left" vertical="center" wrapText="1"/>
    </xf>
    <xf numFmtId="49" fontId="16" fillId="0" borderId="29" xfId="0" applyNumberFormat="1" applyFont="1" applyBorder="1" applyAlignment="1">
      <alignment horizontal="center" vertical="center" wrapText="1"/>
    </xf>
    <xf numFmtId="0" fontId="16" fillId="0" borderId="27" xfId="0" applyFont="1" applyBorder="1" applyAlignment="1">
      <alignment horizontal="left" vertical="center" wrapText="1"/>
    </xf>
    <xf numFmtId="49" fontId="17" fillId="0" borderId="25" xfId="0" applyNumberFormat="1" applyFont="1" applyBorder="1" applyAlignment="1">
      <alignment horizontal="center" vertical="center" wrapText="1"/>
    </xf>
    <xf numFmtId="0" fontId="8" fillId="0" borderId="29" xfId="0" applyFont="1" applyFill="1" applyBorder="1" applyAlignment="1">
      <alignment horizontal="center" vertical="center" wrapText="1"/>
    </xf>
    <xf numFmtId="49" fontId="8" fillId="0" borderId="27" xfId="0" applyNumberFormat="1" applyFont="1" applyFill="1" applyBorder="1" applyAlignment="1">
      <alignment horizontal="center" vertical="center" wrapText="1"/>
    </xf>
    <xf numFmtId="164" fontId="8" fillId="0" borderId="27" xfId="8" applyNumberFormat="1" applyFont="1" applyFill="1" applyBorder="1" applyAlignment="1">
      <alignment horizontal="right" vertical="center" wrapText="1"/>
    </xf>
    <xf numFmtId="0" fontId="8" fillId="0" borderId="27" xfId="0" applyFont="1" applyFill="1" applyBorder="1" applyAlignment="1">
      <alignment vertical="center" wrapText="1"/>
    </xf>
    <xf numFmtId="0" fontId="8" fillId="0" borderId="27" xfId="0" applyFont="1" applyBorder="1" applyAlignment="1">
      <alignment horizontal="center" vertical="center" wrapText="1"/>
    </xf>
    <xf numFmtId="49" fontId="17" fillId="0" borderId="27" xfId="0" applyNumberFormat="1" applyFont="1" applyBorder="1" applyAlignment="1">
      <alignment horizontal="center" vertical="center" wrapText="1"/>
    </xf>
    <xf numFmtId="49" fontId="4" fillId="0" borderId="3" xfId="0" applyNumberFormat="1" applyFont="1" applyFill="1" applyBorder="1" applyAlignment="1">
      <alignment horizontal="center" vertical="center" wrapText="1"/>
    </xf>
    <xf numFmtId="16" fontId="8" fillId="0" borderId="3" xfId="0" applyNumberFormat="1" applyFont="1" applyBorder="1" applyAlignment="1">
      <alignment horizontal="center" vertical="center" wrapText="1"/>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2" fontId="8" fillId="0" borderId="3" xfId="0" applyNumberFormat="1" applyFont="1" applyBorder="1" applyAlignment="1">
      <alignment horizontal="right" vertical="center"/>
    </xf>
    <xf numFmtId="16" fontId="4"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xf>
    <xf numFmtId="2" fontId="4" fillId="0" borderId="3" xfId="0" applyNumberFormat="1" applyFont="1" applyBorder="1" applyAlignment="1">
      <alignment horizontal="right" vertical="center"/>
    </xf>
    <xf numFmtId="49" fontId="2" fillId="0" borderId="29"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wrapText="1"/>
    </xf>
    <xf numFmtId="0" fontId="2" fillId="0" borderId="50" xfId="0" applyFont="1" applyFill="1" applyBorder="1" applyAlignment="1">
      <alignment horizontal="center" vertical="center"/>
    </xf>
    <xf numFmtId="0" fontId="2" fillId="0" borderId="43" xfId="0" applyFont="1" applyFill="1" applyBorder="1" applyAlignment="1">
      <alignment horizontal="center" vertical="center" wrapText="1"/>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166" fontId="2" fillId="0" borderId="12" xfId="0" applyNumberFormat="1" applyFont="1" applyFill="1" applyBorder="1" applyAlignment="1">
      <alignment horizontal="right" vertical="center"/>
    </xf>
    <xf numFmtId="0" fontId="2" fillId="0" borderId="12" xfId="0" applyFont="1" applyFill="1" applyBorder="1" applyAlignment="1">
      <alignment horizontal="left" vertical="center" wrapText="1"/>
    </xf>
    <xf numFmtId="4" fontId="4" fillId="0" borderId="3" xfId="0" applyNumberFormat="1" applyFont="1" applyFill="1" applyBorder="1" applyAlignment="1">
      <alignment horizontal="right" vertical="center" wrapText="1"/>
    </xf>
    <xf numFmtId="0" fontId="7" fillId="0" borderId="33" xfId="0" applyFont="1" applyBorder="1" applyAlignment="1">
      <alignment horizontal="center" vertical="center" wrapText="1"/>
    </xf>
    <xf numFmtId="0" fontId="7" fillId="0" borderId="27" xfId="0" applyFont="1" applyBorder="1" applyAlignment="1">
      <alignment horizontal="left" vertical="center" wrapText="1"/>
    </xf>
    <xf numFmtId="0" fontId="7" fillId="0" borderId="27" xfId="0" applyFont="1" applyBorder="1" applyAlignment="1">
      <alignment horizontal="center" vertical="center" wrapText="1"/>
    </xf>
    <xf numFmtId="49" fontId="7" fillId="0" borderId="27" xfId="0" applyNumberFormat="1" applyFont="1" applyBorder="1" applyAlignment="1">
      <alignment horizontal="center" vertical="center" wrapText="1"/>
    </xf>
    <xf numFmtId="4" fontId="7" fillId="0" borderId="27" xfId="0" applyNumberFormat="1" applyFont="1" applyBorder="1" applyAlignment="1">
      <alignment horizontal="right" vertical="center" wrapText="1"/>
    </xf>
    <xf numFmtId="49" fontId="7" fillId="0" borderId="3" xfId="0" applyNumberFormat="1" applyFont="1" applyBorder="1" applyAlignment="1">
      <alignment horizontal="center" vertical="center" wrapText="1"/>
    </xf>
    <xf numFmtId="0" fontId="7" fillId="0" borderId="12" xfId="0" applyFont="1" applyBorder="1" applyAlignment="1">
      <alignment horizontal="center" vertical="center" wrapText="1"/>
    </xf>
    <xf numFmtId="49" fontId="7" fillId="0" borderId="12" xfId="0" applyNumberFormat="1" applyFont="1" applyBorder="1" applyAlignment="1">
      <alignment horizontal="center" vertical="center" wrapText="1"/>
    </xf>
    <xf numFmtId="4" fontId="7" fillId="0" borderId="6" xfId="0" applyNumberFormat="1" applyFont="1" applyFill="1" applyBorder="1" applyAlignment="1">
      <alignment horizontal="right" vertical="center" wrapText="1"/>
    </xf>
    <xf numFmtId="49" fontId="7" fillId="0" borderId="33" xfId="0" applyNumberFormat="1" applyFont="1" applyFill="1" applyBorder="1" applyAlignment="1">
      <alignment horizontal="center" vertical="center" wrapText="1"/>
    </xf>
    <xf numFmtId="4" fontId="8" fillId="4" borderId="3" xfId="0" applyNumberFormat="1" applyFont="1" applyFill="1" applyBorder="1" applyAlignment="1">
      <alignment horizontal="right" vertical="center" wrapText="1"/>
    </xf>
    <xf numFmtId="4" fontId="4" fillId="4" borderId="3" xfId="0" applyNumberFormat="1" applyFont="1" applyFill="1" applyBorder="1" applyAlignment="1">
      <alignment horizontal="right" vertical="center" wrapText="1"/>
    </xf>
    <xf numFmtId="4" fontId="2" fillId="0" borderId="3" xfId="0" applyNumberFormat="1" applyFont="1" applyBorder="1" applyAlignment="1">
      <alignment horizontal="right" vertical="center"/>
    </xf>
    <xf numFmtId="49" fontId="7" fillId="0" borderId="0" xfId="0" applyNumberFormat="1" applyFont="1" applyFill="1" applyAlignment="1">
      <alignment horizontal="center" vertical="center"/>
    </xf>
    <xf numFmtId="49" fontId="2" fillId="0" borderId="43"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7" fillId="0" borderId="33" xfId="0" applyFont="1" applyBorder="1" applyAlignment="1">
      <alignment horizontal="left" vertical="center" wrapText="1"/>
    </xf>
    <xf numFmtId="0" fontId="2" fillId="0" borderId="12" xfId="0" applyFont="1" applyBorder="1" applyAlignment="1">
      <alignment horizontal="left" vertical="center" wrapText="1"/>
    </xf>
    <xf numFmtId="49" fontId="2" fillId="0" borderId="12" xfId="0" applyNumberFormat="1" applyFont="1" applyBorder="1" applyAlignment="1">
      <alignment horizontal="center" vertical="center" wrapText="1"/>
    </xf>
    <xf numFmtId="4" fontId="4" fillId="0" borderId="12" xfId="8" applyNumberFormat="1" applyFont="1" applyFill="1" applyBorder="1" applyAlignment="1">
      <alignment horizontal="right" vertical="center" wrapText="1"/>
    </xf>
    <xf numFmtId="4" fontId="4" fillId="0" borderId="23" xfId="8" applyNumberFormat="1" applyFont="1" applyFill="1" applyBorder="1" applyAlignment="1">
      <alignment horizontal="right" vertical="center" wrapText="1"/>
    </xf>
    <xf numFmtId="49" fontId="2" fillId="0" borderId="22" xfId="0" applyNumberFormat="1" applyFont="1" applyBorder="1" applyAlignment="1">
      <alignment horizontal="center" vertical="center" wrapText="1"/>
    </xf>
    <xf numFmtId="0" fontId="8" fillId="7" borderId="27" xfId="0" applyFont="1" applyFill="1" applyBorder="1" applyAlignment="1">
      <alignment horizontal="center" vertical="center" wrapText="1"/>
    </xf>
    <xf numFmtId="0" fontId="8" fillId="7" borderId="27" xfId="0" applyFont="1" applyFill="1" applyBorder="1" applyAlignment="1">
      <alignment horizontal="left" vertical="center" wrapText="1"/>
    </xf>
    <xf numFmtId="49" fontId="8" fillId="0" borderId="27" xfId="0" applyNumberFormat="1" applyFont="1" applyBorder="1" applyAlignment="1">
      <alignment horizontal="center" vertical="center"/>
    </xf>
    <xf numFmtId="4" fontId="8" fillId="0" borderId="27" xfId="0" applyNumberFormat="1" applyFont="1" applyBorder="1" applyAlignment="1">
      <alignment horizontal="right" vertical="center" wrapText="1"/>
    </xf>
    <xf numFmtId="0" fontId="4" fillId="7" borderId="3" xfId="0" applyFont="1" applyFill="1" applyBorder="1" applyAlignment="1">
      <alignment horizontal="center" vertical="center" wrapText="1"/>
    </xf>
    <xf numFmtId="0" fontId="4" fillId="7" borderId="3" xfId="0" applyFont="1" applyFill="1" applyBorder="1" applyAlignment="1">
      <alignment horizontal="left" vertical="center" wrapText="1"/>
    </xf>
    <xf numFmtId="49" fontId="4" fillId="0" borderId="27" xfId="0" applyNumberFormat="1" applyFont="1" applyBorder="1" applyAlignment="1">
      <alignment horizontal="center" vertical="center"/>
    </xf>
    <xf numFmtId="4" fontId="4" fillId="0" borderId="3" xfId="0" applyNumberFormat="1" applyFont="1" applyBorder="1" applyAlignment="1">
      <alignment horizontal="right" vertical="center"/>
    </xf>
    <xf numFmtId="2" fontId="4" fillId="0" borderId="27" xfId="0" applyNumberFormat="1" applyFont="1" applyBorder="1" applyAlignment="1">
      <alignment horizontal="right" vertical="center" wrapText="1"/>
    </xf>
    <xf numFmtId="0" fontId="8" fillId="7" borderId="3" xfId="0" applyFont="1" applyFill="1" applyBorder="1" applyAlignment="1">
      <alignment horizontal="center" vertical="center" wrapText="1"/>
    </xf>
    <xf numFmtId="0" fontId="8" fillId="7" borderId="3" xfId="0" applyFont="1" applyFill="1" applyBorder="1" applyAlignment="1">
      <alignment horizontal="left"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xf>
    <xf numFmtId="4" fontId="8" fillId="0" borderId="3" xfId="0" applyNumberFormat="1" applyFont="1" applyBorder="1" applyAlignment="1">
      <alignment horizontal="right" vertical="center"/>
    </xf>
    <xf numFmtId="49" fontId="4" fillId="7" borderId="47" xfId="0" applyNumberFormat="1" applyFont="1" applyFill="1" applyBorder="1" applyAlignment="1">
      <alignment horizontal="center" vertical="center" wrapText="1"/>
    </xf>
    <xf numFmtId="0" fontId="4" fillId="0" borderId="27" xfId="0" applyFont="1" applyBorder="1" applyAlignment="1">
      <alignment horizontal="center" vertical="center" wrapText="1"/>
    </xf>
    <xf numFmtId="0" fontId="8" fillId="0" borderId="3" xfId="0" applyFont="1" applyBorder="1" applyAlignment="1">
      <alignment vertical="center" wrapText="1"/>
    </xf>
    <xf numFmtId="49" fontId="8" fillId="0" borderId="3" xfId="0" applyNumberFormat="1" applyFont="1" applyBorder="1" applyAlignment="1">
      <alignment horizontal="center" vertical="center"/>
    </xf>
    <xf numFmtId="172" fontId="8" fillId="0" borderId="3" xfId="0" applyNumberFormat="1" applyFont="1" applyBorder="1" applyAlignment="1">
      <alignment horizontal="right" vertical="center"/>
    </xf>
    <xf numFmtId="172" fontId="8" fillId="4" borderId="3" xfId="0" applyNumberFormat="1" applyFont="1" applyFill="1" applyBorder="1" applyAlignment="1">
      <alignment horizontal="right" vertical="center"/>
    </xf>
    <xf numFmtId="0" fontId="8" fillId="0" borderId="27" xfId="0" applyFont="1" applyBorder="1" applyAlignment="1">
      <alignment horizontal="center" vertical="center"/>
    </xf>
    <xf numFmtId="172" fontId="8" fillId="0" borderId="3" xfId="0" applyNumberFormat="1" applyFont="1" applyBorder="1" applyAlignment="1">
      <alignment horizontal="right" vertical="center" wrapText="1"/>
    </xf>
    <xf numFmtId="4" fontId="16" fillId="0" borderId="3" xfId="0" applyNumberFormat="1" applyFont="1" applyBorder="1" applyAlignment="1">
      <alignment horizontal="right" vertical="center" wrapText="1"/>
    </xf>
    <xf numFmtId="0" fontId="4" fillId="0" borderId="12" xfId="0" applyFont="1" applyBorder="1" applyAlignment="1">
      <alignment horizontal="left" vertical="center" wrapText="1"/>
    </xf>
    <xf numFmtId="172" fontId="4" fillId="0" borderId="27" xfId="0" applyNumberFormat="1" applyFont="1" applyBorder="1" applyAlignment="1">
      <alignment horizontal="right" vertical="center" wrapText="1"/>
    </xf>
    <xf numFmtId="172" fontId="4" fillId="0" borderId="3" xfId="0" applyNumberFormat="1" applyFont="1" applyBorder="1" applyAlignment="1">
      <alignment horizontal="right" vertical="center" wrapText="1"/>
    </xf>
    <xf numFmtId="0" fontId="4" fillId="0" borderId="3" xfId="0" applyFont="1" applyBorder="1" applyAlignment="1">
      <alignment vertical="center"/>
    </xf>
    <xf numFmtId="49" fontId="4" fillId="0" borderId="3" xfId="0" applyNumberFormat="1" applyFont="1" applyBorder="1" applyAlignment="1">
      <alignment vertical="center"/>
    </xf>
    <xf numFmtId="0" fontId="8" fillId="0" borderId="3" xfId="0" applyFont="1" applyBorder="1" applyAlignment="1">
      <alignment vertical="center"/>
    </xf>
    <xf numFmtId="49" fontId="8" fillId="0" borderId="3" xfId="0" applyNumberFormat="1" applyFont="1" applyBorder="1" applyAlignment="1">
      <alignment vertical="center"/>
    </xf>
    <xf numFmtId="0" fontId="17" fillId="0" borderId="27" xfId="0" applyFont="1" applyFill="1" applyBorder="1" applyAlignment="1">
      <alignment horizontal="justify" vertical="center"/>
    </xf>
    <xf numFmtId="0" fontId="17" fillId="0" borderId="27" xfId="0" applyFont="1" applyFill="1" applyBorder="1" applyAlignment="1">
      <alignment vertical="center"/>
    </xf>
    <xf numFmtId="0" fontId="16" fillId="0" borderId="3" xfId="0" applyFont="1" applyFill="1" applyBorder="1" applyAlignment="1">
      <alignment horizontal="justify" vertical="center" wrapText="1"/>
    </xf>
    <xf numFmtId="0" fontId="16" fillId="0" borderId="3" xfId="0" applyFont="1" applyFill="1" applyBorder="1" applyAlignment="1">
      <alignment horizontal="justify" vertical="center"/>
    </xf>
    <xf numFmtId="49" fontId="2" fillId="0" borderId="3" xfId="0" applyNumberFormat="1" applyFont="1" applyBorder="1" applyAlignment="1">
      <alignment vertical="center"/>
    </xf>
    <xf numFmtId="0" fontId="2" fillId="2" borderId="3" xfId="0" applyFont="1" applyFill="1" applyBorder="1" applyAlignment="1">
      <alignment vertical="center" wrapText="1"/>
    </xf>
    <xf numFmtId="0" fontId="2" fillId="4" borderId="3" xfId="0" applyFont="1" applyFill="1" applyBorder="1" applyAlignment="1">
      <alignment horizontal="left" vertical="center" wrapText="1"/>
    </xf>
    <xf numFmtId="0" fontId="7" fillId="4" borderId="27" xfId="0" applyFont="1" applyFill="1" applyBorder="1" applyAlignment="1">
      <alignment horizontal="left" vertical="center" wrapText="1"/>
    </xf>
    <xf numFmtId="0" fontId="7" fillId="2" borderId="27" xfId="0" applyFont="1" applyFill="1" applyBorder="1" applyAlignment="1">
      <alignment horizontal="center" vertical="center" wrapText="1"/>
    </xf>
    <xf numFmtId="49" fontId="16" fillId="0" borderId="3" xfId="0" applyNumberFormat="1" applyFont="1" applyFill="1" applyBorder="1" applyAlignment="1">
      <alignment horizontal="left" vertical="center" wrapText="1"/>
    </xf>
    <xf numFmtId="0" fontId="16" fillId="0" borderId="3" xfId="0" applyFont="1" applyFill="1" applyBorder="1" applyAlignment="1">
      <alignment horizontal="center" vertical="center"/>
    </xf>
    <xf numFmtId="0" fontId="16" fillId="0" borderId="34" xfId="0" applyFont="1" applyBorder="1" applyAlignment="1">
      <alignment horizontal="center" vertical="center" wrapText="1"/>
    </xf>
    <xf numFmtId="0" fontId="7" fillId="0" borderId="27" xfId="0" applyFont="1" applyFill="1" applyBorder="1" applyAlignment="1">
      <alignment vertical="center" wrapText="1"/>
    </xf>
    <xf numFmtId="0" fontId="4" fillId="0" borderId="3" xfId="0" applyFont="1" applyFill="1" applyBorder="1" applyAlignment="1">
      <alignment horizontal="left" vertical="center" wrapText="1"/>
    </xf>
    <xf numFmtId="0" fontId="2" fillId="0" borderId="3" xfId="0" applyFont="1" applyBorder="1" applyAlignment="1">
      <alignment vertical="center"/>
    </xf>
    <xf numFmtId="49" fontId="17" fillId="0" borderId="27" xfId="0" applyNumberFormat="1" applyFont="1" applyBorder="1" applyAlignment="1">
      <alignment vertical="center" wrapText="1"/>
    </xf>
    <xf numFmtId="49" fontId="16" fillId="0" borderId="27" xfId="0" applyNumberFormat="1" applyFont="1" applyBorder="1" applyAlignment="1">
      <alignment vertical="center" wrapText="1"/>
    </xf>
    <xf numFmtId="4" fontId="2" fillId="0" borderId="8" xfId="0" applyNumberFormat="1" applyFont="1" applyFill="1" applyBorder="1" applyAlignment="1">
      <alignment horizontal="right" vertical="center" wrapText="1"/>
    </xf>
    <xf numFmtId="0" fontId="4" fillId="0" borderId="12" xfId="0" applyFont="1" applyBorder="1" applyAlignment="1">
      <alignment horizontal="center" vertical="center"/>
    </xf>
    <xf numFmtId="49" fontId="4" fillId="0" borderId="12" xfId="0" applyNumberFormat="1" applyFont="1" applyBorder="1" applyAlignment="1">
      <alignment horizontal="center" vertical="center"/>
    </xf>
    <xf numFmtId="4" fontId="2" fillId="0" borderId="27" xfId="0" applyNumberFormat="1" applyFont="1" applyFill="1" applyBorder="1" applyAlignment="1">
      <alignment horizontal="right" vertical="center" wrapText="1"/>
    </xf>
    <xf numFmtId="4" fontId="2" fillId="0" borderId="28" xfId="0" applyNumberFormat="1" applyFont="1" applyFill="1" applyBorder="1" applyAlignment="1">
      <alignment horizontal="right" vertical="center" wrapText="1"/>
    </xf>
    <xf numFmtId="0" fontId="2" fillId="0" borderId="0" xfId="0" applyFont="1" applyAlignment="1">
      <alignment horizontal="left" vertical="center"/>
    </xf>
    <xf numFmtId="0" fontId="7" fillId="0" borderId="3" xfId="0" applyFont="1" applyFill="1" applyBorder="1" applyAlignment="1">
      <alignment vertical="center"/>
    </xf>
    <xf numFmtId="4" fontId="8" fillId="0" borderId="3" xfId="0" applyNumberFormat="1" applyFont="1" applyBorder="1" applyAlignment="1">
      <alignment horizontal="right" vertical="center" wrapText="1"/>
    </xf>
    <xf numFmtId="4" fontId="4" fillId="0" borderId="27" xfId="0" applyNumberFormat="1" applyFont="1" applyBorder="1" applyAlignment="1">
      <alignment horizontal="right" vertical="center" wrapText="1"/>
    </xf>
    <xf numFmtId="4" fontId="17" fillId="0" borderId="3" xfId="0" applyNumberFormat="1" applyFont="1" applyBorder="1" applyAlignment="1">
      <alignment horizontal="right" vertical="center"/>
    </xf>
    <xf numFmtId="4" fontId="4" fillId="0" borderId="6" xfId="0" applyNumberFormat="1" applyFont="1" applyBorder="1" applyAlignment="1">
      <alignment horizontal="right" vertical="center" wrapText="1"/>
    </xf>
    <xf numFmtId="49" fontId="7" fillId="0" borderId="3" xfId="0" applyNumberFormat="1" applyFont="1" applyBorder="1" applyAlignment="1">
      <alignment vertical="center"/>
    </xf>
    <xf numFmtId="49" fontId="2" fillId="0" borderId="12" xfId="0" applyNumberFormat="1" applyFont="1" applyBorder="1" applyAlignment="1">
      <alignment vertical="center"/>
    </xf>
    <xf numFmtId="0" fontId="2" fillId="0" borderId="12" xfId="0" applyFont="1" applyBorder="1" applyAlignment="1">
      <alignment vertical="center"/>
    </xf>
    <xf numFmtId="4" fontId="2" fillId="0" borderId="12" xfId="0" applyNumberFormat="1" applyFont="1" applyBorder="1" applyAlignment="1">
      <alignment horizontal="right" vertical="center"/>
    </xf>
    <xf numFmtId="0" fontId="16" fillId="0" borderId="27" xfId="0" applyFont="1" applyBorder="1" applyAlignment="1">
      <alignment horizontal="center" vertical="center"/>
    </xf>
    <xf numFmtId="0" fontId="2" fillId="0" borderId="0" xfId="0" applyFont="1" applyAlignment="1">
      <alignment vertical="center"/>
    </xf>
    <xf numFmtId="0" fontId="7" fillId="0" borderId="0" xfId="0" applyFont="1" applyAlignment="1">
      <alignment horizontal="left" vertical="center" wrapText="1"/>
    </xf>
    <xf numFmtId="4" fontId="4" fillId="0" borderId="3" xfId="8" applyNumberFormat="1" applyFont="1" applyFill="1" applyBorder="1" applyAlignment="1">
      <alignment horizontal="right" vertical="center" wrapText="1"/>
    </xf>
    <xf numFmtId="4" fontId="8" fillId="0" borderId="3" xfId="8" applyNumberFormat="1" applyFont="1" applyFill="1" applyBorder="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right" vertical="center"/>
    </xf>
    <xf numFmtId="4" fontId="6" fillId="0" borderId="46" xfId="0" applyNumberFormat="1" applyFont="1" applyBorder="1" applyAlignment="1">
      <alignment vertical="center"/>
    </xf>
    <xf numFmtId="4" fontId="1" fillId="0" borderId="46" xfId="0" applyNumberFormat="1" applyFont="1" applyBorder="1" applyAlignment="1">
      <alignment vertical="center"/>
    </xf>
    <xf numFmtId="4" fontId="6" fillId="0" borderId="46" xfId="0" applyNumberFormat="1" applyFont="1" applyBorder="1"/>
    <xf numFmtId="4" fontId="1" fillId="0" borderId="46" xfId="0" applyNumberFormat="1" applyFont="1" applyBorder="1"/>
    <xf numFmtId="0" fontId="6" fillId="0" borderId="39" xfId="0" applyFont="1" applyBorder="1" applyAlignment="1">
      <alignment horizontal="left" vertical="center" wrapText="1"/>
    </xf>
    <xf numFmtId="0" fontId="1" fillId="0" borderId="10" xfId="0" applyFont="1" applyBorder="1" applyAlignment="1">
      <alignment horizontal="center" vertical="center"/>
    </xf>
    <xf numFmtId="0" fontId="6" fillId="0" borderId="47" xfId="0" applyFont="1" applyBorder="1" applyAlignment="1">
      <alignment horizontal="left" vertical="center" wrapText="1"/>
    </xf>
    <xf numFmtId="0" fontId="1" fillId="0" borderId="12" xfId="0" applyFont="1" applyBorder="1" applyAlignment="1">
      <alignment horizontal="center" vertical="center"/>
    </xf>
    <xf numFmtId="4" fontId="13" fillId="0" borderId="46" xfId="0" applyNumberFormat="1" applyFont="1" applyBorder="1" applyAlignment="1">
      <alignment vertical="center"/>
    </xf>
    <xf numFmtId="0" fontId="3" fillId="0" borderId="10" xfId="0" applyFont="1" applyBorder="1" applyAlignment="1">
      <alignment horizontal="center" vertical="center"/>
    </xf>
    <xf numFmtId="4" fontId="14" fillId="0" borderId="46" xfId="0" applyNumberFormat="1" applyFont="1" applyBorder="1" applyAlignment="1">
      <alignment vertical="center"/>
    </xf>
    <xf numFmtId="2" fontId="14" fillId="0" borderId="47" xfId="0" applyNumberFormat="1" applyFont="1" applyBorder="1" applyAlignment="1">
      <alignment horizontal="left" vertical="center" wrapText="1"/>
    </xf>
    <xf numFmtId="0" fontId="3" fillId="0" borderId="39" xfId="0" applyFont="1" applyBorder="1" applyAlignment="1">
      <alignment horizontal="left" vertical="center" wrapText="1"/>
    </xf>
    <xf numFmtId="49" fontId="5" fillId="0" borderId="3" xfId="0" applyNumberFormat="1" applyFont="1" applyBorder="1" applyAlignment="1">
      <alignment horizontal="center" vertical="center"/>
    </xf>
    <xf numFmtId="4" fontId="3" fillId="0" borderId="46" xfId="0" applyNumberFormat="1" applyFont="1" applyBorder="1" applyAlignment="1">
      <alignment vertical="center" wrapText="1"/>
    </xf>
    <xf numFmtId="4" fontId="3" fillId="0" borderId="46" xfId="0" applyNumberFormat="1" applyFont="1" applyBorder="1" applyAlignment="1">
      <alignment vertical="center"/>
    </xf>
    <xf numFmtId="4" fontId="6" fillId="9" borderId="53" xfId="0" applyNumberFormat="1" applyFont="1" applyFill="1" applyBorder="1"/>
    <xf numFmtId="4" fontId="6" fillId="9" borderId="46" xfId="0" applyNumberFormat="1" applyFont="1" applyFill="1" applyBorder="1"/>
    <xf numFmtId="0" fontId="6" fillId="9" borderId="27" xfId="0" applyFont="1" applyFill="1" applyBorder="1" applyAlignment="1">
      <alignment horizontal="center" vertical="center"/>
    </xf>
    <xf numFmtId="4" fontId="6" fillId="9" borderId="27" xfId="0" applyNumberFormat="1" applyFont="1" applyFill="1" applyBorder="1" applyAlignment="1">
      <alignment horizontal="right" vertical="center"/>
    </xf>
    <xf numFmtId="0" fontId="5" fillId="9" borderId="13" xfId="0" applyFont="1" applyFill="1" applyBorder="1" applyAlignment="1">
      <alignment horizontal="center" vertical="center" wrapText="1" shrinkToFit="1"/>
    </xf>
    <xf numFmtId="0" fontId="13" fillId="9" borderId="61" xfId="0" applyFont="1" applyFill="1" applyBorder="1" applyAlignment="1">
      <alignment horizontal="center" vertical="center" wrapText="1"/>
    </xf>
    <xf numFmtId="4" fontId="6" fillId="0" borderId="46" xfId="0" applyNumberFormat="1" applyFont="1" applyBorder="1" applyAlignment="1">
      <alignment vertical="center" wrapText="1"/>
    </xf>
    <xf numFmtId="4" fontId="6" fillId="0" borderId="42" xfId="0" applyNumberFormat="1" applyFont="1" applyBorder="1" applyAlignment="1">
      <alignment vertical="center"/>
    </xf>
    <xf numFmtId="4" fontId="1" fillId="0" borderId="42" xfId="0" applyNumberFormat="1" applyFont="1" applyBorder="1" applyAlignment="1">
      <alignment vertical="center"/>
    </xf>
    <xf numFmtId="49" fontId="2" fillId="0" borderId="10" xfId="0" applyNumberFormat="1" applyFont="1" applyBorder="1" applyAlignment="1">
      <alignment horizontal="center" vertical="center"/>
    </xf>
    <xf numFmtId="0" fontId="16" fillId="0" borderId="39" xfId="0" applyFont="1" applyBorder="1" applyAlignment="1">
      <alignment horizontal="left" vertical="center" wrapText="1"/>
    </xf>
    <xf numFmtId="0" fontId="13" fillId="9" borderId="24" xfId="0" applyFont="1" applyFill="1" applyBorder="1" applyAlignment="1">
      <alignment horizontal="center" vertical="center" wrapText="1"/>
    </xf>
    <xf numFmtId="0" fontId="13" fillId="9" borderId="57"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2" fontId="5" fillId="4" borderId="53" xfId="0" applyNumberFormat="1" applyFont="1" applyFill="1" applyBorder="1" applyAlignment="1">
      <alignment wrapText="1"/>
    </xf>
    <xf numFmtId="2" fontId="5" fillId="4" borderId="3" xfId="0" applyNumberFormat="1" applyFont="1" applyFill="1" applyBorder="1" applyAlignment="1">
      <alignment horizontal="right" vertical="center" wrapText="1"/>
    </xf>
    <xf numFmtId="0" fontId="3" fillId="4" borderId="3" xfId="0" applyFont="1" applyFill="1" applyBorder="1" applyAlignment="1">
      <alignment horizontal="center" vertical="center" wrapText="1"/>
    </xf>
    <xf numFmtId="2" fontId="3" fillId="4" borderId="53" xfId="0" applyNumberFormat="1" applyFont="1" applyFill="1" applyBorder="1" applyAlignment="1">
      <alignment wrapText="1"/>
    </xf>
    <xf numFmtId="2" fontId="3" fillId="4" borderId="3" xfId="0" applyNumberFormat="1" applyFont="1" applyFill="1" applyBorder="1" applyAlignment="1">
      <alignment horizontal="right" vertical="center" wrapText="1"/>
    </xf>
    <xf numFmtId="4" fontId="5" fillId="4" borderId="46" xfId="0" applyNumberFormat="1" applyFont="1" applyFill="1" applyBorder="1"/>
    <xf numFmtId="4" fontId="5" fillId="4" borderId="3" xfId="0" applyNumberFormat="1" applyFont="1" applyFill="1" applyBorder="1" applyAlignment="1">
      <alignment horizontal="right" vertical="center"/>
    </xf>
    <xf numFmtId="4" fontId="3" fillId="4" borderId="46" xfId="0" applyNumberFormat="1" applyFont="1" applyFill="1" applyBorder="1"/>
    <xf numFmtId="4" fontId="3" fillId="4" borderId="3" xfId="0" applyNumberFormat="1" applyFont="1" applyFill="1" applyBorder="1" applyAlignment="1">
      <alignment horizontal="right" vertical="center"/>
    </xf>
    <xf numFmtId="4" fontId="5" fillId="0" borderId="46" xfId="0" applyNumberFormat="1" applyFont="1" applyBorder="1"/>
    <xf numFmtId="4" fontId="3" fillId="4" borderId="42" xfId="0" applyNumberFormat="1" applyFont="1" applyFill="1" applyBorder="1"/>
    <xf numFmtId="4" fontId="5" fillId="0" borderId="53" xfId="0" applyNumberFormat="1" applyFont="1" applyBorder="1"/>
    <xf numFmtId="0" fontId="5" fillId="4" borderId="27" xfId="0" applyFont="1" applyFill="1" applyBorder="1" applyAlignment="1">
      <alignment horizontal="center" vertical="center" wrapText="1"/>
    </xf>
    <xf numFmtId="4" fontId="5" fillId="4" borderId="53" xfId="0" applyNumberFormat="1" applyFont="1" applyFill="1" applyBorder="1" applyAlignment="1">
      <alignment wrapText="1"/>
    </xf>
    <xf numFmtId="4" fontId="5" fillId="4" borderId="27" xfId="0" applyNumberFormat="1" applyFont="1" applyFill="1" applyBorder="1" applyAlignment="1">
      <alignment horizontal="right" vertical="center" wrapText="1"/>
    </xf>
    <xf numFmtId="4" fontId="8" fillId="9" borderId="3" xfId="0" applyNumberFormat="1" applyFont="1" applyFill="1" applyBorder="1" applyAlignment="1">
      <alignment vertical="center"/>
    </xf>
    <xf numFmtId="4" fontId="8" fillId="9" borderId="3" xfId="0" applyNumberFormat="1" applyFont="1" applyFill="1" applyBorder="1" applyAlignment="1">
      <alignment wrapText="1"/>
    </xf>
    <xf numFmtId="4" fontId="3" fillId="4" borderId="46" xfId="0" applyNumberFormat="1" applyFont="1" applyFill="1" applyBorder="1" applyAlignment="1">
      <alignment vertical="center"/>
    </xf>
    <xf numFmtId="4" fontId="6" fillId="0" borderId="46" xfId="0" applyNumberFormat="1" applyFont="1" applyBorder="1" applyAlignment="1">
      <alignment vertical="top"/>
    </xf>
    <xf numFmtId="4" fontId="1" fillId="0" borderId="46" xfId="0" applyNumberFormat="1" applyFont="1" applyBorder="1" applyAlignment="1">
      <alignment vertical="top"/>
    </xf>
    <xf numFmtId="0" fontId="6" fillId="0" borderId="3" xfId="0" applyFont="1" applyBorder="1" applyAlignment="1">
      <alignment horizontal="center" vertical="top"/>
    </xf>
    <xf numFmtId="0" fontId="1" fillId="0" borderId="3" xfId="0" applyFont="1" applyBorder="1" applyAlignment="1">
      <alignment horizontal="center" vertical="top"/>
    </xf>
    <xf numFmtId="4" fontId="14" fillId="0" borderId="39" xfId="0" applyNumberFormat="1" applyFont="1" applyBorder="1" applyAlignment="1">
      <alignment vertical="center"/>
    </xf>
    <xf numFmtId="4" fontId="13" fillId="0" borderId="46" xfId="0" applyNumberFormat="1" applyFont="1" applyBorder="1" applyAlignment="1">
      <alignment vertical="center" wrapText="1"/>
    </xf>
    <xf numFmtId="4" fontId="13" fillId="0" borderId="39" xfId="0" applyNumberFormat="1" applyFont="1" applyBorder="1" applyAlignment="1">
      <alignment vertical="center" wrapText="1"/>
    </xf>
    <xf numFmtId="4" fontId="13" fillId="0" borderId="39" xfId="0" applyNumberFormat="1" applyFont="1" applyBorder="1" applyAlignment="1">
      <alignment vertical="center"/>
    </xf>
    <xf numFmtId="4" fontId="5" fillId="0" borderId="46" xfId="0" applyNumberFormat="1" applyFont="1" applyBorder="1" applyAlignment="1">
      <alignment vertical="center"/>
    </xf>
    <xf numFmtId="4" fontId="5" fillId="9" borderId="3" xfId="0" applyNumberFormat="1" applyFont="1" applyFill="1" applyBorder="1" applyAlignment="1">
      <alignment vertical="center" wrapText="1"/>
    </xf>
    <xf numFmtId="4" fontId="7" fillId="9" borderId="3" xfId="0" applyNumberFormat="1" applyFont="1" applyFill="1" applyBorder="1" applyAlignment="1">
      <alignment vertical="top" wrapText="1"/>
    </xf>
    <xf numFmtId="4" fontId="8" fillId="9" borderId="3" xfId="0" applyNumberFormat="1" applyFont="1" applyFill="1" applyBorder="1" applyAlignment="1">
      <alignment vertical="center" wrapText="1"/>
    </xf>
    <xf numFmtId="4" fontId="3" fillId="0" borderId="3" xfId="0" applyNumberFormat="1" applyFont="1" applyBorder="1" applyAlignment="1">
      <alignment vertical="center"/>
    </xf>
    <xf numFmtId="16" fontId="4" fillId="0" borderId="12" xfId="0" applyNumberFormat="1" applyFont="1" applyBorder="1" applyAlignment="1">
      <alignment horizontal="center" vertical="center" wrapText="1"/>
    </xf>
    <xf numFmtId="0" fontId="4" fillId="0" borderId="12" xfId="0" applyFont="1" applyBorder="1" applyAlignment="1">
      <alignment vertical="center" wrapText="1"/>
    </xf>
    <xf numFmtId="49" fontId="4" fillId="0" borderId="12" xfId="0" applyNumberFormat="1" applyFont="1" applyBorder="1" applyAlignment="1">
      <alignment vertical="center"/>
    </xf>
    <xf numFmtId="172" fontId="4" fillId="0" borderId="12" xfId="0" applyNumberFormat="1" applyFont="1" applyBorder="1" applyAlignment="1">
      <alignment horizontal="right" vertical="center"/>
    </xf>
    <xf numFmtId="49" fontId="7" fillId="9" borderId="5" xfId="0" applyNumberFormat="1" applyFont="1" applyFill="1" applyBorder="1" applyAlignment="1">
      <alignment horizontal="center" vertical="center" wrapText="1"/>
    </xf>
    <xf numFmtId="0" fontId="4" fillId="0" borderId="27" xfId="0" applyFont="1" applyBorder="1" applyAlignment="1">
      <alignment horizontal="center" vertical="center"/>
    </xf>
    <xf numFmtId="0" fontId="8" fillId="0" borderId="27" xfId="0" applyFont="1" applyBorder="1" applyAlignment="1">
      <alignment horizontal="left" vertical="center" wrapText="1"/>
    </xf>
    <xf numFmtId="49" fontId="4" fillId="0" borderId="27" xfId="0" applyNumberFormat="1" applyFont="1" applyBorder="1" applyAlignment="1">
      <alignment horizontal="center" vertical="top" wrapText="1"/>
    </xf>
    <xf numFmtId="49" fontId="4" fillId="0" borderId="27" xfId="0" applyNumberFormat="1" applyFont="1" applyBorder="1" applyAlignment="1">
      <alignment horizontal="center" vertical="center" wrapText="1"/>
    </xf>
    <xf numFmtId="49" fontId="4" fillId="0" borderId="29" xfId="0" applyNumberFormat="1" applyFont="1" applyBorder="1" applyAlignment="1">
      <alignment horizontal="center" vertical="center"/>
    </xf>
    <xf numFmtId="0" fontId="4" fillId="0" borderId="27" xfId="0" applyFont="1" applyBorder="1" applyAlignment="1">
      <alignment horizontal="left" vertical="center" wrapText="1"/>
    </xf>
    <xf numFmtId="49" fontId="4" fillId="0" borderId="3" xfId="0" applyNumberFormat="1" applyFont="1" applyBorder="1" applyAlignment="1">
      <alignment horizontal="center" vertical="top" wrapText="1"/>
    </xf>
    <xf numFmtId="4" fontId="4" fillId="0" borderId="28" xfId="0" applyNumberFormat="1" applyFont="1" applyBorder="1" applyAlignment="1">
      <alignment horizontal="right" vertical="center" wrapText="1"/>
    </xf>
    <xf numFmtId="14" fontId="4" fillId="0" borderId="27" xfId="0" applyNumberFormat="1" applyFont="1" applyBorder="1" applyAlignment="1">
      <alignment horizontal="left" vertical="center" wrapText="1"/>
    </xf>
    <xf numFmtId="49" fontId="8" fillId="0" borderId="29" xfId="0" applyNumberFormat="1" applyFont="1" applyBorder="1" applyAlignment="1">
      <alignment horizontal="center" vertical="center"/>
    </xf>
    <xf numFmtId="49" fontId="8" fillId="0" borderId="27"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27" xfId="0" applyNumberFormat="1" applyFont="1" applyBorder="1" applyAlignment="1">
      <alignment horizontal="center" vertical="center" wrapText="1"/>
    </xf>
    <xf numFmtId="49" fontId="8" fillId="0" borderId="27" xfId="0" applyNumberFormat="1" applyFont="1" applyBorder="1" applyAlignment="1">
      <alignment horizontal="left" vertical="top" wrapText="1"/>
    </xf>
    <xf numFmtId="49" fontId="8" fillId="0" borderId="3" xfId="0" applyNumberFormat="1" applyFont="1" applyBorder="1" applyAlignment="1">
      <alignment horizontal="left" vertical="top" wrapText="1"/>
    </xf>
    <xf numFmtId="49" fontId="8" fillId="0" borderId="27" xfId="0" applyNumberFormat="1" applyFont="1" applyBorder="1" applyAlignment="1">
      <alignment horizontal="left" vertical="center" wrapText="1"/>
    </xf>
    <xf numFmtId="49" fontId="4" fillId="0" borderId="27" xfId="0" applyNumberFormat="1" applyFont="1" applyFill="1" applyBorder="1" applyAlignment="1">
      <alignment horizontal="center" vertical="center" wrapText="1"/>
    </xf>
    <xf numFmtId="49" fontId="7" fillId="0" borderId="22" xfId="0" applyNumberFormat="1" applyFont="1" applyBorder="1" applyAlignment="1">
      <alignment horizontal="center" vertical="center"/>
    </xf>
    <xf numFmtId="0" fontId="7" fillId="0" borderId="12" xfId="0" applyFont="1" applyBorder="1" applyAlignment="1">
      <alignment horizontal="left" vertical="center" wrapText="1"/>
    </xf>
    <xf numFmtId="49" fontId="2" fillId="0" borderId="3" xfId="3" applyNumberFormat="1" applyFont="1" applyBorder="1" applyAlignment="1">
      <alignment horizontal="center" vertical="center" shrinkToFit="1"/>
    </xf>
    <xf numFmtId="49" fontId="7" fillId="0" borderId="10" xfId="0" applyNumberFormat="1" applyFont="1" applyBorder="1" applyAlignment="1">
      <alignment horizontal="center" vertical="center"/>
    </xf>
    <xf numFmtId="49" fontId="7" fillId="0" borderId="3" xfId="0" applyNumberFormat="1" applyFont="1" applyBorder="1" applyAlignment="1">
      <alignment horizontal="right" vertical="center"/>
    </xf>
    <xf numFmtId="49" fontId="17" fillId="0" borderId="3" xfId="0" applyNumberFormat="1" applyFont="1" applyBorder="1" applyAlignment="1">
      <alignment horizontal="right" vertical="center"/>
    </xf>
    <xf numFmtId="4" fontId="5" fillId="0" borderId="46" xfId="0" applyNumberFormat="1" applyFont="1" applyBorder="1" applyAlignment="1">
      <alignment vertical="center" wrapText="1"/>
    </xf>
    <xf numFmtId="0" fontId="1" fillId="0" borderId="51" xfId="0" applyFont="1" applyBorder="1" applyAlignment="1">
      <alignment horizontal="left" vertical="center" wrapText="1"/>
    </xf>
    <xf numFmtId="4" fontId="3" fillId="0" borderId="53" xfId="0" applyNumberFormat="1" applyFont="1" applyBorder="1" applyAlignment="1">
      <alignment vertical="center" wrapText="1"/>
    </xf>
    <xf numFmtId="4" fontId="14" fillId="0" borderId="46" xfId="0" applyNumberFormat="1" applyFont="1" applyBorder="1" applyAlignment="1">
      <alignment vertical="center" wrapText="1"/>
    </xf>
    <xf numFmtId="4" fontId="13" fillId="0" borderId="53" xfId="0" applyNumberFormat="1" applyFont="1" applyBorder="1" applyAlignment="1">
      <alignment vertical="center"/>
    </xf>
    <xf numFmtId="49" fontId="2" fillId="0" borderId="12" xfId="0" applyNumberFormat="1" applyFont="1" applyBorder="1" applyAlignment="1">
      <alignment horizontal="center" vertical="center"/>
    </xf>
    <xf numFmtId="0" fontId="13" fillId="0" borderId="47" xfId="0" applyFont="1" applyBorder="1" applyAlignment="1">
      <alignment horizontal="left" vertical="center" wrapText="1"/>
    </xf>
    <xf numFmtId="0" fontId="14" fillId="0" borderId="47" xfId="0" applyFont="1" applyBorder="1" applyAlignment="1">
      <alignment horizontal="left" vertical="center" wrapText="1"/>
    </xf>
    <xf numFmtId="4" fontId="5" fillId="0" borderId="53" xfId="0" applyNumberFormat="1" applyFont="1" applyBorder="1" applyAlignment="1">
      <alignment vertical="center" wrapText="1"/>
    </xf>
    <xf numFmtId="0" fontId="13" fillId="9" borderId="11" xfId="0" applyFont="1" applyFill="1" applyBorder="1" applyAlignment="1">
      <alignment horizontal="center" vertical="center" wrapText="1"/>
    </xf>
    <xf numFmtId="4" fontId="2" fillId="0" borderId="3" xfId="0" applyNumberFormat="1" applyFont="1" applyBorder="1" applyAlignment="1">
      <alignment horizontal="right" vertical="center" wrapText="1"/>
    </xf>
    <xf numFmtId="166" fontId="2" fillId="0" borderId="3" xfId="0" applyNumberFormat="1" applyFont="1" applyBorder="1" applyAlignment="1">
      <alignment horizontal="right" vertical="center"/>
    </xf>
    <xf numFmtId="49" fontId="7" fillId="0" borderId="22" xfId="0" applyNumberFormat="1" applyFont="1" applyBorder="1" applyAlignment="1">
      <alignment horizontal="center" vertical="center" wrapText="1"/>
    </xf>
    <xf numFmtId="49" fontId="21" fillId="0" borderId="3" xfId="4" applyFont="1" applyBorder="1" applyAlignment="1">
      <alignment horizontal="center" vertical="center" shrinkToFit="1"/>
    </xf>
    <xf numFmtId="166" fontId="7" fillId="0" borderId="3" xfId="0" applyNumberFormat="1" applyFont="1" applyBorder="1" applyAlignment="1">
      <alignment horizontal="right" vertical="center"/>
    </xf>
    <xf numFmtId="49" fontId="8" fillId="0" borderId="12" xfId="0" applyNumberFormat="1" applyFont="1" applyBorder="1" applyAlignment="1">
      <alignment horizontal="center" vertical="center"/>
    </xf>
    <xf numFmtId="49" fontId="7" fillId="0" borderId="12" xfId="0" applyNumberFormat="1" applyFont="1" applyBorder="1" applyAlignment="1">
      <alignment horizontal="center" vertical="center"/>
    </xf>
    <xf numFmtId="49" fontId="21" fillId="0" borderId="12" xfId="4" applyFont="1" applyBorder="1" applyAlignment="1">
      <alignment horizontal="center" vertical="center" shrinkToFit="1"/>
    </xf>
    <xf numFmtId="166" fontId="2" fillId="0" borderId="12" xfId="0" applyNumberFormat="1" applyFont="1" applyBorder="1" applyAlignment="1">
      <alignment horizontal="right" vertical="center"/>
    </xf>
    <xf numFmtId="0" fontId="17" fillId="0" borderId="47" xfId="0" applyFont="1" applyBorder="1" applyAlignment="1">
      <alignment horizontal="left" vertical="center" wrapText="1"/>
    </xf>
    <xf numFmtId="0" fontId="17" fillId="0" borderId="27" xfId="0" applyFont="1" applyBorder="1" applyAlignment="1">
      <alignment horizontal="center" vertical="center"/>
    </xf>
    <xf numFmtId="16" fontId="2" fillId="0" borderId="22" xfId="0" applyNumberFormat="1" applyFont="1" applyBorder="1" applyAlignment="1">
      <alignment horizontal="center" vertical="center"/>
    </xf>
    <xf numFmtId="166" fontId="16" fillId="0" borderId="3" xfId="0" applyNumberFormat="1" applyFont="1" applyBorder="1" applyAlignment="1">
      <alignment horizontal="right" vertical="center" wrapText="1"/>
    </xf>
    <xf numFmtId="49" fontId="7" fillId="0" borderId="3" xfId="3" applyNumberFormat="1" applyFont="1" applyBorder="1" applyAlignment="1">
      <alignment horizontal="center" vertical="center" shrinkToFit="1"/>
    </xf>
    <xf numFmtId="49" fontId="2" fillId="0" borderId="12" xfId="3" applyNumberFormat="1" applyFont="1" applyBorder="1" applyAlignment="1">
      <alignment horizontal="center" vertical="center" shrinkToFit="1"/>
    </xf>
    <xf numFmtId="4" fontId="4" fillId="0" borderId="23" xfId="0" applyNumberFormat="1" applyFont="1" applyBorder="1" applyAlignment="1">
      <alignment horizontal="right" vertical="center" wrapText="1"/>
    </xf>
    <xf numFmtId="4" fontId="14" fillId="0" borderId="3" xfId="0" applyNumberFormat="1" applyFont="1" applyBorder="1" applyAlignment="1">
      <alignment vertical="center"/>
    </xf>
    <xf numFmtId="4" fontId="6" fillId="0" borderId="53" xfId="0" applyNumberFormat="1" applyFont="1" applyBorder="1"/>
    <xf numFmtId="4" fontId="6" fillId="0" borderId="27" xfId="0" applyNumberFormat="1" applyFont="1" applyBorder="1" applyAlignment="1">
      <alignment horizontal="right" vertical="center"/>
    </xf>
    <xf numFmtId="4" fontId="6" fillId="9" borderId="3" xfId="0" applyNumberFormat="1" applyFont="1" applyFill="1" applyBorder="1" applyAlignment="1">
      <alignment vertical="center"/>
    </xf>
    <xf numFmtId="0" fontId="13" fillId="9" borderId="11" xfId="0" applyNumberFormat="1" applyFont="1" applyFill="1" applyBorder="1" applyAlignment="1">
      <alignment horizontal="center" vertical="center" wrapText="1"/>
    </xf>
    <xf numFmtId="0" fontId="13" fillId="9" borderId="5" xfId="0" applyNumberFormat="1" applyFont="1" applyFill="1" applyBorder="1" applyAlignment="1">
      <alignment horizontal="center" vertical="center" wrapText="1"/>
    </xf>
    <xf numFmtId="0" fontId="13" fillId="9" borderId="57" xfId="0" applyNumberFormat="1" applyFont="1" applyFill="1" applyBorder="1" applyAlignment="1">
      <alignment horizontal="center" vertical="center" wrapText="1"/>
    </xf>
    <xf numFmtId="16" fontId="1" fillId="0" borderId="3" xfId="0" applyNumberFormat="1" applyFont="1" applyBorder="1" applyAlignment="1">
      <alignment horizontal="center" vertical="center"/>
    </xf>
    <xf numFmtId="0" fontId="6" fillId="0" borderId="27" xfId="0" applyFont="1" applyFill="1" applyBorder="1"/>
    <xf numFmtId="0" fontId="8" fillId="9" borderId="12" xfId="0" applyFont="1" applyFill="1" applyBorder="1" applyAlignment="1">
      <alignment horizontal="center" vertical="center"/>
    </xf>
    <xf numFmtId="0" fontId="8" fillId="9" borderId="23" xfId="0" applyFont="1" applyFill="1" applyBorder="1" applyAlignment="1">
      <alignment horizontal="center" vertical="center" wrapText="1"/>
    </xf>
    <xf numFmtId="49" fontId="3" fillId="2" borderId="16" xfId="0" applyNumberFormat="1" applyFont="1" applyFill="1" applyBorder="1" applyAlignment="1">
      <alignment horizontal="center" vertical="center"/>
    </xf>
    <xf numFmtId="4" fontId="13" fillId="0" borderId="16" xfId="0" applyNumberFormat="1" applyFont="1" applyBorder="1" applyAlignment="1">
      <alignment horizontal="center" vertical="center" wrapText="1"/>
    </xf>
    <xf numFmtId="2" fontId="5" fillId="0" borderId="27" xfId="0" applyNumberFormat="1" applyFont="1" applyBorder="1" applyAlignment="1">
      <alignment horizontal="center" vertical="center" wrapText="1"/>
    </xf>
    <xf numFmtId="2" fontId="3" fillId="0" borderId="27" xfId="0" applyNumberFormat="1" applyFont="1" applyBorder="1" applyAlignment="1">
      <alignment horizontal="center" vertical="center" wrapText="1"/>
    </xf>
    <xf numFmtId="0" fontId="5" fillId="5" borderId="3" xfId="0" applyFont="1" applyFill="1" applyBorder="1" applyAlignment="1">
      <alignment vertical="center" wrapText="1"/>
    </xf>
    <xf numFmtId="16" fontId="14" fillId="0" borderId="3" xfId="0" applyNumberFormat="1" applyFont="1" applyBorder="1" applyAlignment="1">
      <alignment horizontal="center" vertical="center" wrapText="1"/>
    </xf>
    <xf numFmtId="0" fontId="3" fillId="5" borderId="3" xfId="0" applyFont="1" applyFill="1" applyBorder="1" applyAlignment="1">
      <alignment vertical="center" wrapText="1"/>
    </xf>
    <xf numFmtId="2" fontId="13" fillId="0" borderId="27" xfId="0" applyNumberFormat="1" applyFont="1" applyBorder="1" applyAlignment="1">
      <alignment horizontal="center" vertical="center" wrapText="1"/>
    </xf>
    <xf numFmtId="0" fontId="0" fillId="0" borderId="0" xfId="0"/>
    <xf numFmtId="0" fontId="14" fillId="0" borderId="3" xfId="0" applyFont="1" applyBorder="1" applyAlignment="1">
      <alignment horizontal="center" vertical="center" wrapText="1"/>
    </xf>
    <xf numFmtId="0" fontId="14" fillId="0" borderId="3" xfId="0" applyFont="1" applyFill="1" applyBorder="1" applyAlignment="1">
      <alignment horizontal="center" vertical="center" wrapText="1"/>
    </xf>
    <xf numFmtId="0" fontId="14" fillId="0" borderId="0" xfId="0" applyFont="1" applyAlignment="1">
      <alignment horizontal="center" vertical="center"/>
    </xf>
    <xf numFmtId="0" fontId="14" fillId="0" borderId="6" xfId="0" applyFont="1" applyBorder="1" applyAlignment="1">
      <alignment horizontal="center" vertical="center" wrapText="1"/>
    </xf>
    <xf numFmtId="0" fontId="3" fillId="2" borderId="0" xfId="0" applyFont="1" applyFill="1" applyAlignment="1">
      <alignment horizontal="center" vertical="center"/>
    </xf>
    <xf numFmtId="49" fontId="14" fillId="0" borderId="0" xfId="0" applyNumberFormat="1" applyFont="1" applyAlignment="1">
      <alignment horizontal="center" vertical="center"/>
    </xf>
    <xf numFmtId="4" fontId="14" fillId="0" borderId="6" xfId="0" applyNumberFormat="1" applyFont="1" applyBorder="1" applyAlignment="1">
      <alignment horizontal="center" vertical="center" wrapText="1"/>
    </xf>
    <xf numFmtId="0" fontId="14" fillId="0" borderId="0" xfId="0" applyFont="1" applyFill="1" applyAlignment="1">
      <alignment horizontal="left" vertical="center" wrapText="1"/>
    </xf>
    <xf numFmtId="171" fontId="1" fillId="0" borderId="12" xfId="0" applyNumberFormat="1" applyFont="1" applyBorder="1" applyAlignment="1">
      <alignment horizontal="center" vertical="center" wrapText="1"/>
    </xf>
    <xf numFmtId="4" fontId="14" fillId="0" borderId="3" xfId="0" applyNumberFormat="1" applyFont="1" applyFill="1" applyBorder="1" applyAlignment="1">
      <alignment horizontal="center" vertical="center" wrapText="1"/>
    </xf>
    <xf numFmtId="0" fontId="14" fillId="0" borderId="27" xfId="0" applyFont="1" applyBorder="1" applyAlignment="1">
      <alignment horizontal="left" vertical="center" wrapText="1"/>
    </xf>
    <xf numFmtId="0" fontId="4" fillId="0" borderId="12" xfId="0" applyFont="1" applyBorder="1" applyAlignment="1">
      <alignment horizontal="left" vertical="center" wrapText="1"/>
    </xf>
    <xf numFmtId="0" fontId="14" fillId="0" borderId="3" xfId="0" applyFont="1" applyBorder="1" applyAlignment="1">
      <alignment horizontal="left" vertical="center" wrapText="1"/>
    </xf>
    <xf numFmtId="0" fontId="0" fillId="0" borderId="0" xfId="0" applyFill="1"/>
    <xf numFmtId="0" fontId="4" fillId="0" borderId="39" xfId="0" applyFont="1" applyBorder="1" applyAlignment="1">
      <alignment vertical="center" wrapText="1"/>
    </xf>
    <xf numFmtId="0" fontId="0" fillId="0" borderId="0" xfId="0" applyBorder="1"/>
    <xf numFmtId="49" fontId="3" fillId="2" borderId="27" xfId="0" applyNumberFormat="1"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7" xfId="0" applyFont="1" applyFill="1" applyBorder="1" applyAlignment="1">
      <alignment horizontal="center" vertical="center"/>
    </xf>
    <xf numFmtId="166" fontId="3" fillId="4" borderId="27" xfId="0" applyNumberFormat="1" applyFont="1" applyFill="1" applyBorder="1" applyAlignment="1">
      <alignment horizontal="center" vertical="center"/>
    </xf>
    <xf numFmtId="0" fontId="7" fillId="9" borderId="3" xfId="0" applyFont="1" applyFill="1" applyBorder="1" applyAlignment="1">
      <alignment horizontal="center" vertical="center" wrapText="1"/>
    </xf>
    <xf numFmtId="0" fontId="7" fillId="9" borderId="8" xfId="0" applyFont="1" applyFill="1" applyBorder="1" applyAlignment="1">
      <alignment horizontal="center" vertical="center" wrapText="1"/>
    </xf>
    <xf numFmtId="49" fontId="7" fillId="9" borderId="3" xfId="0" applyNumberFormat="1" applyFont="1" applyFill="1" applyBorder="1" applyAlignment="1">
      <alignment horizontal="center" vertical="center" wrapText="1"/>
    </xf>
    <xf numFmtId="0" fontId="7" fillId="9" borderId="10" xfId="0" applyFont="1" applyFill="1" applyBorder="1" applyAlignment="1">
      <alignment horizontal="center" vertical="center"/>
    </xf>
    <xf numFmtId="0" fontId="7" fillId="9" borderId="3" xfId="0" applyFont="1" applyFill="1" applyBorder="1" applyAlignment="1">
      <alignment horizontal="center" vertical="center"/>
    </xf>
    <xf numFmtId="49" fontId="7" fillId="0" borderId="51" xfId="0" applyNumberFormat="1" applyFont="1" applyFill="1" applyBorder="1" applyAlignment="1">
      <alignment horizontal="center" vertical="center" wrapText="1"/>
    </xf>
    <xf numFmtId="0" fontId="7" fillId="9" borderId="10"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9" borderId="11" xfId="0" applyFont="1" applyFill="1" applyBorder="1" applyAlignment="1">
      <alignment horizontal="center" vertical="center"/>
    </xf>
    <xf numFmtId="0" fontId="7" fillId="9" borderId="5" xfId="0" applyFont="1" applyFill="1" applyBorder="1" applyAlignment="1">
      <alignment horizontal="center" vertical="center"/>
    </xf>
    <xf numFmtId="0" fontId="7" fillId="0" borderId="6" xfId="0" applyFont="1" applyFill="1" applyBorder="1" applyAlignment="1">
      <alignment horizontal="left" vertical="center" wrapText="1"/>
    </xf>
    <xf numFmtId="0" fontId="8" fillId="0" borderId="6"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4" fillId="0" borderId="6" xfId="0" applyFont="1" applyBorder="1" applyAlignment="1">
      <alignment horizontal="left" vertical="center" wrapText="1"/>
    </xf>
    <xf numFmtId="0" fontId="7" fillId="9" borderId="3"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16" fillId="0" borderId="12" xfId="0" applyFont="1" applyBorder="1" applyAlignment="1">
      <alignment vertical="center" wrapText="1"/>
    </xf>
    <xf numFmtId="0" fontId="7" fillId="0" borderId="6" xfId="0" applyFont="1" applyFill="1" applyBorder="1" applyAlignment="1">
      <alignment horizontal="center" vertical="center" wrapText="1"/>
    </xf>
    <xf numFmtId="0" fontId="7" fillId="0" borderId="27" xfId="0" applyFont="1" applyFill="1" applyBorder="1" applyAlignment="1">
      <alignment horizontal="center" vertical="center" wrapText="1"/>
    </xf>
    <xf numFmtId="49" fontId="16" fillId="0" borderId="27" xfId="0" applyNumberFormat="1" applyFont="1" applyFill="1" applyBorder="1" applyAlignment="1">
      <alignment horizontal="center" vertical="center" wrapText="1"/>
    </xf>
    <xf numFmtId="0" fontId="16" fillId="0" borderId="3" xfId="0" applyFont="1" applyBorder="1" applyAlignment="1">
      <alignment vertical="center" wrapText="1"/>
    </xf>
    <xf numFmtId="0" fontId="7" fillId="9" borderId="12"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17" fillId="0" borderId="12" xfId="0" applyFont="1" applyBorder="1" applyAlignment="1">
      <alignment vertical="center" wrapText="1"/>
    </xf>
    <xf numFmtId="0" fontId="7" fillId="9" borderId="3" xfId="0" applyFont="1" applyFill="1" applyBorder="1" applyAlignment="1">
      <alignment horizontal="center" vertical="center" wrapText="1"/>
    </xf>
    <xf numFmtId="0" fontId="7" fillId="9" borderId="8" xfId="0" applyFont="1" applyFill="1" applyBorder="1" applyAlignment="1">
      <alignment horizontal="center" vertical="center" wrapText="1"/>
    </xf>
    <xf numFmtId="0" fontId="17" fillId="9" borderId="3" xfId="0" applyFont="1" applyFill="1" applyBorder="1" applyAlignment="1">
      <alignment horizontal="center" vertical="center"/>
    </xf>
    <xf numFmtId="0" fontId="7" fillId="9" borderId="10" xfId="0" applyFont="1" applyFill="1" applyBorder="1" applyAlignment="1">
      <alignment horizontal="center" vertical="center"/>
    </xf>
    <xf numFmtId="0" fontId="17" fillId="9" borderId="3" xfId="0" applyFont="1" applyFill="1" applyBorder="1" applyAlignment="1">
      <alignment horizontal="center" vertical="center" wrapText="1"/>
    </xf>
    <xf numFmtId="0" fontId="17" fillId="0" borderId="27" xfId="0" applyFont="1" applyBorder="1" applyAlignment="1">
      <alignment horizontal="center" vertical="center" wrapText="1"/>
    </xf>
    <xf numFmtId="0" fontId="17" fillId="0" borderId="27" xfId="0" applyFont="1" applyBorder="1" applyAlignment="1">
      <alignment horizontal="left" vertical="center" wrapText="1"/>
    </xf>
    <xf numFmtId="49" fontId="7" fillId="9" borderId="3" xfId="0" applyNumberFormat="1" applyFont="1" applyFill="1" applyBorder="1" applyAlignment="1">
      <alignment horizontal="center" vertical="center" wrapText="1"/>
    </xf>
    <xf numFmtId="0" fontId="7" fillId="0" borderId="12" xfId="0" applyFont="1" applyBorder="1" applyAlignment="1">
      <alignment horizontal="center" vertical="center" wrapText="1"/>
    </xf>
    <xf numFmtId="0" fontId="7" fillId="9" borderId="3" xfId="0" applyFont="1" applyFill="1" applyBorder="1" applyAlignment="1">
      <alignment horizontal="center" vertical="center"/>
    </xf>
    <xf numFmtId="0" fontId="7" fillId="9" borderId="23"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16" fillId="0" borderId="12" xfId="0" applyFont="1" applyBorder="1" applyAlignment="1">
      <alignment horizontal="left" vertical="center" wrapText="1"/>
    </xf>
    <xf numFmtId="0" fontId="7" fillId="0" borderId="3" xfId="0" applyFont="1" applyFill="1" applyBorder="1" applyAlignment="1">
      <alignment horizontal="left" vertical="center" wrapText="1"/>
    </xf>
    <xf numFmtId="0" fontId="2" fillId="0" borderId="12" xfId="0" applyFont="1" applyBorder="1" applyAlignment="1">
      <alignment horizontal="left" vertical="center" wrapText="1"/>
    </xf>
    <xf numFmtId="0" fontId="13" fillId="0" borderId="27" xfId="0" applyFont="1" applyBorder="1" applyAlignment="1">
      <alignment horizontal="left" vertical="center" wrapText="1"/>
    </xf>
    <xf numFmtId="0" fontId="6" fillId="0" borderId="3" xfId="0" applyFont="1" applyFill="1" applyBorder="1" applyAlignment="1">
      <alignment horizontal="left" vertical="center" wrapText="1"/>
    </xf>
    <xf numFmtId="0" fontId="1" fillId="0" borderId="3" xfId="0" applyFont="1" applyFill="1" applyBorder="1" applyAlignment="1">
      <alignment horizontal="left" vertical="center" wrapText="1"/>
    </xf>
    <xf numFmtId="0" fontId="7" fillId="0" borderId="6" xfId="0" applyFont="1" applyFill="1" applyBorder="1" applyAlignment="1">
      <alignment vertical="center" wrapText="1"/>
    </xf>
    <xf numFmtId="4" fontId="7" fillId="0" borderId="27" xfId="0" applyNumberFormat="1" applyFont="1" applyFill="1" applyBorder="1" applyAlignment="1">
      <alignment vertical="center" wrapText="1"/>
    </xf>
    <xf numFmtId="0" fontId="7" fillId="9" borderId="11" xfId="0" applyFont="1" applyFill="1" applyBorder="1" applyAlignment="1">
      <alignment horizontal="center" vertical="center" wrapText="1"/>
    </xf>
    <xf numFmtId="0" fontId="7" fillId="9" borderId="5" xfId="0" applyFont="1" applyFill="1" applyBorder="1" applyAlignment="1">
      <alignment horizontal="left" vertical="center" wrapText="1"/>
    </xf>
    <xf numFmtId="4" fontId="7" fillId="9" borderId="5" xfId="0" applyNumberFormat="1" applyFont="1" applyFill="1" applyBorder="1" applyAlignment="1">
      <alignment horizontal="right" vertical="center" wrapText="1"/>
    </xf>
    <xf numFmtId="4" fontId="7" fillId="9" borderId="57" xfId="0" applyNumberFormat="1" applyFont="1" applyFill="1" applyBorder="1" applyAlignment="1">
      <alignment horizontal="right" vertical="center" wrapText="1"/>
    </xf>
    <xf numFmtId="0" fontId="16" fillId="9" borderId="3" xfId="0" applyFont="1" applyFill="1" applyBorder="1" applyAlignment="1">
      <alignment horizontal="left" vertical="center" wrapText="1"/>
    </xf>
    <xf numFmtId="0" fontId="7" fillId="9" borderId="3" xfId="0" applyFont="1" applyFill="1" applyBorder="1" applyAlignment="1">
      <alignment vertical="center" wrapText="1"/>
    </xf>
    <xf numFmtId="0" fontId="2" fillId="9" borderId="3" xfId="0" applyFont="1" applyFill="1" applyBorder="1" applyAlignment="1">
      <alignment vertical="center" wrapText="1"/>
    </xf>
    <xf numFmtId="0" fontId="2" fillId="9" borderId="3" xfId="0" applyFont="1" applyFill="1" applyBorder="1" applyAlignment="1">
      <alignment vertical="center"/>
    </xf>
    <xf numFmtId="166" fontId="7" fillId="9" borderId="3" xfId="0" applyNumberFormat="1" applyFont="1" applyFill="1" applyBorder="1" applyAlignment="1">
      <alignment horizontal="right" vertical="center"/>
    </xf>
    <xf numFmtId="49" fontId="7" fillId="0" borderId="6" xfId="0" applyNumberFormat="1" applyFont="1" applyFill="1" applyBorder="1" applyAlignment="1">
      <alignment vertical="center" wrapText="1"/>
    </xf>
    <xf numFmtId="49" fontId="2" fillId="0" borderId="6" xfId="0" applyNumberFormat="1" applyFont="1" applyFill="1" applyBorder="1" applyAlignment="1">
      <alignment vertical="center" wrapText="1"/>
    </xf>
    <xf numFmtId="49" fontId="2" fillId="0" borderId="6" xfId="0" applyNumberFormat="1" applyFont="1" applyFill="1" applyBorder="1" applyAlignment="1">
      <alignment horizontal="center" vertical="center"/>
    </xf>
    <xf numFmtId="0" fontId="2" fillId="0" borderId="6" xfId="0" applyFont="1" applyFill="1" applyBorder="1" applyAlignment="1">
      <alignment vertical="center"/>
    </xf>
    <xf numFmtId="0" fontId="7" fillId="9" borderId="5" xfId="0" applyFont="1" applyFill="1" applyBorder="1" applyAlignment="1">
      <alignment vertical="center" wrapText="1"/>
    </xf>
    <xf numFmtId="0" fontId="2" fillId="9" borderId="5" xfId="0" applyFont="1" applyFill="1" applyBorder="1" applyAlignment="1">
      <alignment vertical="center" wrapText="1"/>
    </xf>
    <xf numFmtId="0" fontId="2" fillId="9" borderId="5" xfId="0" applyFont="1" applyFill="1" applyBorder="1" applyAlignment="1">
      <alignment vertical="center"/>
    </xf>
    <xf numFmtId="166" fontId="7" fillId="9" borderId="5" xfId="0" applyNumberFormat="1" applyFont="1" applyFill="1" applyBorder="1" applyAlignment="1">
      <alignment horizontal="right" vertical="center"/>
    </xf>
    <xf numFmtId="0" fontId="16" fillId="9" borderId="5" xfId="0" applyFont="1" applyFill="1" applyBorder="1" applyAlignment="1">
      <alignment horizontal="left" vertical="center" wrapText="1"/>
    </xf>
    <xf numFmtId="0" fontId="7" fillId="9" borderId="14" xfId="0" applyFont="1" applyFill="1" applyBorder="1" applyAlignment="1">
      <alignment horizontal="left" vertical="center" wrapText="1"/>
    </xf>
    <xf numFmtId="49" fontId="7" fillId="9" borderId="11" xfId="0" applyNumberFormat="1" applyFont="1" applyFill="1" applyBorder="1" applyAlignment="1">
      <alignment horizontal="center" vertical="center" wrapText="1"/>
    </xf>
    <xf numFmtId="0" fontId="7" fillId="9" borderId="13" xfId="0" applyFont="1" applyFill="1" applyBorder="1" applyAlignment="1">
      <alignment horizontal="center" vertical="center"/>
    </xf>
    <xf numFmtId="0" fontId="8" fillId="0" borderId="27" xfId="0" applyFont="1" applyFill="1" applyBorder="1" applyAlignment="1">
      <alignment horizontal="left" vertical="center" wrapText="1"/>
    </xf>
    <xf numFmtId="0" fontId="8" fillId="9" borderId="5" xfId="0" applyFont="1" applyFill="1" applyBorder="1" applyAlignment="1">
      <alignment vertical="center" wrapText="1"/>
    </xf>
    <xf numFmtId="49" fontId="8" fillId="9" borderId="5" xfId="0" applyNumberFormat="1" applyFont="1" applyFill="1" applyBorder="1" applyAlignment="1">
      <alignment horizontal="center" vertical="center" wrapText="1"/>
    </xf>
    <xf numFmtId="164" fontId="8" fillId="9" borderId="5" xfId="8" applyNumberFormat="1" applyFont="1" applyFill="1" applyBorder="1" applyAlignment="1">
      <alignment horizontal="right" vertical="center" wrapText="1"/>
    </xf>
    <xf numFmtId="164" fontId="8" fillId="9" borderId="57" xfId="8" applyNumberFormat="1" applyFont="1" applyFill="1" applyBorder="1" applyAlignment="1">
      <alignment horizontal="right" vertical="center" wrapText="1"/>
    </xf>
    <xf numFmtId="0" fontId="2" fillId="0" borderId="6" xfId="0" applyFont="1" applyFill="1" applyBorder="1" applyAlignment="1">
      <alignment horizontal="left" vertical="center" wrapText="1"/>
    </xf>
    <xf numFmtId="49" fontId="2" fillId="0" borderId="6" xfId="0" applyNumberFormat="1" applyFont="1" applyFill="1" applyBorder="1" applyAlignment="1">
      <alignment horizontal="center" vertical="center" wrapText="1"/>
    </xf>
    <xf numFmtId="4" fontId="2" fillId="0" borderId="6" xfId="0" applyNumberFormat="1" applyFont="1" applyFill="1" applyBorder="1" applyAlignment="1">
      <alignment horizontal="right" vertical="center" wrapText="1"/>
    </xf>
    <xf numFmtId="49" fontId="7" fillId="9" borderId="11" xfId="0" applyNumberFormat="1" applyFont="1" applyFill="1" applyBorder="1" applyAlignment="1">
      <alignment horizontal="center" vertical="center"/>
    </xf>
    <xf numFmtId="0" fontId="2" fillId="9" borderId="3" xfId="0" applyFont="1" applyFill="1" applyBorder="1" applyAlignment="1">
      <alignment horizontal="center" vertical="center" wrapText="1"/>
    </xf>
    <xf numFmtId="0" fontId="2" fillId="9" borderId="8" xfId="0" applyFont="1" applyFill="1" applyBorder="1" applyAlignment="1">
      <alignment horizontal="center" vertical="center" wrapText="1"/>
    </xf>
    <xf numFmtId="49" fontId="4" fillId="0" borderId="25" xfId="0" applyNumberFormat="1" applyFont="1" applyBorder="1" applyAlignment="1">
      <alignment horizontal="center" vertical="center"/>
    </xf>
    <xf numFmtId="49" fontId="4" fillId="0" borderId="6" xfId="0" applyNumberFormat="1" applyFont="1" applyBorder="1" applyAlignment="1">
      <alignment horizontal="center" vertical="top" wrapText="1"/>
    </xf>
    <xf numFmtId="49" fontId="4" fillId="0" borderId="12" xfId="0" applyNumberFormat="1" applyFont="1" applyBorder="1" applyAlignment="1">
      <alignment horizontal="center" vertical="top" wrapText="1"/>
    </xf>
    <xf numFmtId="49" fontId="4" fillId="0" borderId="6" xfId="0" applyNumberFormat="1" applyFont="1" applyBorder="1" applyAlignment="1">
      <alignment horizontal="center" vertical="center" wrapText="1"/>
    </xf>
    <xf numFmtId="49" fontId="2" fillId="9" borderId="5" xfId="0" applyNumberFormat="1" applyFont="1" applyFill="1" applyBorder="1" applyAlignment="1">
      <alignment horizontal="center" vertical="center" wrapText="1"/>
    </xf>
    <xf numFmtId="49" fontId="7" fillId="9" borderId="5" xfId="0" applyNumberFormat="1" applyFont="1" applyFill="1" applyBorder="1" applyAlignment="1">
      <alignment vertical="center" wrapText="1"/>
    </xf>
    <xf numFmtId="0" fontId="6" fillId="9" borderId="11" xfId="0" applyFont="1" applyFill="1" applyBorder="1" applyAlignment="1">
      <alignment horizontal="center" vertical="center"/>
    </xf>
    <xf numFmtId="0" fontId="6" fillId="9" borderId="5" xfId="0" applyFont="1" applyFill="1" applyBorder="1" applyAlignment="1">
      <alignment horizontal="left" vertical="center" wrapText="1"/>
    </xf>
    <xf numFmtId="0" fontId="6" fillId="9" borderId="5" xfId="0" applyFont="1" applyFill="1" applyBorder="1" applyAlignment="1">
      <alignment horizontal="center" vertical="center" wrapText="1"/>
    </xf>
    <xf numFmtId="49" fontId="6" fillId="9" borderId="5" xfId="0" applyNumberFormat="1" applyFont="1" applyFill="1" applyBorder="1" applyAlignment="1">
      <alignment horizontal="center" vertical="top" wrapText="1"/>
    </xf>
    <xf numFmtId="49" fontId="6" fillId="9" borderId="5" xfId="0" applyNumberFormat="1" applyFont="1" applyFill="1" applyBorder="1" applyAlignment="1">
      <alignment horizontal="center" vertical="center" wrapText="1"/>
    </xf>
    <xf numFmtId="4" fontId="6" fillId="9" borderId="5" xfId="0" applyNumberFormat="1" applyFont="1" applyFill="1" applyBorder="1" applyAlignment="1">
      <alignment horizontal="right" vertical="center" wrapText="1"/>
    </xf>
    <xf numFmtId="4" fontId="6" fillId="9" borderId="57" xfId="0" applyNumberFormat="1" applyFont="1" applyFill="1" applyBorder="1" applyAlignment="1">
      <alignment horizontal="right" vertical="center" wrapText="1"/>
    </xf>
    <xf numFmtId="0" fontId="7" fillId="9" borderId="50" xfId="0" applyFont="1" applyFill="1" applyBorder="1" applyAlignment="1">
      <alignment horizontal="center" vertical="center"/>
    </xf>
    <xf numFmtId="0" fontId="7" fillId="9" borderId="38" xfId="0" applyFont="1" applyFill="1" applyBorder="1" applyAlignment="1">
      <alignment horizontal="center" vertical="center"/>
    </xf>
    <xf numFmtId="4" fontId="8" fillId="9" borderId="5" xfId="0" applyNumberFormat="1" applyFont="1" applyFill="1" applyBorder="1" applyAlignment="1">
      <alignment horizontal="right" vertical="center" wrapText="1"/>
    </xf>
    <xf numFmtId="4" fontId="8" fillId="9" borderId="57" xfId="0" applyNumberFormat="1" applyFont="1" applyFill="1" applyBorder="1" applyAlignment="1">
      <alignment horizontal="right" vertical="center" wrapText="1"/>
    </xf>
    <xf numFmtId="0" fontId="17" fillId="9" borderId="3" xfId="0" applyFont="1" applyFill="1" applyBorder="1" applyAlignment="1">
      <alignment horizontal="justify" vertical="center"/>
    </xf>
    <xf numFmtId="0" fontId="17" fillId="9" borderId="3" xfId="0" applyFont="1" applyFill="1" applyBorder="1" applyAlignment="1">
      <alignment vertical="center"/>
    </xf>
    <xf numFmtId="4" fontId="17" fillId="9" borderId="3" xfId="0" applyNumberFormat="1" applyFont="1" applyFill="1" applyBorder="1" applyAlignment="1">
      <alignment horizontal="right" vertical="center"/>
    </xf>
    <xf numFmtId="4" fontId="17" fillId="9" borderId="8" xfId="0" applyNumberFormat="1" applyFont="1" applyFill="1" applyBorder="1" applyAlignment="1">
      <alignment horizontal="right" vertical="center"/>
    </xf>
    <xf numFmtId="0" fontId="17" fillId="9" borderId="3" xfId="0" applyFont="1" applyFill="1" applyBorder="1" applyAlignment="1">
      <alignment horizontal="justify" vertical="center" wrapText="1"/>
    </xf>
    <xf numFmtId="0" fontId="29" fillId="0" borderId="3"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0" fillId="0" borderId="3" xfId="0" applyFont="1" applyFill="1" applyBorder="1" applyAlignment="1">
      <alignment horizontal="justify" vertical="center" wrapText="1"/>
    </xf>
    <xf numFmtId="0" fontId="7" fillId="0" borderId="25" xfId="0" applyFont="1" applyBorder="1" applyAlignment="1">
      <alignment horizontal="center" vertical="center"/>
    </xf>
    <xf numFmtId="0" fontId="7" fillId="0" borderId="6" xfId="0" applyFont="1" applyBorder="1" applyAlignment="1">
      <alignment horizontal="left" vertical="center" wrapText="1"/>
    </xf>
    <xf numFmtId="166" fontId="17" fillId="0" borderId="27" xfId="0" applyNumberFormat="1" applyFont="1" applyBorder="1" applyAlignment="1">
      <alignment horizontal="right" vertical="center" wrapText="1"/>
    </xf>
    <xf numFmtId="0" fontId="7" fillId="9" borderId="11" xfId="0" applyFont="1" applyFill="1" applyBorder="1" applyAlignment="1">
      <alignment vertical="center" wrapText="1"/>
    </xf>
    <xf numFmtId="0" fontId="1" fillId="9" borderId="11" xfId="0" applyFont="1" applyFill="1" applyBorder="1" applyAlignment="1">
      <alignment horizontal="center" vertical="center"/>
    </xf>
    <xf numFmtId="0" fontId="13" fillId="9" borderId="5" xfId="0" applyFont="1" applyFill="1" applyBorder="1" applyAlignment="1">
      <alignment horizontal="center" vertical="top" wrapText="1"/>
    </xf>
    <xf numFmtId="0" fontId="6" fillId="9" borderId="5" xfId="0" applyFont="1" applyFill="1" applyBorder="1" applyAlignment="1">
      <alignment horizontal="center" vertical="top" wrapText="1"/>
    </xf>
    <xf numFmtId="166" fontId="13" fillId="9" borderId="5" xfId="0" applyNumberFormat="1" applyFont="1" applyFill="1" applyBorder="1" applyAlignment="1">
      <alignment horizontal="right" vertical="center" wrapText="1"/>
    </xf>
    <xf numFmtId="166" fontId="13" fillId="9" borderId="57" xfId="0" applyNumberFormat="1" applyFont="1" applyFill="1" applyBorder="1" applyAlignment="1">
      <alignment horizontal="right" vertical="center" wrapText="1"/>
    </xf>
    <xf numFmtId="0" fontId="7" fillId="0" borderId="25" xfId="0" applyFont="1" applyBorder="1" applyAlignment="1">
      <alignment horizontal="center" vertical="center" wrapText="1"/>
    </xf>
    <xf numFmtId="0" fontId="7" fillId="0" borderId="6" xfId="0" applyFont="1" applyBorder="1" applyAlignment="1">
      <alignment horizontal="center" vertical="center" wrapText="1"/>
    </xf>
    <xf numFmtId="49" fontId="7" fillId="0" borderId="6" xfId="0" applyNumberFormat="1" applyFont="1" applyBorder="1" applyAlignment="1">
      <alignment horizontal="center" vertical="center" wrapText="1"/>
    </xf>
    <xf numFmtId="0" fontId="16" fillId="0" borderId="6" xfId="0" applyFont="1" applyBorder="1" applyAlignment="1">
      <alignment horizontal="center" vertical="center"/>
    </xf>
    <xf numFmtId="0" fontId="2" fillId="0" borderId="29" xfId="0" applyFont="1" applyFill="1" applyBorder="1" applyAlignment="1">
      <alignment horizontal="center" vertical="center"/>
    </xf>
    <xf numFmtId="166" fontId="16" fillId="0" borderId="27" xfId="0" applyNumberFormat="1" applyFont="1" applyFill="1" applyBorder="1" applyAlignment="1">
      <alignment horizontal="right" vertical="center" wrapText="1"/>
    </xf>
    <xf numFmtId="0" fontId="7" fillId="9" borderId="11" xfId="0" applyFont="1" applyFill="1" applyBorder="1" applyAlignment="1">
      <alignment vertical="center"/>
    </xf>
    <xf numFmtId="49" fontId="17" fillId="9" borderId="5" xfId="0" applyNumberFormat="1" applyFont="1" applyFill="1" applyBorder="1" applyAlignment="1">
      <alignment horizontal="center" vertical="center" wrapText="1"/>
    </xf>
    <xf numFmtId="166" fontId="17" fillId="9" borderId="5" xfId="0" applyNumberFormat="1" applyFont="1" applyFill="1" applyBorder="1" applyAlignment="1">
      <alignment horizontal="right" vertical="center" wrapText="1"/>
    </xf>
    <xf numFmtId="166" fontId="17" fillId="9" borderId="57" xfId="0" applyNumberFormat="1" applyFont="1" applyFill="1" applyBorder="1" applyAlignment="1">
      <alignment horizontal="right" vertical="center" wrapText="1"/>
    </xf>
    <xf numFmtId="49" fontId="7" fillId="0" borderId="25" xfId="0" applyNumberFormat="1" applyFont="1" applyFill="1" applyBorder="1" applyAlignment="1">
      <alignment horizontal="center" vertical="center" wrapText="1"/>
    </xf>
    <xf numFmtId="0" fontId="7" fillId="0" borderId="27" xfId="0" applyFont="1" applyFill="1" applyBorder="1" applyAlignment="1">
      <alignment horizontal="center" vertical="center"/>
    </xf>
    <xf numFmtId="49" fontId="7" fillId="0" borderId="27" xfId="0" applyNumberFormat="1" applyFont="1" applyFill="1" applyBorder="1" applyAlignment="1">
      <alignment horizontal="center" vertical="center"/>
    </xf>
    <xf numFmtId="4" fontId="8" fillId="0" borderId="27" xfId="0" applyNumberFormat="1" applyFont="1" applyFill="1" applyBorder="1" applyAlignment="1">
      <alignment horizontal="right" vertical="center" wrapText="1"/>
    </xf>
    <xf numFmtId="49" fontId="2" fillId="9" borderId="11" xfId="0" applyNumberFormat="1" applyFont="1" applyFill="1" applyBorder="1" applyAlignment="1">
      <alignment horizontal="center" vertical="center" wrapText="1"/>
    </xf>
    <xf numFmtId="0" fontId="8" fillId="9" borderId="5" xfId="0" applyFont="1" applyFill="1" applyBorder="1" applyAlignment="1">
      <alignment horizontal="left" vertical="center" wrapText="1"/>
    </xf>
    <xf numFmtId="4" fontId="7" fillId="9" borderId="5" xfId="0" applyNumberFormat="1" applyFont="1" applyFill="1" applyBorder="1" applyAlignment="1">
      <alignment horizontal="center" vertical="center" wrapText="1"/>
    </xf>
    <xf numFmtId="4" fontId="7" fillId="9" borderId="57" xfId="0" applyNumberFormat="1" applyFont="1" applyFill="1" applyBorder="1" applyAlignment="1">
      <alignment horizontal="center" vertical="center" wrapText="1"/>
    </xf>
    <xf numFmtId="0" fontId="7" fillId="0" borderId="27" xfId="0" applyFont="1" applyBorder="1" applyAlignment="1">
      <alignment horizontal="center" vertical="center"/>
    </xf>
    <xf numFmtId="0" fontId="7" fillId="0" borderId="27" xfId="0" applyFont="1" applyBorder="1" applyAlignment="1">
      <alignment vertical="center"/>
    </xf>
    <xf numFmtId="0" fontId="6" fillId="9" borderId="5" xfId="0" applyFont="1" applyFill="1" applyBorder="1" applyAlignment="1">
      <alignment horizontal="center" vertical="center"/>
    </xf>
    <xf numFmtId="4" fontId="4" fillId="0" borderId="12" xfId="0" applyNumberFormat="1" applyFont="1" applyBorder="1" applyAlignment="1">
      <alignment horizontal="right" vertical="center" wrapText="1"/>
    </xf>
    <xf numFmtId="49" fontId="7" fillId="0" borderId="27" xfId="0" applyNumberFormat="1" applyFont="1" applyBorder="1" applyAlignment="1">
      <alignment horizontal="center" vertical="center"/>
    </xf>
    <xf numFmtId="4" fontId="7" fillId="0" borderId="27" xfId="0" applyNumberFormat="1" applyFont="1" applyBorder="1" applyAlignment="1">
      <alignment horizontal="right" vertical="center"/>
    </xf>
    <xf numFmtId="49" fontId="7" fillId="0" borderId="27" xfId="0" applyNumberFormat="1" applyFont="1" applyBorder="1" applyAlignment="1">
      <alignment vertical="center"/>
    </xf>
    <xf numFmtId="0" fontId="7" fillId="9" borderId="14" xfId="0" applyFont="1" applyFill="1" applyBorder="1" applyAlignment="1">
      <alignment horizontal="center" vertical="center"/>
    </xf>
    <xf numFmtId="49" fontId="7" fillId="9" borderId="14" xfId="0" applyNumberFormat="1" applyFont="1" applyFill="1" applyBorder="1" applyAlignment="1">
      <alignment horizontal="center" vertical="center"/>
    </xf>
    <xf numFmtId="4" fontId="7" fillId="9" borderId="14" xfId="0" applyNumberFormat="1" applyFont="1" applyFill="1" applyBorder="1" applyAlignment="1">
      <alignment horizontal="right" vertical="center"/>
    </xf>
    <xf numFmtId="4" fontId="7" fillId="9" borderId="15" xfId="0" applyNumberFormat="1" applyFont="1" applyFill="1" applyBorder="1" applyAlignment="1">
      <alignment horizontal="right" vertical="center"/>
    </xf>
    <xf numFmtId="49" fontId="7" fillId="0" borderId="25" xfId="0" applyNumberFormat="1" applyFont="1" applyBorder="1" applyAlignment="1">
      <alignment horizontal="center" vertical="center"/>
    </xf>
    <xf numFmtId="4" fontId="17" fillId="0" borderId="27" xfId="0" applyNumberFormat="1" applyFont="1" applyBorder="1" applyAlignment="1">
      <alignment horizontal="right" vertical="center"/>
    </xf>
    <xf numFmtId="49" fontId="6" fillId="9" borderId="5" xfId="0" applyNumberFormat="1" applyFont="1" applyFill="1" applyBorder="1" applyAlignment="1">
      <alignment horizontal="justify" vertical="top"/>
    </xf>
    <xf numFmtId="49" fontId="6" fillId="9" borderId="5" xfId="0" applyNumberFormat="1" applyFont="1" applyFill="1" applyBorder="1" applyAlignment="1">
      <alignment horizontal="justify" vertical="center"/>
    </xf>
    <xf numFmtId="49" fontId="6" fillId="9" borderId="62" xfId="0" applyNumberFormat="1" applyFont="1" applyFill="1" applyBorder="1" applyAlignment="1">
      <alignment horizontal="justify" vertical="center"/>
    </xf>
    <xf numFmtId="4" fontId="5" fillId="9" borderId="5" xfId="0" applyNumberFormat="1" applyFont="1" applyFill="1" applyBorder="1" applyAlignment="1">
      <alignment horizontal="right" vertical="center" wrapText="1"/>
    </xf>
    <xf numFmtId="4" fontId="5" fillId="9" borderId="57" xfId="0" applyNumberFormat="1" applyFont="1" applyFill="1" applyBorder="1" applyAlignment="1">
      <alignment horizontal="right" vertical="center" wrapText="1"/>
    </xf>
    <xf numFmtId="49" fontId="16" fillId="0" borderId="27" xfId="0" applyNumberFormat="1" applyFont="1" applyBorder="1" applyAlignment="1">
      <alignment vertical="center"/>
    </xf>
    <xf numFmtId="0" fontId="7" fillId="9" borderId="66" xfId="0" applyFont="1" applyFill="1" applyBorder="1" applyAlignment="1">
      <alignment horizontal="center" vertical="center"/>
    </xf>
    <xf numFmtId="0" fontId="5" fillId="0" borderId="27" xfId="0" applyFont="1" applyBorder="1" applyAlignment="1">
      <alignment horizontal="center" vertical="center"/>
    </xf>
    <xf numFmtId="4" fontId="5" fillId="0" borderId="52" xfId="0" applyNumberFormat="1" applyFont="1" applyBorder="1" applyAlignment="1">
      <alignment horizontal="center" vertical="center"/>
    </xf>
    <xf numFmtId="4" fontId="5" fillId="0" borderId="27" xfId="0" applyNumberFormat="1" applyFont="1" applyBorder="1" applyAlignment="1">
      <alignment horizontal="center" vertical="center"/>
    </xf>
    <xf numFmtId="1" fontId="1" fillId="0" borderId="12"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5" fillId="0" borderId="12" xfId="0"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27" xfId="0" applyFont="1" applyBorder="1" applyAlignment="1">
      <alignment horizontal="left" vertical="center" wrapText="1"/>
    </xf>
    <xf numFmtId="0" fontId="8" fillId="9" borderId="3"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2" fillId="0" borderId="12"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horizontal="left" vertical="center" wrapText="1"/>
    </xf>
    <xf numFmtId="172" fontId="13" fillId="0" borderId="3" xfId="8" applyNumberFormat="1" applyFont="1" applyFill="1" applyBorder="1" applyAlignment="1">
      <alignment horizontal="right" vertical="center" wrapText="1"/>
    </xf>
    <xf numFmtId="172" fontId="14" fillId="0" borderId="3" xfId="8" applyNumberFormat="1" applyFont="1" applyBorder="1" applyAlignment="1">
      <alignment horizontal="right" vertical="center" wrapText="1"/>
    </xf>
    <xf numFmtId="172" fontId="14" fillId="0" borderId="3" xfId="0" applyNumberFormat="1" applyFont="1" applyBorder="1" applyAlignment="1">
      <alignment horizontal="right" vertical="center" wrapText="1"/>
    </xf>
    <xf numFmtId="172" fontId="17" fillId="0" borderId="3" xfId="0" applyNumberFormat="1" applyFont="1" applyBorder="1" applyAlignment="1">
      <alignment horizontal="right" vertical="center" wrapText="1"/>
    </xf>
    <xf numFmtId="172" fontId="5" fillId="0" borderId="3" xfId="0" applyNumberFormat="1" applyFont="1" applyBorder="1" applyAlignment="1">
      <alignment vertical="center" shrinkToFit="1"/>
    </xf>
    <xf numFmtId="49" fontId="4" fillId="0" borderId="3" xfId="0" applyNumberFormat="1" applyFont="1" applyBorder="1" applyAlignment="1">
      <alignment horizontal="center" vertical="center" shrinkToFit="1"/>
    </xf>
    <xf numFmtId="49" fontId="8" fillId="0" borderId="3" xfId="0" applyNumberFormat="1" applyFont="1" applyBorder="1" applyAlignment="1">
      <alignment horizontal="center" vertical="center" shrinkToFit="1"/>
    </xf>
    <xf numFmtId="172" fontId="3" fillId="0" borderId="3" xfId="0" applyNumberFormat="1" applyFont="1" applyBorder="1" applyAlignment="1">
      <alignment vertical="center" shrinkToFit="1"/>
    </xf>
    <xf numFmtId="172" fontId="5" fillId="0" borderId="3" xfId="0" applyNumberFormat="1" applyFont="1" applyBorder="1" applyAlignment="1">
      <alignment horizontal="right" vertical="center" shrinkToFit="1"/>
    </xf>
    <xf numFmtId="172" fontId="3" fillId="0" borderId="3" xfId="0" applyNumberFormat="1" applyFont="1" applyBorder="1" applyAlignment="1">
      <alignment horizontal="right" vertical="center" shrinkToFit="1"/>
    </xf>
    <xf numFmtId="4" fontId="6" fillId="0" borderId="3" xfId="0" applyNumberFormat="1" applyFont="1" applyBorder="1" applyAlignment="1">
      <alignment vertical="center"/>
    </xf>
    <xf numFmtId="0" fontId="1" fillId="0" borderId="3" xfId="10" applyFont="1" applyBorder="1" applyAlignment="1">
      <alignment vertical="center" wrapText="1"/>
    </xf>
    <xf numFmtId="0" fontId="6" fillId="0" borderId="3" xfId="10" applyFont="1" applyBorder="1" applyAlignment="1">
      <alignment vertical="center" wrapText="1"/>
    </xf>
    <xf numFmtId="49" fontId="7" fillId="0" borderId="3" xfId="0" applyNumberFormat="1" applyFont="1" applyFill="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left" vertical="center" wrapText="1"/>
    </xf>
    <xf numFmtId="2" fontId="3" fillId="2" borderId="27" xfId="0" applyNumberFormat="1" applyFont="1" applyFill="1" applyBorder="1" applyAlignment="1">
      <alignment horizontal="center" vertical="center"/>
    </xf>
    <xf numFmtId="2" fontId="3" fillId="2" borderId="3" xfId="0" applyNumberFormat="1" applyFont="1" applyFill="1" applyBorder="1" applyAlignment="1">
      <alignment horizontal="center" vertical="center"/>
    </xf>
    <xf numFmtId="2" fontId="3" fillId="2" borderId="12" xfId="0" applyNumberFormat="1" applyFont="1" applyFill="1" applyBorder="1" applyAlignment="1">
      <alignment horizontal="center" vertical="center"/>
    </xf>
    <xf numFmtId="2" fontId="14" fillId="0" borderId="3" xfId="0" applyNumberFormat="1" applyFont="1" applyBorder="1" applyAlignment="1">
      <alignment vertical="center"/>
    </xf>
    <xf numFmtId="2" fontId="14" fillId="0" borderId="3" xfId="0" applyNumberFormat="1" applyFont="1" applyBorder="1" applyAlignment="1">
      <alignment horizontal="center" vertical="center"/>
    </xf>
    <xf numFmtId="2" fontId="13" fillId="0" borderId="3" xfId="0" applyNumberFormat="1" applyFont="1" applyBorder="1" applyAlignment="1">
      <alignment vertical="center"/>
    </xf>
    <xf numFmtId="0" fontId="14" fillId="0" borderId="27" xfId="0" applyFont="1" applyFill="1" applyBorder="1" applyAlignment="1">
      <alignment horizontal="center" vertical="center" wrapText="1"/>
    </xf>
    <xf numFmtId="0" fontId="14" fillId="0" borderId="3" xfId="0" applyFont="1" applyBorder="1" applyAlignment="1">
      <alignment horizontal="left" vertical="center" wrapText="1"/>
    </xf>
    <xf numFmtId="0" fontId="14" fillId="0" borderId="3" xfId="0" applyFont="1" applyFill="1" applyBorder="1" applyAlignment="1">
      <alignment horizontal="center" vertical="center" wrapText="1"/>
    </xf>
    <xf numFmtId="0" fontId="14" fillId="0" borderId="12" xfId="0" applyFont="1" applyFill="1" applyBorder="1" applyAlignment="1">
      <alignment horizontal="center" vertical="center" wrapText="1"/>
    </xf>
    <xf numFmtId="2" fontId="13" fillId="0" borderId="3"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13" fillId="0" borderId="3" xfId="0" applyFont="1" applyFill="1" applyBorder="1" applyAlignment="1">
      <alignment vertical="center" wrapText="1"/>
    </xf>
    <xf numFmtId="166" fontId="1" fillId="12" borderId="0" xfId="0" applyNumberFormat="1" applyFont="1" applyFill="1" applyAlignment="1">
      <alignment horizontal="center" vertical="center"/>
    </xf>
    <xf numFmtId="0" fontId="1" fillId="0" borderId="3" xfId="0" applyFont="1" applyFill="1" applyBorder="1" applyAlignment="1">
      <alignment vertical="center"/>
    </xf>
    <xf numFmtId="0" fontId="1" fillId="0" borderId="27" xfId="0" applyFont="1" applyFill="1" applyBorder="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14" fillId="0" borderId="27" xfId="0" applyFont="1" applyFill="1" applyBorder="1" applyAlignment="1">
      <alignment horizontal="center" vertical="center" wrapText="1"/>
    </xf>
    <xf numFmtId="0" fontId="14" fillId="0" borderId="27" xfId="0" applyFont="1" applyBorder="1" applyAlignment="1">
      <alignment horizontal="left" vertical="center" wrapText="1"/>
    </xf>
    <xf numFmtId="0" fontId="3" fillId="0" borderId="12" xfId="0" applyFont="1" applyFill="1" applyBorder="1" applyAlignment="1">
      <alignment horizontal="center" vertical="center"/>
    </xf>
    <xf numFmtId="49" fontId="16" fillId="0" borderId="3" xfId="0" applyNumberFormat="1" applyFont="1" applyBorder="1" applyAlignment="1">
      <alignment horizontal="center" vertical="center"/>
    </xf>
    <xf numFmtId="4" fontId="7" fillId="0" borderId="3" xfId="0" applyNumberFormat="1" applyFont="1" applyFill="1" applyBorder="1" applyAlignment="1">
      <alignment horizontal="right" vertical="center"/>
    </xf>
    <xf numFmtId="0" fontId="2" fillId="2" borderId="3" xfId="0" applyFont="1" applyFill="1" applyBorder="1" applyAlignment="1">
      <alignment horizontal="left" vertical="center" wrapText="1"/>
    </xf>
    <xf numFmtId="0" fontId="16" fillId="0" borderId="3" xfId="0" applyFont="1" applyBorder="1" applyAlignment="1">
      <alignment vertical="center"/>
    </xf>
    <xf numFmtId="0" fontId="2" fillId="4" borderId="3" xfId="0" applyFont="1" applyFill="1" applyBorder="1" applyAlignment="1">
      <alignment horizontal="left" vertical="center" wrapText="1"/>
    </xf>
    <xf numFmtId="0" fontId="2" fillId="0" borderId="12" xfId="0" applyFont="1" applyBorder="1" applyAlignment="1">
      <alignment horizontal="left" vertical="center" wrapText="1"/>
    </xf>
    <xf numFmtId="0" fontId="14" fillId="0" borderId="3" xfId="0" applyFont="1" applyBorder="1" applyAlignment="1">
      <alignment horizontal="left" vertical="center" wrapText="1"/>
    </xf>
    <xf numFmtId="49" fontId="14" fillId="0" borderId="12" xfId="0" applyNumberFormat="1" applyFont="1" applyBorder="1" applyAlignment="1">
      <alignment horizontal="center" vertical="center"/>
    </xf>
    <xf numFmtId="49" fontId="14" fillId="0" borderId="27" xfId="0" applyNumberFormat="1" applyFont="1" applyBorder="1" applyAlignment="1">
      <alignment horizontal="center" vertical="center"/>
    </xf>
    <xf numFmtId="0" fontId="14" fillId="0" borderId="3" xfId="0" applyFont="1" applyFill="1" applyBorder="1" applyAlignment="1">
      <alignment horizontal="center" vertical="center" wrapText="1"/>
    </xf>
    <xf numFmtId="0" fontId="8" fillId="6" borderId="3" xfId="0" applyFont="1" applyFill="1" applyBorder="1" applyAlignment="1">
      <alignment horizontal="center" vertical="center"/>
    </xf>
    <xf numFmtId="0" fontId="8" fillId="6" borderId="11"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5" xfId="0" applyFont="1" applyFill="1" applyBorder="1" applyAlignment="1">
      <alignment horizontal="center" vertical="center"/>
    </xf>
    <xf numFmtId="0" fontId="8" fillId="6" borderId="57"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5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8" fillId="6" borderId="61"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15" xfId="0" applyFont="1" applyFill="1" applyBorder="1" applyAlignment="1">
      <alignment horizontal="center" vertical="center" wrapText="1"/>
    </xf>
    <xf numFmtId="1" fontId="1" fillId="0" borderId="3" xfId="0" applyNumberFormat="1" applyFont="1" applyFill="1" applyBorder="1" applyAlignment="1">
      <alignment horizontal="center" vertical="center" wrapText="1"/>
    </xf>
    <xf numFmtId="169" fontId="3" fillId="0" borderId="12" xfId="0" applyNumberFormat="1" applyFont="1" applyFill="1" applyBorder="1" applyAlignment="1">
      <alignment horizontal="center" vertical="center" wrapText="1"/>
    </xf>
    <xf numFmtId="169" fontId="3" fillId="0" borderId="3" xfId="0" applyNumberFormat="1" applyFont="1" applyFill="1" applyBorder="1" applyAlignment="1">
      <alignment horizontal="center" vertical="center" wrapText="1"/>
    </xf>
    <xf numFmtId="0" fontId="5" fillId="6" borderId="3" xfId="0" applyFont="1" applyFill="1" applyBorder="1" applyAlignment="1">
      <alignment horizontal="center" vertical="center"/>
    </xf>
    <xf numFmtId="0" fontId="5" fillId="6" borderId="13" xfId="0" applyFont="1" applyFill="1" applyBorder="1" applyAlignment="1">
      <alignment horizontal="center" vertical="center" wrapText="1"/>
    </xf>
    <xf numFmtId="0" fontId="5" fillId="6" borderId="61"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15"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11" xfId="0" applyFont="1" applyFill="1" applyBorder="1" applyAlignment="1">
      <alignment horizontal="center" vertical="center"/>
    </xf>
    <xf numFmtId="0" fontId="17" fillId="6" borderId="5" xfId="0" applyFont="1" applyFill="1" applyBorder="1" applyAlignment="1">
      <alignment horizontal="center" vertical="center"/>
    </xf>
    <xf numFmtId="0" fontId="17" fillId="6" borderId="57" xfId="0" applyFont="1" applyFill="1" applyBorder="1" applyAlignment="1">
      <alignment horizontal="center" vertical="center"/>
    </xf>
    <xf numFmtId="0" fontId="13" fillId="6" borderId="3" xfId="0" applyFont="1" applyFill="1" applyBorder="1" applyAlignment="1">
      <alignment horizontal="center" vertical="center" wrapText="1"/>
    </xf>
    <xf numFmtId="0" fontId="13" fillId="6" borderId="22" xfId="0" applyFont="1" applyFill="1" applyBorder="1" applyAlignment="1">
      <alignment horizontal="center" vertical="center"/>
    </xf>
    <xf numFmtId="0" fontId="13" fillId="6" borderId="12" xfId="0" applyFont="1" applyFill="1" applyBorder="1" applyAlignment="1">
      <alignment horizontal="center" vertical="center" wrapText="1"/>
    </xf>
    <xf numFmtId="0" fontId="13" fillId="6" borderId="12" xfId="0" applyFont="1" applyFill="1" applyBorder="1" applyAlignment="1">
      <alignment horizontal="center" vertical="center"/>
    </xf>
    <xf numFmtId="0" fontId="13" fillId="6" borderId="23" xfId="0" applyFont="1" applyFill="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0" fontId="1" fillId="0" borderId="27" xfId="0" applyFont="1" applyBorder="1" applyAlignment="1">
      <alignment horizontal="center" vertical="center" wrapText="1"/>
    </xf>
    <xf numFmtId="0" fontId="8" fillId="6" borderId="3"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16" fillId="0" borderId="6" xfId="0" applyFont="1" applyBorder="1" applyAlignment="1">
      <alignment horizontal="left" vertical="center" wrapText="1"/>
    </xf>
    <xf numFmtId="49" fontId="2" fillId="0" borderId="12" xfId="0" applyNumberFormat="1" applyFont="1" applyFill="1" applyBorder="1" applyAlignment="1">
      <alignment horizontal="center" vertical="center" wrapText="1"/>
    </xf>
    <xf numFmtId="0" fontId="3" fillId="0" borderId="12" xfId="0" applyFont="1" applyFill="1" applyBorder="1" applyAlignment="1">
      <alignment horizontal="left" vertical="center" wrapText="1"/>
    </xf>
    <xf numFmtId="49" fontId="1" fillId="0" borderId="3" xfId="0" applyNumberFormat="1" applyFont="1" applyBorder="1" applyAlignment="1">
      <alignment horizontal="center" vertical="center" wrapText="1"/>
    </xf>
    <xf numFmtId="49" fontId="1" fillId="0" borderId="3" xfId="0" applyNumberFormat="1" applyFont="1" applyFill="1" applyBorder="1" applyAlignment="1">
      <alignment horizontal="center" vertical="center" wrapText="1"/>
    </xf>
    <xf numFmtId="49" fontId="14" fillId="0" borderId="12" xfId="0" applyNumberFormat="1" applyFont="1" applyBorder="1" applyAlignment="1">
      <alignment horizontal="center" vertical="center"/>
    </xf>
    <xf numFmtId="0" fontId="3"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166" fontId="6" fillId="0" borderId="3" xfId="0" applyNumberFormat="1" applyFont="1" applyFill="1" applyBorder="1" applyAlignment="1">
      <alignment vertical="center"/>
    </xf>
    <xf numFmtId="9" fontId="3" fillId="0" borderId="8" xfId="0" applyNumberFormat="1" applyFont="1" applyBorder="1" applyAlignment="1">
      <alignment horizontal="center" vertical="center" wrapText="1"/>
    </xf>
    <xf numFmtId="49" fontId="7" fillId="6" borderId="3" xfId="0" applyNumberFormat="1" applyFont="1" applyFill="1" applyBorder="1" applyAlignment="1">
      <alignment vertical="center"/>
    </xf>
    <xf numFmtId="0" fontId="7" fillId="6" borderId="3" xfId="0" applyFont="1" applyFill="1" applyBorder="1" applyAlignment="1">
      <alignment horizontal="left" vertical="center" wrapText="1"/>
    </xf>
    <xf numFmtId="4" fontId="7" fillId="6" borderId="3" xfId="0" applyNumberFormat="1" applyFont="1" applyFill="1" applyBorder="1" applyAlignment="1">
      <alignment horizontal="right" vertical="center"/>
    </xf>
    <xf numFmtId="166" fontId="14" fillId="0" borderId="3" xfId="0" applyNumberFormat="1" applyFont="1" applyBorder="1" applyAlignment="1">
      <alignment vertical="center"/>
    </xf>
    <xf numFmtId="166" fontId="14" fillId="0" borderId="8" xfId="0" applyNumberFormat="1" applyFont="1" applyBorder="1" applyAlignment="1">
      <alignment vertical="center"/>
    </xf>
    <xf numFmtId="1" fontId="15" fillId="0" borderId="3" xfId="3" applyFont="1" applyBorder="1" applyAlignment="1">
      <alignment horizontal="center" vertical="center" shrinkToFit="1"/>
    </xf>
    <xf numFmtId="49" fontId="1" fillId="0" borderId="11" xfId="0" applyNumberFormat="1" applyFont="1" applyBorder="1"/>
    <xf numFmtId="0" fontId="1" fillId="2" borderId="5" xfId="0" applyFont="1" applyFill="1" applyBorder="1" applyAlignment="1">
      <alignment horizontal="left" vertical="top" wrapText="1"/>
    </xf>
    <xf numFmtId="0" fontId="14" fillId="0" borderId="5" xfId="0" applyFont="1" applyBorder="1" applyAlignment="1">
      <alignment vertical="center"/>
    </xf>
    <xf numFmtId="1" fontId="15" fillId="0" borderId="5" xfId="3" applyFont="1" applyBorder="1" applyAlignment="1">
      <alignment horizontal="center" vertical="center" shrinkToFit="1"/>
    </xf>
    <xf numFmtId="166" fontId="14" fillId="0" borderId="5" xfId="0" applyNumberFormat="1" applyFont="1" applyBorder="1" applyAlignment="1">
      <alignment vertical="center"/>
    </xf>
    <xf numFmtId="166" fontId="14" fillId="0" borderId="57" xfId="0" applyNumberFormat="1" applyFont="1" applyBorder="1" applyAlignment="1">
      <alignment vertical="center"/>
    </xf>
    <xf numFmtId="49" fontId="1" fillId="0" borderId="22" xfId="0" applyNumberFormat="1" applyFont="1" applyBorder="1" applyAlignment="1">
      <alignment wrapText="1"/>
    </xf>
    <xf numFmtId="0" fontId="1" fillId="2" borderId="12" xfId="0" applyFont="1" applyFill="1" applyBorder="1" applyAlignment="1">
      <alignment horizontal="left" vertical="top" wrapText="1"/>
    </xf>
    <xf numFmtId="49" fontId="2" fillId="0" borderId="12" xfId="0" applyNumberFormat="1" applyFont="1" applyFill="1" applyBorder="1" applyAlignment="1">
      <alignment vertical="center" wrapText="1"/>
    </xf>
    <xf numFmtId="49" fontId="14" fillId="0" borderId="27" xfId="0" applyNumberFormat="1" applyFont="1" applyBorder="1" applyAlignment="1">
      <alignment vertical="center"/>
    </xf>
    <xf numFmtId="0" fontId="16" fillId="0" borderId="27" xfId="0" applyFont="1" applyBorder="1" applyAlignment="1">
      <alignment vertical="center" wrapText="1"/>
    </xf>
    <xf numFmtId="49" fontId="13" fillId="6" borderId="27" xfId="0" applyNumberFormat="1" applyFont="1" applyFill="1" applyBorder="1" applyAlignment="1">
      <alignment vertical="center"/>
    </xf>
    <xf numFmtId="0" fontId="17" fillId="6" borderId="27" xfId="0" applyFont="1" applyFill="1" applyBorder="1" applyAlignment="1">
      <alignment vertical="center" wrapText="1"/>
    </xf>
    <xf numFmtId="166" fontId="17" fillId="6" borderId="3" xfId="0" applyNumberFormat="1" applyFont="1" applyFill="1" applyBorder="1" applyAlignment="1">
      <alignment horizontal="right" vertical="center"/>
    </xf>
    <xf numFmtId="49" fontId="1" fillId="2" borderId="3" xfId="0" applyNumberFormat="1" applyFont="1" applyFill="1" applyBorder="1" applyAlignment="1">
      <alignment horizontal="center" vertical="center"/>
    </xf>
    <xf numFmtId="49" fontId="1" fillId="2" borderId="27" xfId="0" applyNumberFormat="1" applyFont="1" applyFill="1" applyBorder="1" applyAlignment="1">
      <alignment horizontal="center" vertical="center"/>
    </xf>
    <xf numFmtId="166" fontId="14" fillId="0" borderId="27" xfId="0" applyNumberFormat="1" applyFont="1" applyBorder="1" applyAlignment="1">
      <alignment vertical="center"/>
    </xf>
    <xf numFmtId="166" fontId="14" fillId="0" borderId="28" xfId="0" applyNumberFormat="1" applyFont="1" applyBorder="1" applyAlignment="1">
      <alignment vertical="center"/>
    </xf>
    <xf numFmtId="0" fontId="1" fillId="2" borderId="3" xfId="0" applyFont="1" applyFill="1" applyBorder="1" applyAlignment="1">
      <alignment horizontal="left" vertical="top" wrapText="1"/>
    </xf>
    <xf numFmtId="0" fontId="1" fillId="2" borderId="27" xfId="0" applyFont="1" applyFill="1" applyBorder="1" applyAlignment="1">
      <alignment horizontal="left" vertical="top" wrapText="1"/>
    </xf>
    <xf numFmtId="4" fontId="15" fillId="3" borderId="54" xfId="13" applyNumberFormat="1" applyFont="1" applyFill="1" applyBorder="1" applyAlignment="1">
      <alignment horizontal="right"/>
    </xf>
    <xf numFmtId="4" fontId="15" fillId="3" borderId="54" xfId="0" applyNumberFormat="1" applyFont="1" applyFill="1" applyBorder="1" applyAlignment="1">
      <alignment horizontal="right" vertical="center"/>
    </xf>
    <xf numFmtId="4" fontId="1" fillId="0" borderId="0" xfId="0" applyNumberFormat="1" applyFont="1"/>
    <xf numFmtId="49" fontId="1" fillId="0" borderId="27"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4" fillId="0" borderId="5" xfId="0" applyNumberFormat="1" applyFont="1" applyBorder="1" applyAlignment="1">
      <alignment horizontal="center" vertical="center"/>
    </xf>
    <xf numFmtId="0" fontId="2" fillId="6" borderId="3" xfId="0" applyFont="1" applyFill="1" applyBorder="1" applyAlignment="1">
      <alignment vertical="center"/>
    </xf>
    <xf numFmtId="166" fontId="7" fillId="6" borderId="3" xfId="0" applyNumberFormat="1" applyFont="1" applyFill="1" applyBorder="1" applyAlignment="1">
      <alignment horizontal="right" vertical="center"/>
    </xf>
    <xf numFmtId="49" fontId="7" fillId="6" borderId="25" xfId="0" applyNumberFormat="1" applyFont="1" applyFill="1" applyBorder="1" applyAlignment="1">
      <alignment vertical="center"/>
    </xf>
    <xf numFmtId="0" fontId="7" fillId="6" borderId="6" xfId="0" applyFont="1" applyFill="1" applyBorder="1" applyAlignment="1">
      <alignment horizontal="left" vertical="center" wrapText="1"/>
    </xf>
    <xf numFmtId="166" fontId="7" fillId="6" borderId="6" xfId="0" applyNumberFormat="1" applyFont="1" applyFill="1" applyBorder="1" applyAlignment="1">
      <alignment horizontal="right" vertical="center"/>
    </xf>
    <xf numFmtId="49" fontId="1" fillId="2" borderId="4"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166" fontId="14" fillId="0" borderId="4" xfId="0" applyNumberFormat="1" applyFont="1" applyBorder="1" applyAlignment="1">
      <alignment vertical="center"/>
    </xf>
    <xf numFmtId="166" fontId="14" fillId="0" borderId="7" xfId="0" applyNumberFormat="1" applyFont="1" applyBorder="1" applyAlignment="1">
      <alignment vertical="center"/>
    </xf>
    <xf numFmtId="166" fontId="14" fillId="0" borderId="6" xfId="0" applyNumberFormat="1" applyFont="1" applyBorder="1" applyAlignment="1">
      <alignment vertical="center"/>
    </xf>
    <xf numFmtId="166" fontId="14" fillId="0" borderId="19" xfId="0" applyNumberFormat="1" applyFont="1" applyBorder="1" applyAlignment="1">
      <alignment vertical="center"/>
    </xf>
    <xf numFmtId="166" fontId="14" fillId="0" borderId="12" xfId="0" applyNumberFormat="1" applyFont="1" applyBorder="1" applyAlignment="1">
      <alignment vertical="center"/>
    </xf>
    <xf numFmtId="166" fontId="14" fillId="0" borderId="23" xfId="0" applyNumberFormat="1" applyFont="1" applyBorder="1" applyAlignment="1">
      <alignment vertical="center"/>
    </xf>
    <xf numFmtId="49" fontId="7" fillId="6" borderId="26" xfId="0" applyNumberFormat="1" applyFont="1" applyFill="1" applyBorder="1" applyAlignment="1">
      <alignment vertical="center"/>
    </xf>
    <xf numFmtId="0" fontId="7" fillId="6" borderId="17" xfId="0" applyFont="1" applyFill="1" applyBorder="1" applyAlignment="1">
      <alignment horizontal="left" vertical="center" wrapText="1"/>
    </xf>
    <xf numFmtId="166" fontId="7" fillId="6" borderId="17" xfId="0" applyNumberFormat="1" applyFont="1" applyFill="1" applyBorder="1" applyAlignment="1">
      <alignment horizontal="right" vertical="center"/>
    </xf>
    <xf numFmtId="0" fontId="1" fillId="0" borderId="27"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0" fillId="0" borderId="3" xfId="0" applyBorder="1"/>
    <xf numFmtId="49" fontId="1" fillId="2" borderId="11" xfId="0" applyNumberFormat="1" applyFont="1" applyFill="1" applyBorder="1"/>
    <xf numFmtId="0" fontId="1" fillId="2" borderId="5" xfId="0" applyFont="1" applyFill="1" applyBorder="1" applyAlignment="1">
      <alignment vertical="top" wrapText="1"/>
    </xf>
    <xf numFmtId="49" fontId="1" fillId="2" borderId="5" xfId="0" applyNumberFormat="1" applyFont="1" applyFill="1" applyBorder="1" applyAlignment="1">
      <alignment horizontal="center" vertical="center"/>
    </xf>
    <xf numFmtId="49" fontId="7" fillId="6" borderId="12" xfId="0" applyNumberFormat="1" applyFont="1" applyFill="1" applyBorder="1" applyAlignment="1">
      <alignment vertical="center"/>
    </xf>
    <xf numFmtId="0" fontId="7" fillId="6" borderId="12" xfId="0" applyFont="1" applyFill="1" applyBorder="1" applyAlignment="1">
      <alignment horizontal="left" vertical="center" wrapText="1"/>
    </xf>
    <xf numFmtId="166" fontId="7" fillId="6" borderId="12" xfId="0" applyNumberFormat="1" applyFont="1" applyFill="1" applyBorder="1" applyAlignment="1">
      <alignment horizontal="right" vertical="center"/>
    </xf>
    <xf numFmtId="0" fontId="1" fillId="4" borderId="27" xfId="0" applyFont="1" applyFill="1" applyBorder="1" applyAlignment="1">
      <alignment vertical="top" wrapText="1"/>
    </xf>
    <xf numFmtId="0" fontId="1" fillId="4" borderId="3" xfId="0" applyFont="1" applyFill="1" applyBorder="1" applyAlignment="1">
      <alignment vertical="top" wrapText="1"/>
    </xf>
    <xf numFmtId="49" fontId="1" fillId="0" borderId="22" xfId="0" applyNumberFormat="1" applyFont="1" applyBorder="1"/>
    <xf numFmtId="0" fontId="1" fillId="0" borderId="12" xfId="0" applyFont="1" applyBorder="1" applyAlignment="1">
      <alignment horizontal="left" vertical="top" wrapText="1"/>
    </xf>
    <xf numFmtId="49" fontId="1" fillId="2" borderId="12" xfId="0" applyNumberFormat="1" applyFont="1" applyFill="1" applyBorder="1" applyAlignment="1">
      <alignment horizontal="center" vertical="center"/>
    </xf>
    <xf numFmtId="49" fontId="7" fillId="6" borderId="3"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2" fillId="6" borderId="3" xfId="0" applyFont="1" applyFill="1" applyBorder="1" applyAlignment="1">
      <alignment horizontal="left" vertical="center" wrapText="1"/>
    </xf>
    <xf numFmtId="4" fontId="2" fillId="6" borderId="3" xfId="0" applyNumberFormat="1" applyFont="1" applyFill="1" applyBorder="1" applyAlignment="1">
      <alignment horizontal="right" vertical="center"/>
    </xf>
    <xf numFmtId="49" fontId="1" fillId="0" borderId="10" xfId="0" applyNumberFormat="1" applyFont="1" applyBorder="1" applyAlignment="1">
      <alignment wrapText="1"/>
    </xf>
    <xf numFmtId="0" fontId="1" fillId="4" borderId="27" xfId="0" applyFont="1" applyFill="1" applyBorder="1" applyAlignment="1">
      <alignment horizontal="left" vertical="top" wrapText="1"/>
    </xf>
    <xf numFmtId="0" fontId="1" fillId="0" borderId="12" xfId="0" applyFont="1" applyBorder="1" applyAlignment="1">
      <alignment horizontal="left" vertical="top" wrapText="1"/>
    </xf>
    <xf numFmtId="49" fontId="1" fillId="0" borderId="12" xfId="0" applyNumberFormat="1" applyFont="1" applyBorder="1" applyAlignment="1">
      <alignment horizontal="center" vertical="center"/>
    </xf>
    <xf numFmtId="49" fontId="1" fillId="0" borderId="20" xfId="0" applyNumberFormat="1" applyFont="1" applyBorder="1"/>
    <xf numFmtId="0" fontId="1" fillId="0" borderId="16" xfId="0" applyFont="1" applyBorder="1" applyAlignment="1">
      <alignment horizontal="left" vertical="top" wrapText="1"/>
    </xf>
    <xf numFmtId="49" fontId="1" fillId="2" borderId="16" xfId="0" applyNumberFormat="1" applyFont="1" applyFill="1" applyBorder="1" applyAlignment="1">
      <alignment horizontal="center" vertical="center"/>
    </xf>
    <xf numFmtId="166" fontId="1" fillId="2" borderId="16" xfId="0" applyNumberFormat="1" applyFont="1" applyFill="1" applyBorder="1" applyAlignment="1">
      <alignment vertical="center"/>
    </xf>
    <xf numFmtId="166" fontId="1" fillId="2" borderId="21" xfId="0" applyNumberFormat="1" applyFont="1" applyFill="1" applyBorder="1" applyAlignment="1">
      <alignment vertical="center"/>
    </xf>
    <xf numFmtId="49" fontId="1" fillId="0" borderId="10" xfId="0" applyNumberFormat="1" applyFont="1" applyBorder="1"/>
    <xf numFmtId="166" fontId="1" fillId="2" borderId="3" xfId="0" applyNumberFormat="1" applyFont="1" applyFill="1" applyBorder="1" applyAlignment="1">
      <alignment vertical="center"/>
    </xf>
    <xf numFmtId="166" fontId="1" fillId="2" borderId="8" xfId="0" applyNumberFormat="1" applyFont="1" applyFill="1" applyBorder="1" applyAlignment="1">
      <alignment vertical="center"/>
    </xf>
    <xf numFmtId="49" fontId="1" fillId="0" borderId="13" xfId="0" applyNumberFormat="1" applyFont="1" applyBorder="1"/>
    <xf numFmtId="0" fontId="1" fillId="0" borderId="14" xfId="0" applyFont="1" applyBorder="1" applyAlignment="1">
      <alignment horizontal="left" vertical="top" wrapText="1"/>
    </xf>
    <xf numFmtId="49" fontId="1" fillId="2" borderId="14" xfId="0" applyNumberFormat="1" applyFont="1" applyFill="1" applyBorder="1" applyAlignment="1">
      <alignment horizontal="center" vertical="center"/>
    </xf>
    <xf numFmtId="166" fontId="1" fillId="2" borderId="14" xfId="0" applyNumberFormat="1" applyFont="1" applyFill="1" applyBorder="1" applyAlignment="1">
      <alignment vertical="center"/>
    </xf>
    <xf numFmtId="166" fontId="1" fillId="2" borderId="15" xfId="0" applyNumberFormat="1" applyFont="1" applyFill="1" applyBorder="1" applyAlignment="1">
      <alignment vertical="center"/>
    </xf>
    <xf numFmtId="49" fontId="14" fillId="0" borderId="16" xfId="0" applyNumberFormat="1" applyFont="1" applyBorder="1" applyAlignment="1">
      <alignment horizontal="center" vertical="center"/>
    </xf>
    <xf numFmtId="166" fontId="14" fillId="0" borderId="16" xfId="0" applyNumberFormat="1" applyFont="1" applyBorder="1" applyAlignment="1">
      <alignment vertical="center"/>
    </xf>
    <xf numFmtId="166" fontId="14" fillId="0" borderId="21" xfId="0" applyNumberFormat="1" applyFont="1" applyBorder="1" applyAlignment="1">
      <alignment vertical="center"/>
    </xf>
    <xf numFmtId="166" fontId="1" fillId="2" borderId="4" xfId="0" applyNumberFormat="1" applyFont="1" applyFill="1" applyBorder="1" applyAlignment="1">
      <alignment vertical="center"/>
    </xf>
    <xf numFmtId="0" fontId="1" fillId="0" borderId="6" xfId="0" applyFont="1" applyBorder="1" applyAlignment="1">
      <alignment horizontal="left" vertical="top" wrapText="1"/>
    </xf>
    <xf numFmtId="166" fontId="1" fillId="2" borderId="6" xfId="0" applyNumberFormat="1" applyFont="1" applyFill="1" applyBorder="1" applyAlignment="1">
      <alignment vertical="center"/>
    </xf>
    <xf numFmtId="49" fontId="1" fillId="2" borderId="9" xfId="0" applyNumberFormat="1" applyFont="1" applyFill="1" applyBorder="1"/>
    <xf numFmtId="0" fontId="1" fillId="2" borderId="4" xfId="0" applyFont="1" applyFill="1" applyBorder="1" applyAlignment="1">
      <alignment horizontal="left" vertical="top" wrapText="1"/>
    </xf>
    <xf numFmtId="49" fontId="1" fillId="2" borderId="29" xfId="0" applyNumberFormat="1" applyFont="1" applyFill="1" applyBorder="1"/>
    <xf numFmtId="49" fontId="1" fillId="2" borderId="26" xfId="0" applyNumberFormat="1" applyFont="1" applyFill="1" applyBorder="1"/>
    <xf numFmtId="0" fontId="1" fillId="4" borderId="17" xfId="0" applyFont="1" applyFill="1" applyBorder="1" applyAlignment="1">
      <alignment horizontal="left" vertical="top" wrapText="1"/>
    </xf>
    <xf numFmtId="0" fontId="1" fillId="2" borderId="17" xfId="0" applyFont="1" applyFill="1" applyBorder="1" applyAlignment="1">
      <alignment horizontal="left" vertical="top" wrapText="1"/>
    </xf>
    <xf numFmtId="49" fontId="1" fillId="2" borderId="17" xfId="0" applyNumberFormat="1" applyFont="1" applyFill="1" applyBorder="1" applyAlignment="1">
      <alignment horizontal="center" vertical="center"/>
    </xf>
    <xf numFmtId="49" fontId="14" fillId="0" borderId="17" xfId="0" applyNumberFormat="1" applyFont="1" applyBorder="1" applyAlignment="1">
      <alignment horizontal="center" vertical="center"/>
    </xf>
    <xf numFmtId="166" fontId="14" fillId="0" borderId="17" xfId="0" applyNumberFormat="1" applyFont="1" applyBorder="1" applyAlignment="1">
      <alignment vertical="center"/>
    </xf>
    <xf numFmtId="166" fontId="14" fillId="0" borderId="18" xfId="0" applyNumberFormat="1" applyFont="1" applyBorder="1" applyAlignment="1">
      <alignment vertical="center"/>
    </xf>
    <xf numFmtId="0" fontId="1" fillId="2" borderId="6" xfId="0" applyFont="1" applyFill="1" applyBorder="1" applyAlignment="1">
      <alignment horizontal="left" vertical="top" wrapText="1"/>
    </xf>
    <xf numFmtId="49" fontId="6" fillId="6" borderId="20" xfId="0" applyNumberFormat="1" applyFont="1" applyFill="1" applyBorder="1"/>
    <xf numFmtId="0" fontId="6" fillId="6" borderId="16" xfId="0" applyFont="1" applyFill="1" applyBorder="1" applyAlignment="1">
      <alignment vertical="top" wrapText="1"/>
    </xf>
    <xf numFmtId="0" fontId="6" fillId="6" borderId="16" xfId="0" applyFont="1" applyFill="1" applyBorder="1" applyAlignment="1">
      <alignment horizontal="left" vertical="top" wrapText="1"/>
    </xf>
    <xf numFmtId="166" fontId="6" fillId="6" borderId="16" xfId="0" applyNumberFormat="1" applyFont="1" applyFill="1" applyBorder="1" applyAlignment="1">
      <alignment vertical="center"/>
    </xf>
    <xf numFmtId="49" fontId="6" fillId="6" borderId="25" xfId="0" applyNumberFormat="1" applyFont="1" applyFill="1" applyBorder="1"/>
    <xf numFmtId="0" fontId="6" fillId="6" borderId="6" xfId="0" applyFont="1" applyFill="1" applyBorder="1" applyAlignment="1">
      <alignment horizontal="left" vertical="top" wrapText="1"/>
    </xf>
    <xf numFmtId="166" fontId="6" fillId="6" borderId="6" xfId="0" applyNumberFormat="1" applyFont="1" applyFill="1" applyBorder="1" applyAlignment="1">
      <alignment vertical="center"/>
    </xf>
    <xf numFmtId="0" fontId="6" fillId="6" borderId="17" xfId="0" applyFont="1" applyFill="1" applyBorder="1" applyAlignment="1">
      <alignment horizontal="left" vertical="top" wrapText="1"/>
    </xf>
    <xf numFmtId="166" fontId="6" fillId="6" borderId="17" xfId="0" applyNumberFormat="1" applyFont="1" applyFill="1" applyBorder="1" applyAlignment="1">
      <alignment vertical="center"/>
    </xf>
    <xf numFmtId="0" fontId="6" fillId="6" borderId="3" xfId="0" applyFont="1" applyFill="1" applyBorder="1" applyAlignment="1">
      <alignment horizontal="left" vertical="top" wrapText="1"/>
    </xf>
    <xf numFmtId="166" fontId="6" fillId="6" borderId="3" xfId="0" applyNumberFormat="1" applyFont="1" applyFill="1" applyBorder="1" applyAlignment="1">
      <alignment vertical="center"/>
    </xf>
    <xf numFmtId="49" fontId="6" fillId="6" borderId="3" xfId="0" applyNumberFormat="1" applyFont="1" applyFill="1" applyBorder="1"/>
    <xf numFmtId="0" fontId="6" fillId="6" borderId="3" xfId="0" applyFont="1" applyFill="1" applyBorder="1" applyAlignment="1">
      <alignment vertical="top" wrapText="1"/>
    </xf>
    <xf numFmtId="49" fontId="6" fillId="6" borderId="26" xfId="0" applyNumberFormat="1" applyFont="1" applyFill="1" applyBorder="1"/>
    <xf numFmtId="0" fontId="6" fillId="6" borderId="17" xfId="0" applyFont="1" applyFill="1" applyBorder="1" applyAlignment="1">
      <alignment vertical="top" wrapText="1"/>
    </xf>
    <xf numFmtId="166" fontId="6" fillId="6" borderId="19" xfId="0" applyNumberFormat="1" applyFont="1" applyFill="1" applyBorder="1" applyAlignment="1">
      <alignment vertical="center"/>
    </xf>
    <xf numFmtId="166" fontId="6" fillId="6" borderId="18" xfId="0" applyNumberFormat="1" applyFont="1" applyFill="1" applyBorder="1" applyAlignment="1">
      <alignment vertical="center"/>
    </xf>
    <xf numFmtId="0" fontId="6" fillId="6" borderId="17" xfId="0" applyFont="1" applyFill="1" applyBorder="1" applyAlignment="1">
      <alignment horizontal="center" vertical="center" wrapText="1"/>
    </xf>
    <xf numFmtId="0" fontId="1" fillId="6" borderId="27" xfId="0" applyFont="1" applyFill="1" applyBorder="1" applyAlignment="1">
      <alignment horizontal="left" wrapText="1"/>
    </xf>
    <xf numFmtId="0" fontId="1" fillId="6" borderId="5" xfId="0" applyFont="1" applyFill="1" applyBorder="1" applyAlignment="1">
      <alignment horizontal="left" wrapText="1"/>
    </xf>
    <xf numFmtId="49" fontId="1" fillId="0" borderId="29" xfId="0" applyNumberFormat="1" applyFont="1" applyBorder="1" applyAlignment="1">
      <alignment wrapText="1"/>
    </xf>
    <xf numFmtId="0" fontId="6" fillId="6" borderId="3" xfId="0" applyFont="1" applyFill="1" applyBorder="1" applyAlignment="1">
      <alignment horizontal="center" vertical="center" wrapText="1"/>
    </xf>
    <xf numFmtId="4" fontId="6" fillId="6" borderId="3" xfId="0" applyNumberFormat="1" applyFont="1" applyFill="1" applyBorder="1" applyAlignment="1">
      <alignment vertical="center"/>
    </xf>
    <xf numFmtId="0" fontId="6" fillId="6" borderId="3" xfId="0" applyFont="1" applyFill="1" applyBorder="1" applyAlignment="1">
      <alignment horizontal="left" wrapText="1"/>
    </xf>
    <xf numFmtId="49" fontId="1" fillId="0" borderId="9" xfId="0" applyNumberFormat="1" applyFont="1" applyBorder="1"/>
    <xf numFmtId="4" fontId="1" fillId="2" borderId="4" xfId="0" applyNumberFormat="1" applyFont="1" applyFill="1" applyBorder="1" applyAlignment="1">
      <alignment horizontal="right" vertical="center"/>
    </xf>
    <xf numFmtId="4" fontId="1" fillId="2" borderId="7" xfId="0" applyNumberFormat="1" applyFont="1" applyFill="1" applyBorder="1" applyAlignment="1">
      <alignment horizontal="right" vertical="center"/>
    </xf>
    <xf numFmtId="4" fontId="1" fillId="2" borderId="8" xfId="0" applyNumberFormat="1" applyFont="1" applyFill="1" applyBorder="1" applyAlignment="1">
      <alignment horizontal="right" vertical="center"/>
    </xf>
    <xf numFmtId="0" fontId="1" fillId="2" borderId="3" xfId="0" applyFont="1" applyFill="1" applyBorder="1" applyAlignment="1">
      <alignment vertical="top" wrapText="1"/>
    </xf>
    <xf numFmtId="4" fontId="1" fillId="2" borderId="5" xfId="0" applyNumberFormat="1" applyFont="1" applyFill="1" applyBorder="1" applyAlignment="1">
      <alignment horizontal="right" vertical="center"/>
    </xf>
    <xf numFmtId="49" fontId="1" fillId="0" borderId="26" xfId="0" applyNumberFormat="1" applyFont="1" applyBorder="1"/>
    <xf numFmtId="0" fontId="1" fillId="2" borderId="17" xfId="0" applyFont="1" applyFill="1" applyBorder="1" applyAlignment="1">
      <alignment vertical="top" wrapText="1"/>
    </xf>
    <xf numFmtId="4" fontId="3" fillId="2" borderId="17" xfId="0" applyNumberFormat="1" applyFont="1" applyFill="1" applyBorder="1" applyAlignment="1">
      <alignment horizontal="right" vertical="center"/>
    </xf>
    <xf numFmtId="4" fontId="3" fillId="2" borderId="18" xfId="0" applyNumberFormat="1" applyFont="1" applyFill="1" applyBorder="1" applyAlignment="1">
      <alignment horizontal="right" vertical="center"/>
    </xf>
    <xf numFmtId="49" fontId="1" fillId="0" borderId="29" xfId="0" applyNumberFormat="1" applyFont="1" applyBorder="1"/>
    <xf numFmtId="4" fontId="3" fillId="2" borderId="27" xfId="0" applyNumberFormat="1" applyFont="1" applyFill="1" applyBorder="1" applyAlignment="1">
      <alignment horizontal="right" vertical="center"/>
    </xf>
    <xf numFmtId="49" fontId="1" fillId="4" borderId="9" xfId="0" applyNumberFormat="1" applyFont="1" applyFill="1" applyBorder="1" applyAlignment="1">
      <alignment vertical="center"/>
    </xf>
    <xf numFmtId="0" fontId="1" fillId="4" borderId="4" xfId="0" applyFont="1" applyFill="1" applyBorder="1" applyAlignment="1">
      <alignment horizontal="left" vertical="top" wrapText="1"/>
    </xf>
    <xf numFmtId="0" fontId="1" fillId="4" borderId="3" xfId="0" applyFont="1" applyFill="1" applyBorder="1" applyAlignment="1">
      <alignment horizontal="left" vertical="top" wrapText="1"/>
    </xf>
    <xf numFmtId="49" fontId="1" fillId="4" borderId="29" xfId="0" applyNumberFormat="1" applyFont="1" applyFill="1" applyBorder="1" applyAlignment="1">
      <alignment vertical="center"/>
    </xf>
    <xf numFmtId="4" fontId="1" fillId="2" borderId="27" xfId="0" applyNumberFormat="1" applyFont="1" applyFill="1" applyBorder="1" applyAlignment="1">
      <alignment horizontal="right" vertical="center"/>
    </xf>
    <xf numFmtId="49" fontId="1" fillId="0" borderId="22" xfId="0" applyNumberFormat="1" applyFont="1" applyBorder="1"/>
    <xf numFmtId="49" fontId="1" fillId="0" borderId="9" xfId="0" applyNumberFormat="1" applyFont="1" applyBorder="1" applyAlignment="1">
      <alignment horizontal="left" wrapText="1"/>
    </xf>
    <xf numFmtId="49" fontId="1" fillId="0" borderId="10" xfId="0" applyNumberFormat="1" applyFont="1" applyBorder="1" applyAlignment="1">
      <alignment horizontal="left" wrapText="1"/>
    </xf>
    <xf numFmtId="0" fontId="14" fillId="0" borderId="3" xfId="0" applyFont="1" applyBorder="1" applyAlignment="1">
      <alignment horizontal="left" vertical="top" wrapText="1"/>
    </xf>
    <xf numFmtId="49" fontId="1" fillId="2" borderId="10" xfId="0" applyNumberFormat="1" applyFont="1" applyFill="1" applyBorder="1"/>
    <xf numFmtId="49" fontId="1" fillId="2" borderId="13" xfId="0" applyNumberFormat="1" applyFont="1" applyFill="1" applyBorder="1"/>
    <xf numFmtId="0" fontId="1" fillId="2" borderId="14" xfId="0" applyFont="1" applyFill="1" applyBorder="1" applyAlignment="1">
      <alignment vertical="top" wrapText="1"/>
    </xf>
    <xf numFmtId="4" fontId="1" fillId="2" borderId="14" xfId="0" applyNumberFormat="1" applyFont="1" applyFill="1" applyBorder="1" applyAlignment="1">
      <alignment horizontal="right" vertical="center"/>
    </xf>
    <xf numFmtId="0" fontId="1" fillId="2" borderId="16" xfId="0" applyFont="1" applyFill="1" applyBorder="1" applyAlignment="1">
      <alignment vertical="top" wrapText="1"/>
    </xf>
    <xf numFmtId="4" fontId="1" fillId="2" borderId="16" xfId="0" applyNumberFormat="1" applyFont="1" applyFill="1" applyBorder="1" applyAlignment="1">
      <alignment horizontal="right" vertical="center"/>
    </xf>
    <xf numFmtId="0" fontId="1" fillId="2" borderId="6" xfId="0" applyFont="1" applyFill="1" applyBorder="1" applyAlignment="1">
      <alignment vertical="top" wrapText="1"/>
    </xf>
    <xf numFmtId="4" fontId="1" fillId="2" borderId="6" xfId="0" applyNumberFormat="1" applyFont="1" applyFill="1" applyBorder="1" applyAlignment="1">
      <alignment horizontal="right" vertical="center"/>
    </xf>
    <xf numFmtId="0" fontId="14" fillId="0" borderId="5" xfId="0" applyFont="1" applyBorder="1" applyAlignment="1">
      <alignment vertical="top" wrapText="1"/>
    </xf>
    <xf numFmtId="0" fontId="1" fillId="2" borderId="27" xfId="0" applyFont="1" applyFill="1" applyBorder="1" applyAlignment="1">
      <alignment vertical="top" wrapText="1"/>
    </xf>
    <xf numFmtId="4" fontId="1" fillId="0" borderId="4" xfId="0" applyNumberFormat="1" applyFont="1" applyBorder="1" applyAlignment="1">
      <alignment horizontal="right" vertical="center"/>
    </xf>
    <xf numFmtId="0" fontId="6" fillId="0" borderId="60" xfId="0" applyFont="1" applyFill="1" applyBorder="1" applyAlignment="1">
      <alignment horizontal="center" vertical="center" wrapText="1"/>
    </xf>
    <xf numFmtId="4" fontId="6" fillId="0" borderId="20" xfId="0" applyNumberFormat="1" applyFont="1" applyFill="1" applyBorder="1" applyAlignment="1">
      <alignment horizontal="right" vertical="center"/>
    </xf>
    <xf numFmtId="0" fontId="1" fillId="0" borderId="7" xfId="0" applyFont="1" applyFill="1" applyBorder="1" applyAlignment="1">
      <alignment horizontal="left" vertical="top" wrapText="1"/>
    </xf>
    <xf numFmtId="4" fontId="1" fillId="0" borderId="35" xfId="0" applyNumberFormat="1" applyFont="1" applyFill="1" applyBorder="1" applyAlignment="1">
      <alignment horizontal="right" vertical="center"/>
    </xf>
    <xf numFmtId="0" fontId="1" fillId="0" borderId="8" xfId="0" applyFont="1" applyFill="1" applyBorder="1" applyAlignment="1">
      <alignment horizontal="left" vertical="top" wrapText="1"/>
    </xf>
    <xf numFmtId="4" fontId="1" fillId="0" borderId="34" xfId="0" applyNumberFormat="1" applyFont="1" applyFill="1" applyBorder="1" applyAlignment="1">
      <alignment horizontal="right" vertical="center"/>
    </xf>
    <xf numFmtId="0" fontId="6" fillId="0" borderId="14" xfId="0" applyFont="1" applyFill="1" applyBorder="1" applyAlignment="1">
      <alignment horizontal="center" vertical="center" wrapText="1"/>
    </xf>
    <xf numFmtId="4" fontId="6" fillId="0" borderId="14" xfId="0" applyNumberFormat="1" applyFont="1" applyFill="1" applyBorder="1" applyAlignment="1">
      <alignment horizontal="right" vertical="center"/>
    </xf>
    <xf numFmtId="0" fontId="1" fillId="0" borderId="27" xfId="0" applyFont="1" applyFill="1" applyBorder="1" applyAlignment="1">
      <alignment horizontal="left" vertical="top" wrapText="1"/>
    </xf>
    <xf numFmtId="4" fontId="1" fillId="0" borderId="27" xfId="0" applyNumberFormat="1" applyFont="1" applyFill="1" applyBorder="1" applyAlignment="1">
      <alignment horizontal="right" vertical="center"/>
    </xf>
    <xf numFmtId="0" fontId="1" fillId="0" borderId="3" xfId="0" applyFont="1" applyFill="1" applyBorder="1" applyAlignment="1">
      <alignment horizontal="left" vertical="top" wrapText="1"/>
    </xf>
    <xf numFmtId="0" fontId="1" fillId="0" borderId="12" xfId="0" applyFont="1" applyFill="1" applyBorder="1" applyAlignment="1">
      <alignment horizontal="left" vertical="top" wrapText="1"/>
    </xf>
    <xf numFmtId="4" fontId="1" fillId="0" borderId="12" xfId="0" applyNumberFormat="1" applyFont="1" applyFill="1" applyBorder="1" applyAlignment="1">
      <alignment horizontal="right" vertical="center"/>
    </xf>
    <xf numFmtId="49" fontId="6" fillId="0" borderId="26" xfId="0" applyNumberFormat="1" applyFont="1" applyFill="1" applyBorder="1" applyAlignment="1">
      <alignment vertical="center"/>
    </xf>
    <xf numFmtId="0" fontId="6" fillId="0" borderId="17" xfId="0" applyFont="1" applyFill="1" applyBorder="1" applyAlignment="1">
      <alignment horizontal="left" vertical="top" wrapText="1"/>
    </xf>
    <xf numFmtId="4" fontId="6" fillId="0" borderId="17" xfId="0" applyNumberFormat="1" applyFont="1" applyFill="1" applyBorder="1" applyAlignment="1">
      <alignment horizontal="right" vertical="center"/>
    </xf>
    <xf numFmtId="4" fontId="6" fillId="0" borderId="18" xfId="0" applyNumberFormat="1" applyFont="1" applyFill="1" applyBorder="1" applyAlignment="1">
      <alignment horizontal="right" vertical="center"/>
    </xf>
    <xf numFmtId="49" fontId="6" fillId="6" borderId="26" xfId="0" applyNumberFormat="1" applyFont="1" applyFill="1" applyBorder="1" applyAlignment="1">
      <alignment vertical="center"/>
    </xf>
    <xf numFmtId="4" fontId="6" fillId="6" borderId="17" xfId="0" applyNumberFormat="1" applyFont="1" applyFill="1" applyBorder="1" applyAlignment="1">
      <alignment horizontal="right" vertical="center"/>
    </xf>
    <xf numFmtId="49" fontId="2" fillId="0" borderId="9" xfId="0" applyNumberFormat="1" applyFont="1" applyBorder="1"/>
    <xf numFmtId="0" fontId="2" fillId="2" borderId="4" xfId="0" applyFont="1" applyFill="1" applyBorder="1" applyAlignment="1">
      <alignment horizontal="left" vertical="top" wrapText="1"/>
    </xf>
    <xf numFmtId="4" fontId="2" fillId="2" borderId="4" xfId="0" applyNumberFormat="1" applyFont="1" applyFill="1" applyBorder="1" applyAlignment="1">
      <alignment horizontal="right" vertical="center"/>
    </xf>
    <xf numFmtId="4" fontId="2" fillId="2" borderId="7" xfId="0" applyNumberFormat="1" applyFont="1" applyFill="1" applyBorder="1" applyAlignment="1">
      <alignment horizontal="right" vertical="center"/>
    </xf>
    <xf numFmtId="49" fontId="2" fillId="0" borderId="10" xfId="0" applyNumberFormat="1" applyFont="1" applyBorder="1"/>
    <xf numFmtId="0" fontId="2" fillId="2" borderId="3" xfId="0" applyFont="1" applyFill="1" applyBorder="1" applyAlignment="1">
      <alignment horizontal="left" vertical="top" wrapText="1"/>
    </xf>
    <xf numFmtId="4" fontId="2" fillId="2" borderId="3" xfId="0" applyNumberFormat="1" applyFont="1" applyFill="1" applyBorder="1" applyAlignment="1">
      <alignment horizontal="right" vertical="center"/>
    </xf>
    <xf numFmtId="49" fontId="6" fillId="6" borderId="13" xfId="0" applyNumberFormat="1" applyFont="1" applyFill="1" applyBorder="1" applyAlignment="1">
      <alignment vertical="center"/>
    </xf>
    <xf numFmtId="0" fontId="6" fillId="6" borderId="6" xfId="0" applyFont="1" applyFill="1" applyBorder="1" applyAlignment="1">
      <alignment vertical="top" wrapText="1"/>
    </xf>
    <xf numFmtId="0" fontId="6" fillId="6" borderId="14" xfId="0" applyFont="1" applyFill="1" applyBorder="1" applyAlignment="1">
      <alignment horizontal="left" vertical="top" wrapText="1"/>
    </xf>
    <xf numFmtId="4" fontId="6" fillId="6" borderId="14" xfId="0" applyNumberFormat="1" applyFont="1" applyFill="1" applyBorder="1" applyAlignment="1">
      <alignment horizontal="right" vertical="center"/>
    </xf>
    <xf numFmtId="49" fontId="6" fillId="6" borderId="25" xfId="0" applyNumberFormat="1" applyFont="1" applyFill="1" applyBorder="1" applyAlignment="1">
      <alignment vertical="center"/>
    </xf>
    <xf numFmtId="4" fontId="6" fillId="6" borderId="6" xfId="0" applyNumberFormat="1" applyFont="1" applyFill="1" applyBorder="1" applyAlignment="1">
      <alignment horizontal="right" vertical="center"/>
    </xf>
    <xf numFmtId="0" fontId="1" fillId="6" borderId="27" xfId="0" applyFont="1" applyFill="1" applyBorder="1" applyAlignment="1">
      <alignment horizontal="left" vertical="top" wrapText="1"/>
    </xf>
    <xf numFmtId="0" fontId="1" fillId="6" borderId="3" xfId="0" applyFont="1" applyFill="1" applyBorder="1" applyAlignment="1">
      <alignment horizontal="left" vertical="top" wrapText="1"/>
    </xf>
    <xf numFmtId="0" fontId="1" fillId="6" borderId="12" xfId="0" applyFont="1" applyFill="1" applyBorder="1" applyAlignment="1">
      <alignment horizontal="left" vertical="top" wrapText="1"/>
    </xf>
    <xf numFmtId="4" fontId="1" fillId="6" borderId="27" xfId="0" applyNumberFormat="1" applyFont="1" applyFill="1" applyBorder="1" applyAlignment="1">
      <alignment horizontal="right" vertical="center"/>
    </xf>
    <xf numFmtId="4" fontId="1" fillId="6" borderId="3" xfId="0" applyNumberFormat="1" applyFont="1" applyFill="1" applyBorder="1" applyAlignment="1">
      <alignment horizontal="right" vertical="center"/>
    </xf>
    <xf numFmtId="4" fontId="6" fillId="6" borderId="3" xfId="0" applyNumberFormat="1" applyFont="1" applyFill="1" applyBorder="1" applyAlignment="1">
      <alignment horizontal="right" vertical="center"/>
    </xf>
    <xf numFmtId="49" fontId="6" fillId="6" borderId="13" xfId="0" applyNumberFormat="1" applyFont="1" applyFill="1" applyBorder="1"/>
    <xf numFmtId="0" fontId="6" fillId="6" borderId="14" xfId="0" applyFont="1" applyFill="1" applyBorder="1" applyAlignment="1">
      <alignment vertical="top" wrapText="1"/>
    </xf>
    <xf numFmtId="0" fontId="6" fillId="6" borderId="26" xfId="0" applyFont="1" applyFill="1" applyBorder="1" applyAlignment="1">
      <alignment horizontal="center" vertical="center" wrapText="1"/>
    </xf>
    <xf numFmtId="49" fontId="6" fillId="6" borderId="3" xfId="0" applyNumberFormat="1" applyFont="1" applyFill="1" applyBorder="1" applyAlignment="1">
      <alignment vertical="center"/>
    </xf>
    <xf numFmtId="4" fontId="6" fillId="6" borderId="16" xfId="0" applyNumberFormat="1" applyFont="1" applyFill="1" applyBorder="1" applyAlignment="1">
      <alignment horizontal="right" vertical="center"/>
    </xf>
    <xf numFmtId="49" fontId="1" fillId="2" borderId="3" xfId="0" applyNumberFormat="1" applyFont="1" applyFill="1" applyBorder="1"/>
    <xf numFmtId="4" fontId="6" fillId="6" borderId="27" xfId="0" applyNumberFormat="1" applyFont="1" applyFill="1" applyBorder="1" applyAlignment="1">
      <alignment horizontal="right" vertical="center"/>
    </xf>
    <xf numFmtId="4" fontId="1" fillId="6" borderId="5" xfId="0" applyNumberFormat="1" applyFont="1" applyFill="1" applyBorder="1" applyAlignment="1">
      <alignment horizontal="right" vertical="center"/>
    </xf>
    <xf numFmtId="4" fontId="0" fillId="0" borderId="3" xfId="0" applyNumberFormat="1" applyBorder="1" applyAlignment="1">
      <alignment horizontal="left"/>
    </xf>
    <xf numFmtId="4" fontId="0" fillId="0" borderId="3" xfId="0" applyNumberFormat="1" applyBorder="1"/>
    <xf numFmtId="0" fontId="0" fillId="0" borderId="3" xfId="0" applyBorder="1" applyAlignment="1">
      <alignment horizontal="center"/>
    </xf>
    <xf numFmtId="0" fontId="0" fillId="6" borderId="3" xfId="0" applyFill="1" applyBorder="1" applyAlignment="1">
      <alignment horizontal="center"/>
    </xf>
    <xf numFmtId="4" fontId="0" fillId="6" borderId="3" xfId="0" applyNumberFormat="1" applyFill="1" applyBorder="1" applyAlignment="1">
      <alignment horizontal="left"/>
    </xf>
    <xf numFmtId="4" fontId="0" fillId="6" borderId="3" xfId="0" applyNumberFormat="1" applyFill="1" applyBorder="1"/>
    <xf numFmtId="4" fontId="0" fillId="0" borderId="3" xfId="0" applyNumberFormat="1" applyFill="1" applyBorder="1"/>
    <xf numFmtId="4" fontId="0" fillId="0" borderId="3" xfId="0" applyNumberFormat="1" applyFill="1" applyBorder="1" applyAlignment="1">
      <alignment horizontal="left"/>
    </xf>
    <xf numFmtId="4" fontId="4" fillId="0" borderId="3" xfId="0" applyNumberFormat="1" applyFont="1" applyFill="1" applyBorder="1" applyAlignment="1">
      <alignment horizontal="right" vertical="center"/>
    </xf>
    <xf numFmtId="9" fontId="3" fillId="0" borderId="3" xfId="0" applyNumberFormat="1" applyFont="1" applyFill="1" applyBorder="1" applyAlignment="1">
      <alignment horizontal="center" vertical="center" wrapText="1"/>
    </xf>
    <xf numFmtId="0" fontId="1" fillId="0" borderId="0" xfId="0" applyFont="1"/>
    <xf numFmtId="4" fontId="1" fillId="0" borderId="0" xfId="0" applyNumberFormat="1" applyFont="1"/>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166" fontId="1" fillId="0" borderId="3" xfId="0" applyNumberFormat="1" applyFont="1" applyFill="1" applyBorder="1" applyAlignment="1">
      <alignment vertical="center"/>
    </xf>
    <xf numFmtId="0" fontId="1" fillId="0" borderId="12"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3"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xf>
    <xf numFmtId="0" fontId="4" fillId="2" borderId="3" xfId="0" applyFont="1" applyFill="1" applyBorder="1" applyAlignment="1">
      <alignment horizontal="center" vertical="center" wrapText="1"/>
    </xf>
    <xf numFmtId="4" fontId="7" fillId="0" borderId="3" xfId="0" applyNumberFormat="1" applyFont="1" applyFill="1" applyBorder="1" applyAlignment="1">
      <alignment horizontal="right" vertical="center"/>
    </xf>
    <xf numFmtId="0" fontId="14" fillId="0" borderId="0" xfId="0" applyFont="1" applyFill="1" applyAlignment="1">
      <alignment vertical="top" wrapText="1"/>
    </xf>
    <xf numFmtId="0" fontId="7" fillId="6" borderId="10" xfId="0" applyFont="1" applyFill="1" applyBorder="1" applyAlignment="1">
      <alignment horizontal="center" vertical="center" wrapText="1"/>
    </xf>
    <xf numFmtId="0" fontId="7" fillId="6" borderId="8" xfId="0" applyFont="1" applyFill="1" applyBorder="1" applyAlignment="1">
      <alignment horizontal="center" vertical="center" wrapText="1"/>
    </xf>
    <xf numFmtId="4" fontId="8" fillId="6" borderId="3" xfId="0" applyNumberFormat="1" applyFont="1" applyFill="1" applyBorder="1" applyAlignment="1">
      <alignment horizontal="center" vertical="center"/>
    </xf>
    <xf numFmtId="4" fontId="8" fillId="6" borderId="8" xfId="0" applyNumberFormat="1" applyFont="1" applyFill="1" applyBorder="1" applyAlignment="1">
      <alignment horizontal="center" vertical="center"/>
    </xf>
    <xf numFmtId="0" fontId="8" fillId="6" borderId="11" xfId="0" applyFont="1" applyFill="1" applyBorder="1" applyAlignment="1">
      <alignment horizontal="center" vertical="center"/>
    </xf>
    <xf numFmtId="0" fontId="8" fillId="6" borderId="57" xfId="0" applyFont="1" applyFill="1" applyBorder="1" applyAlignment="1">
      <alignment horizontal="center" vertical="center"/>
    </xf>
    <xf numFmtId="4" fontId="8" fillId="6" borderId="3" xfId="0" applyNumberFormat="1" applyFont="1" applyFill="1" applyBorder="1" applyAlignment="1">
      <alignment horizontal="center" vertical="center" wrapText="1"/>
    </xf>
    <xf numFmtId="4" fontId="8" fillId="6" borderId="8" xfId="0" applyNumberFormat="1"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10"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12"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11" xfId="0" applyFont="1" applyFill="1" applyBorder="1" applyAlignment="1">
      <alignment horizontal="center" vertical="center"/>
    </xf>
    <xf numFmtId="0" fontId="7" fillId="6" borderId="5" xfId="0" applyFont="1" applyFill="1" applyBorder="1" applyAlignment="1">
      <alignment horizontal="left" vertical="center" wrapText="1"/>
    </xf>
    <xf numFmtId="0" fontId="7" fillId="6" borderId="5" xfId="0" applyFont="1" applyFill="1" applyBorder="1" applyAlignment="1">
      <alignment horizontal="center" vertical="center"/>
    </xf>
    <xf numFmtId="4" fontId="8" fillId="6" borderId="5" xfId="0" applyNumberFormat="1" applyFont="1" applyFill="1" applyBorder="1" applyAlignment="1">
      <alignment horizontal="right" vertical="center" wrapText="1"/>
    </xf>
    <xf numFmtId="4" fontId="8" fillId="6" borderId="57" xfId="0" applyNumberFormat="1" applyFont="1" applyFill="1" applyBorder="1" applyAlignment="1">
      <alignment horizontal="right" vertical="center" wrapText="1"/>
    </xf>
    <xf numFmtId="0" fontId="7" fillId="6" borderId="29" xfId="0" applyFont="1" applyFill="1" applyBorder="1" applyAlignment="1">
      <alignment horizontal="center" vertical="center"/>
    </xf>
    <xf numFmtId="0" fontId="7" fillId="6" borderId="65" xfId="0" applyFont="1" applyFill="1" applyBorder="1" applyAlignment="1">
      <alignment horizontal="center" vertical="center"/>
    </xf>
    <xf numFmtId="0" fontId="7" fillId="6" borderId="3" xfId="0" applyFont="1" applyFill="1" applyBorder="1" applyAlignment="1">
      <alignment vertical="center" wrapText="1"/>
    </xf>
    <xf numFmtId="0" fontId="7" fillId="6" borderId="27" xfId="0" applyFont="1" applyFill="1" applyBorder="1" applyAlignment="1">
      <alignment horizontal="center" vertical="center" wrapText="1"/>
    </xf>
    <xf numFmtId="4" fontId="7" fillId="6" borderId="27" xfId="0" applyNumberFormat="1" applyFont="1" applyFill="1" applyBorder="1" applyAlignment="1">
      <alignment horizontal="right" vertical="center" wrapText="1"/>
    </xf>
    <xf numFmtId="4" fontId="7" fillId="6" borderId="28" xfId="0" applyNumberFormat="1" applyFont="1" applyFill="1" applyBorder="1" applyAlignment="1">
      <alignment horizontal="right" vertical="center" wrapText="1"/>
    </xf>
    <xf numFmtId="0" fontId="31" fillId="6" borderId="5" xfId="0" applyFont="1" applyFill="1" applyBorder="1" applyAlignment="1">
      <alignment vertical="center" wrapText="1"/>
    </xf>
    <xf numFmtId="49" fontId="7" fillId="6" borderId="5" xfId="0" applyNumberFormat="1" applyFont="1" applyFill="1" applyBorder="1" applyAlignment="1">
      <alignment horizontal="center" vertical="center" wrapText="1"/>
    </xf>
    <xf numFmtId="4" fontId="7" fillId="6" borderId="5" xfId="0" applyNumberFormat="1" applyFont="1" applyFill="1" applyBorder="1" applyAlignment="1">
      <alignment horizontal="right" vertical="center" wrapText="1"/>
    </xf>
    <xf numFmtId="4" fontId="7" fillId="6" borderId="57" xfId="0" applyNumberFormat="1" applyFont="1" applyFill="1" applyBorder="1" applyAlignment="1">
      <alignment horizontal="right" vertical="center" wrapText="1"/>
    </xf>
    <xf numFmtId="4" fontId="6" fillId="0" borderId="3" xfId="0" applyNumberFormat="1" applyFont="1" applyFill="1" applyBorder="1" applyAlignment="1">
      <alignment vertical="center"/>
    </xf>
    <xf numFmtId="4" fontId="1" fillId="0" borderId="3" xfId="0" applyNumberFormat="1" applyFont="1" applyFill="1" applyBorder="1" applyAlignment="1">
      <alignment vertical="center"/>
    </xf>
    <xf numFmtId="0" fontId="1" fillId="0" borderId="0" xfId="0" applyFont="1" applyFill="1" applyBorder="1"/>
    <xf numFmtId="166" fontId="1" fillId="0" borderId="53" xfId="0" applyNumberFormat="1" applyFont="1" applyFill="1" applyBorder="1"/>
    <xf numFmtId="167" fontId="6" fillId="0" borderId="0" xfId="0" applyNumberFormat="1" applyFont="1" applyFill="1" applyBorder="1" applyAlignment="1">
      <alignment horizontal="center" vertical="center" wrapText="1"/>
    </xf>
    <xf numFmtId="168" fontId="14" fillId="0" borderId="0" xfId="0" applyNumberFormat="1" applyFont="1" applyFill="1" applyBorder="1" applyAlignment="1">
      <alignment horizontal="center" vertical="center" wrapText="1"/>
    </xf>
    <xf numFmtId="49" fontId="1" fillId="2" borderId="10" xfId="0" applyNumberFormat="1" applyFont="1" applyFill="1" applyBorder="1" applyAlignment="1">
      <alignment vertical="center" wrapText="1"/>
    </xf>
    <xf numFmtId="0" fontId="0" fillId="0" borderId="10" xfId="0" applyBorder="1" applyAlignment="1">
      <alignment vertical="center" wrapText="1"/>
    </xf>
    <xf numFmtId="0" fontId="1" fillId="2" borderId="3" xfId="0" applyFont="1" applyFill="1" applyBorder="1" applyAlignment="1">
      <alignment horizontal="left" vertical="center" wrapText="1"/>
    </xf>
    <xf numFmtId="0" fontId="0" fillId="0" borderId="3" xfId="0" applyBorder="1" applyAlignment="1">
      <alignment horizontal="left" vertical="center" wrapText="1"/>
    </xf>
    <xf numFmtId="2" fontId="6" fillId="6" borderId="51" xfId="0" applyNumberFormat="1" applyFont="1" applyFill="1" applyBorder="1" applyAlignment="1">
      <alignment horizontal="center" vertical="center" wrapText="1"/>
    </xf>
    <xf numFmtId="2" fontId="0" fillId="6" borderId="0" xfId="0" applyNumberFormat="1" applyFill="1" applyAlignment="1">
      <alignment horizontal="center" vertical="center" wrapText="1"/>
    </xf>
    <xf numFmtId="2" fontId="0" fillId="6" borderId="50" xfId="0" applyNumberFormat="1" applyFill="1" applyBorder="1" applyAlignment="1">
      <alignment horizontal="center" vertical="center" wrapText="1"/>
    </xf>
    <xf numFmtId="49" fontId="1" fillId="2" borderId="12" xfId="0" applyNumberFormat="1" applyFont="1" applyFill="1" applyBorder="1" applyAlignment="1">
      <alignment horizontal="center" vertical="center"/>
    </xf>
    <xf numFmtId="0" fontId="0" fillId="0" borderId="27" xfId="0" applyBorder="1" applyAlignment="1">
      <alignment horizontal="center" vertical="center"/>
    </xf>
    <xf numFmtId="49" fontId="14" fillId="0" borderId="12" xfId="0" applyNumberFormat="1" applyFont="1" applyBorder="1" applyAlignment="1">
      <alignment horizontal="center" vertical="center"/>
    </xf>
    <xf numFmtId="49" fontId="1" fillId="2" borderId="20" xfId="0" applyNumberFormat="1" applyFont="1" applyFill="1" applyBorder="1" applyAlignment="1">
      <alignment wrapText="1"/>
    </xf>
    <xf numFmtId="0" fontId="0" fillId="0" borderId="25" xfId="0" applyBorder="1" applyAlignment="1">
      <alignment wrapText="1"/>
    </xf>
    <xf numFmtId="0" fontId="0" fillId="0" borderId="13" xfId="0" applyBorder="1" applyAlignment="1">
      <alignment wrapText="1"/>
    </xf>
    <xf numFmtId="0" fontId="1" fillId="2" borderId="16" xfId="0" applyFont="1" applyFill="1" applyBorder="1" applyAlignment="1">
      <alignment horizontal="left" vertical="top" wrapText="1"/>
    </xf>
    <xf numFmtId="0" fontId="0" fillId="0" borderId="6" xfId="0" applyBorder="1" applyAlignment="1">
      <alignment horizontal="left" vertical="top" wrapText="1"/>
    </xf>
    <xf numFmtId="0" fontId="0" fillId="0" borderId="14" xfId="0" applyBorder="1" applyAlignment="1">
      <alignment horizontal="left" vertical="top" wrapText="1"/>
    </xf>
    <xf numFmtId="49" fontId="1" fillId="2" borderId="20" xfId="0" applyNumberFormat="1" applyFont="1" applyFill="1" applyBorder="1"/>
    <xf numFmtId="49" fontId="1" fillId="2" borderId="25" xfId="0" applyNumberFormat="1" applyFont="1" applyFill="1" applyBorder="1"/>
    <xf numFmtId="0" fontId="0" fillId="0" borderId="25" xfId="0" applyBorder="1"/>
    <xf numFmtId="0" fontId="0" fillId="0" borderId="29" xfId="0" applyBorder="1"/>
    <xf numFmtId="0" fontId="1" fillId="2" borderId="6" xfId="0" applyFont="1" applyFill="1" applyBorder="1" applyAlignment="1">
      <alignment horizontal="left" vertical="top" wrapText="1"/>
    </xf>
    <xf numFmtId="0" fontId="0" fillId="0" borderId="27" xfId="0" applyBorder="1" applyAlignment="1">
      <alignment horizontal="left" vertical="top" wrapText="1"/>
    </xf>
    <xf numFmtId="49" fontId="1" fillId="2" borderId="16" xfId="0" applyNumberFormat="1" applyFont="1" applyFill="1" applyBorder="1" applyAlignment="1">
      <alignment horizontal="center" vertical="center"/>
    </xf>
    <xf numFmtId="49" fontId="14" fillId="0" borderId="16" xfId="0" applyNumberFormat="1" applyFont="1" applyBorder="1" applyAlignment="1">
      <alignment horizontal="center" vertical="center"/>
    </xf>
    <xf numFmtId="0" fontId="0" fillId="0" borderId="12" xfId="0" applyBorder="1" applyAlignment="1">
      <alignment horizontal="center" vertical="center"/>
    </xf>
    <xf numFmtId="49" fontId="1" fillId="0" borderId="20" xfId="0" applyNumberFormat="1" applyFont="1" applyBorder="1"/>
    <xf numFmtId="0" fontId="1" fillId="0" borderId="16" xfId="0" applyFont="1" applyBorder="1" applyAlignment="1">
      <alignment horizontal="left" vertical="top" wrapText="1"/>
    </xf>
    <xf numFmtId="0" fontId="0" fillId="0" borderId="6" xfId="0" applyBorder="1" applyAlignment="1">
      <alignment horizontal="center" vertical="center"/>
    </xf>
    <xf numFmtId="49" fontId="6" fillId="6" borderId="3" xfId="0" applyNumberFormat="1" applyFont="1" applyFill="1" applyBorder="1"/>
    <xf numFmtId="0" fontId="0" fillId="6" borderId="3" xfId="0" applyFill="1" applyBorder="1"/>
    <xf numFmtId="0" fontId="6" fillId="6" borderId="3" xfId="0" applyFont="1" applyFill="1" applyBorder="1" applyAlignment="1">
      <alignment vertical="top" wrapText="1"/>
    </xf>
    <xf numFmtId="0" fontId="0" fillId="6" borderId="3" xfId="0" applyFill="1" applyBorder="1" applyAlignment="1">
      <alignment vertical="top" wrapText="1"/>
    </xf>
    <xf numFmtId="49" fontId="6" fillId="6" borderId="3" xfId="0" applyNumberFormat="1" applyFont="1" applyFill="1" applyBorder="1" applyAlignment="1">
      <alignment horizontal="center" vertical="center"/>
    </xf>
    <xf numFmtId="0" fontId="0" fillId="6" borderId="3" xfId="0" applyFill="1" applyBorder="1" applyAlignment="1">
      <alignment horizontal="center" vertical="center"/>
    </xf>
    <xf numFmtId="49" fontId="1" fillId="0" borderId="22" xfId="0" applyNumberFormat="1" applyFont="1" applyBorder="1" applyAlignment="1">
      <alignment vertical="center" wrapText="1"/>
    </xf>
    <xf numFmtId="0" fontId="0" fillId="0" borderId="13" xfId="0" applyBorder="1" applyAlignment="1">
      <alignment vertical="center" wrapText="1"/>
    </xf>
    <xf numFmtId="0" fontId="1" fillId="0" borderId="12" xfId="0" applyFont="1" applyBorder="1" applyAlignment="1">
      <alignment horizontal="left" vertical="top" wrapText="1"/>
    </xf>
    <xf numFmtId="0" fontId="1" fillId="0" borderId="12" xfId="0" applyFont="1" applyBorder="1" applyAlignment="1">
      <alignment horizontal="left" vertical="center" wrapText="1"/>
    </xf>
    <xf numFmtId="0" fontId="0" fillId="0" borderId="14" xfId="0" applyBorder="1" applyAlignment="1">
      <alignment horizontal="left" vertical="center" wrapText="1"/>
    </xf>
    <xf numFmtId="49" fontId="6" fillId="6" borderId="56" xfId="0" applyNumberFormat="1" applyFont="1" applyFill="1" applyBorder="1" applyAlignment="1">
      <alignment horizontal="center" vertical="center" wrapText="1"/>
    </xf>
    <xf numFmtId="0" fontId="0" fillId="6" borderId="41" xfId="0" applyFill="1" applyBorder="1" applyAlignment="1">
      <alignment horizontal="center" vertical="center" wrapText="1"/>
    </xf>
    <xf numFmtId="0" fontId="0" fillId="6" borderId="67" xfId="0" applyFill="1" applyBorder="1" applyAlignment="1">
      <alignment horizontal="center" vertical="center" wrapText="1"/>
    </xf>
    <xf numFmtId="0" fontId="0" fillId="0" borderId="25" xfId="0" applyBorder="1" applyAlignment="1">
      <alignment vertical="center" wrapText="1"/>
    </xf>
    <xf numFmtId="0" fontId="0" fillId="0" borderId="6" xfId="0" applyBorder="1" applyAlignment="1">
      <alignment horizontal="left" vertical="center" wrapText="1"/>
    </xf>
    <xf numFmtId="49" fontId="1" fillId="0" borderId="3" xfId="0" applyNumberFormat="1" applyFont="1" applyBorder="1"/>
    <xf numFmtId="0" fontId="0" fillId="0" borderId="3" xfId="0" applyBorder="1"/>
    <xf numFmtId="0" fontId="1" fillId="0" borderId="3" xfId="0" applyFont="1" applyBorder="1" applyAlignment="1">
      <alignment horizontal="left" vertical="top" wrapText="1"/>
    </xf>
    <xf numFmtId="0" fontId="0" fillId="0" borderId="3" xfId="0" applyBorder="1" applyAlignment="1">
      <alignment horizontal="left" vertical="top" wrapText="1"/>
    </xf>
    <xf numFmtId="49" fontId="14" fillId="0" borderId="3" xfId="0" applyNumberFormat="1" applyFont="1" applyBorder="1" applyAlignment="1">
      <alignment horizontal="left" vertical="center" wrapText="1"/>
    </xf>
    <xf numFmtId="49" fontId="1" fillId="2" borderId="3" xfId="0" applyNumberFormat="1" applyFont="1" applyFill="1" applyBorder="1" applyAlignment="1">
      <alignment horizontal="center" vertical="center" wrapText="1"/>
    </xf>
    <xf numFmtId="0" fontId="0" fillId="0" borderId="3" xfId="0" applyBorder="1" applyAlignment="1">
      <alignment horizontal="center" vertical="center" wrapText="1"/>
    </xf>
    <xf numFmtId="49" fontId="14" fillId="0" borderId="3" xfId="0" applyNumberFormat="1" applyFont="1" applyBorder="1" applyAlignment="1">
      <alignment horizontal="center" vertical="center" wrapText="1"/>
    </xf>
    <xf numFmtId="49" fontId="2" fillId="2" borderId="6" xfId="0" applyNumberFormat="1" applyFont="1" applyFill="1" applyBorder="1" applyAlignment="1">
      <alignment vertical="center" wrapText="1"/>
    </xf>
    <xf numFmtId="0" fontId="0" fillId="0" borderId="27" xfId="0" applyBorder="1" applyAlignment="1">
      <alignment vertical="center" wrapText="1"/>
    </xf>
    <xf numFmtId="0" fontId="2" fillId="2" borderId="6" xfId="0" applyFont="1" applyFill="1" applyBorder="1" applyAlignment="1">
      <alignment horizontal="left" vertical="center" wrapText="1"/>
    </xf>
    <xf numFmtId="0" fontId="0" fillId="0" borderId="27" xfId="0" applyBorder="1" applyAlignment="1">
      <alignment horizontal="left" vertical="center" wrapText="1"/>
    </xf>
    <xf numFmtId="0" fontId="2" fillId="2" borderId="6" xfId="0" applyFont="1" applyFill="1" applyBorder="1" applyAlignment="1">
      <alignment vertical="center" wrapText="1"/>
    </xf>
    <xf numFmtId="49" fontId="2" fillId="0" borderId="3" xfId="0" applyNumberFormat="1" applyFont="1" applyFill="1" applyBorder="1" applyAlignment="1">
      <alignment vertical="center"/>
    </xf>
    <xf numFmtId="0" fontId="0" fillId="0" borderId="3" xfId="0" applyFont="1" applyBorder="1" applyAlignment="1">
      <alignment vertical="center"/>
    </xf>
    <xf numFmtId="49" fontId="7" fillId="6" borderId="12" xfId="0" applyNumberFormat="1" applyFont="1" applyFill="1" applyBorder="1" applyAlignment="1">
      <alignment horizontal="center" vertical="center"/>
    </xf>
    <xf numFmtId="49" fontId="2" fillId="0" borderId="12" xfId="0" applyNumberFormat="1" applyFont="1" applyBorder="1" applyAlignment="1">
      <alignment horizontal="left" vertical="center" wrapText="1"/>
    </xf>
    <xf numFmtId="0" fontId="2" fillId="2" borderId="12" xfId="0" applyFont="1" applyFill="1" applyBorder="1" applyAlignment="1">
      <alignment horizontal="left" vertical="center" wrapText="1"/>
    </xf>
    <xf numFmtId="49" fontId="2" fillId="0" borderId="6" xfId="0" applyNumberFormat="1" applyFont="1" applyBorder="1" applyAlignment="1">
      <alignment horizontal="left" vertical="center" wrapText="1"/>
    </xf>
    <xf numFmtId="0" fontId="2" fillId="0" borderId="12" xfId="0" applyFont="1" applyBorder="1" applyAlignment="1">
      <alignment horizontal="left" vertical="center" wrapText="1"/>
    </xf>
    <xf numFmtId="0" fontId="0" fillId="0" borderId="6" xfId="0" applyBorder="1" applyAlignment="1"/>
    <xf numFmtId="0" fontId="0" fillId="0" borderId="27" xfId="0" applyBorder="1" applyAlignment="1"/>
    <xf numFmtId="0" fontId="16" fillId="0" borderId="6" xfId="0" applyFont="1" applyBorder="1" applyAlignment="1">
      <alignment horizontal="left" vertical="center" wrapText="1"/>
    </xf>
    <xf numFmtId="49" fontId="2" fillId="0" borderId="12" xfId="0" applyNumberFormat="1" applyFont="1" applyBorder="1" applyAlignment="1">
      <alignment vertical="center" wrapText="1"/>
    </xf>
    <xf numFmtId="0" fontId="16" fillId="0" borderId="6" xfId="0" applyFont="1" applyBorder="1" applyAlignment="1">
      <alignment vertical="center" wrapText="1"/>
    </xf>
    <xf numFmtId="0" fontId="2" fillId="2" borderId="3" xfId="0" applyFont="1" applyFill="1" applyBorder="1" applyAlignment="1">
      <alignment horizontal="left" vertical="center" wrapText="1"/>
    </xf>
    <xf numFmtId="0" fontId="16" fillId="0" borderId="3" xfId="0" applyFont="1" applyBorder="1" applyAlignment="1">
      <alignment horizontal="left" vertical="center" wrapText="1"/>
    </xf>
    <xf numFmtId="49" fontId="2" fillId="4" borderId="12" xfId="0" applyNumberFormat="1" applyFont="1" applyFill="1" applyBorder="1" applyAlignment="1">
      <alignment vertical="center"/>
    </xf>
    <xf numFmtId="0" fontId="0" fillId="0" borderId="6" xfId="0" applyBorder="1" applyAlignment="1">
      <alignment vertical="center"/>
    </xf>
    <xf numFmtId="0" fontId="14" fillId="0" borderId="16" xfId="0" applyFont="1" applyBorder="1" applyAlignment="1">
      <alignment horizontal="left" vertical="top" wrapText="1"/>
    </xf>
    <xf numFmtId="0" fontId="14" fillId="0" borderId="6" xfId="0" applyFont="1" applyBorder="1" applyAlignment="1">
      <alignment horizontal="left" vertical="top" wrapText="1"/>
    </xf>
    <xf numFmtId="49" fontId="7" fillId="6" borderId="3" xfId="0" applyNumberFormat="1" applyFont="1" applyFill="1" applyBorder="1" applyAlignment="1">
      <alignment horizontal="left" vertical="center"/>
    </xf>
    <xf numFmtId="0" fontId="17" fillId="6" borderId="3" xfId="0" applyFont="1" applyFill="1" applyBorder="1" applyAlignment="1">
      <alignment horizontal="left" vertical="center"/>
    </xf>
    <xf numFmtId="0" fontId="7" fillId="6" borderId="3" xfId="0" applyFont="1" applyFill="1" applyBorder="1" applyAlignment="1">
      <alignment horizontal="left" vertical="center" wrapText="1"/>
    </xf>
    <xf numFmtId="0" fontId="16" fillId="6" borderId="3" xfId="0" applyFont="1" applyFill="1" applyBorder="1" applyAlignment="1">
      <alignment horizontal="left" vertical="center" wrapText="1"/>
    </xf>
    <xf numFmtId="0" fontId="0" fillId="0" borderId="27" xfId="0" applyBorder="1" applyAlignment="1">
      <alignment vertical="center"/>
    </xf>
    <xf numFmtId="0" fontId="16" fillId="0" borderId="27" xfId="0" applyFont="1" applyBorder="1" applyAlignment="1">
      <alignment horizontal="left" vertical="center" wrapText="1"/>
    </xf>
    <xf numFmtId="49" fontId="7" fillId="0" borderId="12"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49" fontId="16" fillId="0" borderId="12" xfId="0"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49" fontId="16" fillId="0" borderId="27" xfId="0" applyNumberFormat="1" applyFont="1" applyFill="1" applyBorder="1" applyAlignment="1">
      <alignment horizontal="center"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4" fillId="0" borderId="27" xfId="0" applyFont="1" applyBorder="1" applyAlignment="1">
      <alignment horizontal="left" vertical="center" wrapText="1"/>
    </xf>
    <xf numFmtId="0" fontId="4" fillId="0" borderId="27" xfId="0" applyFont="1" applyBorder="1" applyAlignment="1">
      <alignment horizontal="center" vertical="center" wrapText="1"/>
    </xf>
    <xf numFmtId="0" fontId="2" fillId="0" borderId="22"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16" fillId="0" borderId="29" xfId="0" applyFont="1" applyBorder="1" applyAlignment="1">
      <alignment horizontal="center" vertical="center" wrapText="1"/>
    </xf>
    <xf numFmtId="0" fontId="31" fillId="6" borderId="3"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14" xfId="0" applyFont="1" applyFill="1" applyBorder="1" applyAlignment="1">
      <alignment horizontal="left" vertical="center" wrapText="1"/>
    </xf>
    <xf numFmtId="0" fontId="16" fillId="0" borderId="12" xfId="0" applyFont="1" applyBorder="1" applyAlignment="1">
      <alignment horizontal="left" vertical="center" wrapText="1"/>
    </xf>
    <xf numFmtId="0" fontId="7" fillId="0" borderId="16"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8" fillId="6" borderId="9"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7" fillId="6" borderId="10" xfId="0" applyFont="1" applyFill="1" applyBorder="1" applyAlignment="1">
      <alignment horizontal="center" vertical="center"/>
    </xf>
    <xf numFmtId="0" fontId="7" fillId="6" borderId="3" xfId="0" applyFont="1" applyFill="1" applyBorder="1" applyAlignment="1">
      <alignment horizontal="center" vertical="center" wrapText="1"/>
    </xf>
    <xf numFmtId="49" fontId="7" fillId="6" borderId="3" xfId="0" applyNumberFormat="1" applyFont="1" applyFill="1" applyBorder="1" applyAlignment="1">
      <alignment horizontal="center" vertical="center" wrapText="1"/>
    </xf>
    <xf numFmtId="4" fontId="7" fillId="6" borderId="12" xfId="0" applyNumberFormat="1" applyFont="1" applyFill="1" applyBorder="1" applyAlignment="1">
      <alignment horizontal="right" vertical="center" wrapText="1"/>
    </xf>
    <xf numFmtId="4" fontId="7" fillId="6" borderId="27" xfId="0" applyNumberFormat="1" applyFont="1" applyFill="1" applyBorder="1" applyAlignment="1">
      <alignment horizontal="right" vertical="center" wrapText="1"/>
    </xf>
    <xf numFmtId="49" fontId="2" fillId="0" borderId="22" xfId="0" applyNumberFormat="1" applyFont="1" applyBorder="1" applyAlignment="1">
      <alignment vertical="center"/>
    </xf>
    <xf numFmtId="0" fontId="0" fillId="0" borderId="29" xfId="0" applyBorder="1" applyAlignment="1">
      <alignment vertical="center"/>
    </xf>
    <xf numFmtId="49" fontId="1" fillId="0" borderId="22" xfId="0" applyNumberFormat="1" applyFont="1" applyBorder="1" applyAlignment="1">
      <alignment wrapText="1"/>
    </xf>
    <xf numFmtId="0" fontId="0" fillId="0" borderId="29" xfId="0" applyBorder="1" applyAlignment="1">
      <alignment wrapText="1"/>
    </xf>
    <xf numFmtId="0" fontId="1" fillId="2" borderId="12" xfId="0" applyFont="1" applyFill="1" applyBorder="1" applyAlignment="1">
      <alignment horizontal="left" vertical="top" wrapText="1"/>
    </xf>
    <xf numFmtId="0" fontId="0" fillId="0" borderId="27" xfId="0" applyBorder="1" applyAlignment="1">
      <alignment horizontal="left" wrapText="1"/>
    </xf>
    <xf numFmtId="49" fontId="2" fillId="0" borderId="12" xfId="0" applyNumberFormat="1" applyFont="1" applyFill="1" applyBorder="1" applyAlignment="1">
      <alignment vertical="center"/>
    </xf>
    <xf numFmtId="0" fontId="0" fillId="0" borderId="27" xfId="0" applyFont="1" applyBorder="1" applyAlignment="1">
      <alignment vertical="center"/>
    </xf>
    <xf numFmtId="49" fontId="2" fillId="0" borderId="12" xfId="0" applyNumberFormat="1" applyFont="1" applyFill="1" applyBorder="1" applyAlignment="1">
      <alignment vertical="center" wrapText="1"/>
    </xf>
    <xf numFmtId="0" fontId="0" fillId="0" borderId="27" xfId="0" applyFont="1" applyBorder="1" applyAlignment="1">
      <alignment vertical="center" wrapText="1"/>
    </xf>
    <xf numFmtId="49" fontId="7" fillId="6" borderId="39" xfId="0" applyNumberFormat="1" applyFont="1" applyFill="1" applyBorder="1" applyAlignment="1">
      <alignment horizontal="center" vertical="center"/>
    </xf>
    <xf numFmtId="0" fontId="0" fillId="6" borderId="46" xfId="0" applyFill="1" applyBorder="1" applyAlignment="1">
      <alignment horizontal="center" vertical="center"/>
    </xf>
    <xf numFmtId="0" fontId="0" fillId="6" borderId="34" xfId="0" applyFill="1" applyBorder="1" applyAlignment="1">
      <alignment horizontal="center" vertical="center"/>
    </xf>
    <xf numFmtId="0" fontId="1" fillId="4" borderId="12" xfId="0" applyFont="1" applyFill="1" applyBorder="1" applyAlignment="1">
      <alignment horizontal="left" vertical="top" wrapText="1"/>
    </xf>
    <xf numFmtId="0" fontId="14" fillId="0" borderId="6" xfId="0" applyFont="1" applyBorder="1" applyAlignment="1">
      <alignment horizontal="left" vertical="center" wrapText="1"/>
    </xf>
    <xf numFmtId="0" fontId="14" fillId="0" borderId="14" xfId="0" applyFont="1" applyBorder="1" applyAlignment="1">
      <alignment horizontal="left" vertical="center" wrapText="1"/>
    </xf>
    <xf numFmtId="0" fontId="4" fillId="0" borderId="12" xfId="0" applyFont="1" applyBorder="1" applyAlignment="1">
      <alignment horizontal="center" vertical="center"/>
    </xf>
    <xf numFmtId="0" fontId="4" fillId="0" borderId="27" xfId="0" applyFont="1" applyBorder="1" applyAlignment="1">
      <alignment horizontal="center" vertical="center"/>
    </xf>
    <xf numFmtId="49" fontId="4" fillId="0" borderId="12"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17" fillId="0" borderId="12"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49" fontId="17" fillId="0" borderId="27" xfId="0" applyNumberFormat="1" applyFont="1" applyFill="1" applyBorder="1" applyAlignment="1">
      <alignment horizontal="center" vertical="center" wrapText="1"/>
    </xf>
    <xf numFmtId="0" fontId="8" fillId="0" borderId="12" xfId="0" applyFont="1" applyBorder="1" applyAlignment="1">
      <alignment horizontal="left" vertical="center" wrapText="1"/>
    </xf>
    <xf numFmtId="0" fontId="8" fillId="0" borderId="6" xfId="0" applyFont="1" applyBorder="1" applyAlignment="1">
      <alignment horizontal="left" vertical="center" wrapText="1"/>
    </xf>
    <xf numFmtId="0" fontId="8" fillId="0" borderId="27" xfId="0" applyFont="1" applyBorder="1" applyAlignment="1">
      <alignment horizontal="left" vertical="center" wrapText="1"/>
    </xf>
    <xf numFmtId="0" fontId="7" fillId="9" borderId="3" xfId="0" applyFont="1" applyFill="1" applyBorder="1" applyAlignment="1">
      <alignment horizontal="center" vertical="center" wrapText="1"/>
    </xf>
    <xf numFmtId="0" fontId="17" fillId="9" borderId="3"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4" xfId="0" applyFont="1" applyFill="1" applyBorder="1" applyAlignment="1">
      <alignment horizontal="center" vertical="center"/>
    </xf>
    <xf numFmtId="0" fontId="8" fillId="9" borderId="7" xfId="0" applyFont="1" applyFill="1" applyBorder="1" applyAlignment="1">
      <alignment horizontal="center" vertical="center"/>
    </xf>
    <xf numFmtId="0" fontId="7" fillId="9" borderId="8" xfId="0" applyFont="1" applyFill="1" applyBorder="1" applyAlignment="1">
      <alignment horizontal="center" vertical="center" wrapText="1"/>
    </xf>
    <xf numFmtId="0" fontId="7" fillId="9" borderId="10" xfId="0" applyFont="1" applyFill="1" applyBorder="1" applyAlignment="1">
      <alignment horizontal="center" vertical="center"/>
    </xf>
    <xf numFmtId="49" fontId="7" fillId="9" borderId="3" xfId="0" applyNumberFormat="1" applyFont="1" applyFill="1" applyBorder="1" applyAlignment="1">
      <alignment horizontal="center" vertical="center" wrapText="1"/>
    </xf>
    <xf numFmtId="0" fontId="7" fillId="9" borderId="2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52" xfId="0" applyFont="1" applyFill="1" applyBorder="1" applyAlignment="1">
      <alignment horizontal="center" vertical="center" wrapText="1"/>
    </xf>
    <xf numFmtId="0" fontId="7" fillId="9" borderId="53" xfId="0" applyFont="1" applyFill="1" applyBorder="1" applyAlignment="1">
      <alignment horizontal="center" vertical="center" wrapText="1"/>
    </xf>
    <xf numFmtId="0" fontId="7" fillId="9" borderId="33" xfId="0" applyFont="1" applyFill="1" applyBorder="1" applyAlignment="1">
      <alignment horizontal="center" vertical="center" wrapText="1"/>
    </xf>
    <xf numFmtId="0" fontId="7" fillId="9" borderId="64" xfId="0" applyFont="1" applyFill="1" applyBorder="1" applyAlignment="1">
      <alignment horizontal="center" vertical="center" wrapText="1"/>
    </xf>
    <xf numFmtId="49" fontId="7" fillId="9" borderId="47" xfId="0" applyNumberFormat="1" applyFont="1" applyFill="1" applyBorder="1" applyAlignment="1">
      <alignment horizontal="center" vertical="center" wrapText="1"/>
    </xf>
    <xf numFmtId="49" fontId="7" fillId="9" borderId="43" xfId="0" applyNumberFormat="1"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7" xfId="0" applyFont="1" applyFill="1" applyBorder="1" applyAlignment="1">
      <alignment horizontal="center" vertical="center" wrapText="1"/>
    </xf>
    <xf numFmtId="49" fontId="2" fillId="0" borderId="3" xfId="0" applyNumberFormat="1" applyFont="1" applyBorder="1" applyAlignment="1">
      <alignment horizontal="center" vertical="center"/>
    </xf>
    <xf numFmtId="49" fontId="16" fillId="0" borderId="3" xfId="0" applyNumberFormat="1" applyFont="1" applyBorder="1" applyAlignment="1">
      <alignment horizontal="center" vertical="center"/>
    </xf>
    <xf numFmtId="49" fontId="7" fillId="0" borderId="39" xfId="0" applyNumberFormat="1" applyFont="1" applyBorder="1" applyAlignment="1">
      <alignment horizontal="center" vertical="center" wrapText="1"/>
    </xf>
    <xf numFmtId="0" fontId="17" fillId="0" borderId="46" xfId="0" applyFont="1" applyBorder="1" applyAlignment="1">
      <alignment horizontal="center" vertical="center" wrapText="1"/>
    </xf>
    <xf numFmtId="0" fontId="17" fillId="0" borderId="34" xfId="0" applyFont="1" applyBorder="1" applyAlignment="1">
      <alignment horizontal="center" vertical="center" wrapText="1"/>
    </xf>
    <xf numFmtId="0" fontId="7" fillId="9" borderId="55" xfId="0" applyFont="1" applyFill="1" applyBorder="1" applyAlignment="1">
      <alignment horizontal="center" vertical="center"/>
    </xf>
    <xf numFmtId="0" fontId="7" fillId="9" borderId="49" xfId="0" applyFont="1" applyFill="1" applyBorder="1" applyAlignment="1">
      <alignment horizontal="center" vertical="center"/>
    </xf>
    <xf numFmtId="0" fontId="7" fillId="9" borderId="58" xfId="0" applyFont="1" applyFill="1" applyBorder="1" applyAlignment="1">
      <alignment horizontal="center" vertical="center"/>
    </xf>
    <xf numFmtId="0" fontId="7" fillId="9" borderId="10"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17" fillId="0" borderId="29" xfId="0" applyFont="1" applyBorder="1" applyAlignment="1">
      <alignment horizontal="center" vertical="center" wrapText="1"/>
    </xf>
    <xf numFmtId="49" fontId="2" fillId="0" borderId="22" xfId="0" applyNumberFormat="1" applyFont="1" applyFill="1" applyBorder="1" applyAlignment="1">
      <alignment horizontal="center" vertical="center" wrapText="1"/>
    </xf>
    <xf numFmtId="49" fontId="2" fillId="0" borderId="25"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0" fontId="7" fillId="0" borderId="29"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31" fillId="0" borderId="27" xfId="0" applyFont="1" applyBorder="1" applyAlignment="1">
      <alignment horizontal="left" vertical="center" wrapText="1"/>
    </xf>
    <xf numFmtId="0" fontId="17" fillId="0" borderId="12" xfId="0" applyFont="1" applyBorder="1" applyAlignment="1">
      <alignment horizontal="left" vertical="center" wrapText="1"/>
    </xf>
    <xf numFmtId="0" fontId="17" fillId="0" borderId="6" xfId="0" applyFont="1" applyBorder="1" applyAlignment="1">
      <alignment horizontal="left" vertical="center" wrapText="1"/>
    </xf>
    <xf numFmtId="0" fontId="17" fillId="0" borderId="27" xfId="0" applyFont="1" applyBorder="1" applyAlignment="1">
      <alignment horizontal="left" vertical="center" wrapText="1"/>
    </xf>
    <xf numFmtId="0" fontId="7" fillId="0" borderId="12" xfId="0" applyFont="1" applyFill="1" applyBorder="1" applyAlignment="1">
      <alignment horizontal="left" vertical="center" wrapText="1"/>
    </xf>
    <xf numFmtId="0" fontId="7" fillId="9" borderId="12"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7" fillId="9" borderId="3" xfId="0" applyFont="1" applyFill="1" applyBorder="1" applyAlignment="1">
      <alignment horizontal="center" vertical="center"/>
    </xf>
    <xf numFmtId="0" fontId="7" fillId="9" borderId="12" xfId="0" applyFont="1" applyFill="1" applyBorder="1" applyAlignment="1">
      <alignment horizontal="left" vertical="center" wrapText="1"/>
    </xf>
    <xf numFmtId="0" fontId="7" fillId="9" borderId="6" xfId="0" applyFont="1" applyFill="1" applyBorder="1" applyAlignment="1">
      <alignment horizontal="left" vertical="center" wrapText="1"/>
    </xf>
    <xf numFmtId="0" fontId="7" fillId="9" borderId="14" xfId="0" applyFont="1" applyFill="1" applyBorder="1" applyAlignment="1">
      <alignment horizontal="left" vertical="center" wrapText="1"/>
    </xf>
    <xf numFmtId="49" fontId="2" fillId="0" borderId="12" xfId="0" applyNumberFormat="1"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27" xfId="0" applyFont="1" applyBorder="1" applyAlignment="1">
      <alignment horizontal="center" vertical="center" wrapText="1"/>
    </xf>
    <xf numFmtId="49" fontId="2" fillId="0" borderId="12" xfId="0" applyNumberFormat="1" applyFont="1" applyFill="1" applyBorder="1" applyAlignment="1">
      <alignment horizontal="left" vertical="center" wrapText="1"/>
    </xf>
    <xf numFmtId="49" fontId="7" fillId="0" borderId="43" xfId="0" applyNumberFormat="1" applyFont="1" applyFill="1" applyBorder="1" applyAlignment="1">
      <alignment horizontal="center" vertical="center" wrapText="1"/>
    </xf>
    <xf numFmtId="0" fontId="16" fillId="0" borderId="50" xfId="0" applyFont="1" applyBorder="1" applyAlignment="1">
      <alignment horizontal="center" vertical="center" wrapText="1"/>
    </xf>
    <xf numFmtId="0" fontId="16" fillId="0" borderId="33" xfId="0" applyFont="1" applyBorder="1" applyAlignment="1">
      <alignment horizontal="center" vertical="center" wrapText="1"/>
    </xf>
    <xf numFmtId="0" fontId="4" fillId="0" borderId="6" xfId="0" applyFont="1" applyBorder="1" applyAlignment="1">
      <alignment horizontal="center" vertical="center"/>
    </xf>
    <xf numFmtId="172" fontId="4" fillId="0" borderId="12" xfId="0" applyNumberFormat="1" applyFont="1" applyBorder="1" applyAlignment="1">
      <alignment horizontal="right" vertical="center"/>
    </xf>
    <xf numFmtId="172" fontId="4" fillId="0" borderId="6" xfId="0" applyNumberFormat="1" applyFont="1" applyBorder="1" applyAlignment="1">
      <alignment horizontal="right" vertical="center"/>
    </xf>
    <xf numFmtId="172" fontId="4" fillId="0" borderId="27" xfId="0" applyNumberFormat="1" applyFont="1" applyBorder="1" applyAlignment="1">
      <alignment horizontal="right" vertical="center"/>
    </xf>
    <xf numFmtId="172" fontId="4" fillId="0" borderId="12" xfId="0" applyNumberFormat="1" applyFont="1" applyBorder="1" applyAlignment="1">
      <alignment horizontal="right" vertical="center" wrapText="1"/>
    </xf>
    <xf numFmtId="172" fontId="4" fillId="0" borderId="6" xfId="0" applyNumberFormat="1" applyFont="1" applyBorder="1" applyAlignment="1">
      <alignment horizontal="right" vertical="center" wrapText="1"/>
    </xf>
    <xf numFmtId="172" fontId="4" fillId="0" borderId="27" xfId="0" applyNumberFormat="1" applyFont="1" applyBorder="1" applyAlignment="1">
      <alignment horizontal="right" vertical="center" wrapText="1"/>
    </xf>
    <xf numFmtId="49" fontId="7" fillId="6" borderId="51" xfId="0" applyNumberFormat="1" applyFont="1" applyFill="1" applyBorder="1" applyAlignment="1">
      <alignment horizontal="center" vertical="center"/>
    </xf>
    <xf numFmtId="0" fontId="16" fillId="6" borderId="0" xfId="0" applyFont="1" applyFill="1" applyBorder="1" applyAlignment="1">
      <alignment horizontal="center" vertical="center"/>
    </xf>
    <xf numFmtId="0" fontId="16" fillId="6" borderId="50" xfId="0" applyFont="1" applyFill="1" applyBorder="1" applyAlignment="1">
      <alignment horizontal="center" vertical="center"/>
    </xf>
    <xf numFmtId="2" fontId="6" fillId="6" borderId="60" xfId="0" applyNumberFormat="1" applyFont="1" applyFill="1" applyBorder="1" applyAlignment="1">
      <alignment horizontal="center" vertical="center" wrapText="1"/>
    </xf>
    <xf numFmtId="2" fontId="0" fillId="6" borderId="45" xfId="0" applyNumberFormat="1" applyFill="1" applyBorder="1" applyAlignment="1">
      <alignment horizontal="center" vertical="center" wrapText="1"/>
    </xf>
    <xf numFmtId="2" fontId="0" fillId="6" borderId="63" xfId="0" applyNumberFormat="1" applyFill="1" applyBorder="1" applyAlignment="1">
      <alignment horizontal="center" vertical="center" wrapText="1"/>
    </xf>
    <xf numFmtId="4" fontId="7" fillId="6" borderId="23" xfId="0" applyNumberFormat="1" applyFont="1" applyFill="1" applyBorder="1" applyAlignment="1">
      <alignment horizontal="right" vertical="center" wrapText="1"/>
    </xf>
    <xf numFmtId="4" fontId="7" fillId="6" borderId="28" xfId="0" applyNumberFormat="1" applyFont="1" applyFill="1" applyBorder="1" applyAlignment="1">
      <alignment horizontal="right" vertical="center" wrapText="1"/>
    </xf>
    <xf numFmtId="49" fontId="7" fillId="9" borderId="9" xfId="0" applyNumberFormat="1" applyFont="1" applyFill="1" applyBorder="1" applyAlignment="1">
      <alignment horizontal="center" vertical="center" wrapText="1"/>
    </xf>
    <xf numFmtId="49" fontId="7" fillId="9" borderId="4" xfId="0" applyNumberFormat="1" applyFont="1" applyFill="1" applyBorder="1" applyAlignment="1">
      <alignment horizontal="center" vertical="center" wrapText="1"/>
    </xf>
    <xf numFmtId="49" fontId="7" fillId="9" borderId="7" xfId="0" applyNumberFormat="1"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7" xfId="0" applyFont="1" applyBorder="1" applyAlignment="1">
      <alignment horizontal="center" vertical="center" wrapText="1"/>
    </xf>
    <xf numFmtId="49" fontId="2" fillId="2" borderId="12" xfId="0" applyNumberFormat="1" applyFont="1" applyFill="1" applyBorder="1" applyAlignment="1">
      <alignment horizontal="center" vertical="center" wrapText="1"/>
    </xf>
    <xf numFmtId="0" fontId="0" fillId="0" borderId="6" xfId="0" applyBorder="1" applyAlignment="1">
      <alignment horizontal="center" vertical="center" wrapText="1"/>
    </xf>
    <xf numFmtId="49" fontId="16" fillId="0" borderId="12" xfId="0" applyNumberFormat="1" applyFont="1" applyBorder="1" applyAlignment="1">
      <alignment horizontal="center" vertical="center" wrapText="1"/>
    </xf>
    <xf numFmtId="0" fontId="0" fillId="0" borderId="27" xfId="0" applyBorder="1" applyAlignment="1">
      <alignment horizontal="center" vertical="center" wrapText="1"/>
    </xf>
    <xf numFmtId="49" fontId="16" fillId="0" borderId="12" xfId="0" applyNumberFormat="1" applyFont="1" applyBorder="1" applyAlignment="1">
      <alignment horizontal="center" vertical="center"/>
    </xf>
    <xf numFmtId="49" fontId="1" fillId="2" borderId="6" xfId="0" applyNumberFormat="1" applyFont="1" applyFill="1" applyBorder="1" applyAlignment="1">
      <alignment horizontal="center" vertical="center"/>
    </xf>
    <xf numFmtId="0" fontId="0" fillId="0" borderId="6" xfId="0" applyFont="1" applyBorder="1" applyAlignment="1">
      <alignment horizontal="center" vertical="center"/>
    </xf>
    <xf numFmtId="0" fontId="0" fillId="0" borderId="27" xfId="0" applyFont="1" applyBorder="1" applyAlignment="1">
      <alignment horizontal="center" vertical="center"/>
    </xf>
    <xf numFmtId="49" fontId="14" fillId="0" borderId="6" xfId="0" applyNumberFormat="1" applyFont="1" applyBorder="1" applyAlignment="1">
      <alignment horizontal="center" vertical="center"/>
    </xf>
    <xf numFmtId="49" fontId="14" fillId="0" borderId="6" xfId="0" applyNumberFormat="1" applyFont="1" applyBorder="1" applyAlignment="1">
      <alignment horizontal="center" vertical="center" wrapText="1"/>
    </xf>
    <xf numFmtId="0" fontId="0" fillId="0" borderId="6" xfId="0" applyFont="1" applyBorder="1" applyAlignment="1">
      <alignment horizontal="center" vertical="center" wrapText="1"/>
    </xf>
    <xf numFmtId="0" fontId="0" fillId="0" borderId="27" xfId="0" applyFont="1" applyBorder="1" applyAlignment="1">
      <alignment horizontal="center" vertical="center" wrapText="1"/>
    </xf>
    <xf numFmtId="4" fontId="6" fillId="6" borderId="3" xfId="0" applyNumberFormat="1" applyFont="1" applyFill="1" applyBorder="1" applyAlignment="1">
      <alignment horizontal="right" vertical="center"/>
    </xf>
    <xf numFmtId="0" fontId="32" fillId="6" borderId="3" xfId="0" applyFont="1" applyFill="1" applyBorder="1" applyAlignment="1">
      <alignment horizontal="right" vertical="center"/>
    </xf>
    <xf numFmtId="4" fontId="6" fillId="6" borderId="3" xfId="0" applyNumberFormat="1" applyFont="1" applyFill="1" applyBorder="1" applyAlignment="1">
      <alignment horizontal="right" vertical="center" wrapText="1"/>
    </xf>
    <xf numFmtId="0" fontId="32" fillId="6" borderId="3" xfId="0" applyFont="1" applyFill="1" applyBorder="1" applyAlignment="1">
      <alignment horizontal="right" vertical="center" wrapText="1"/>
    </xf>
    <xf numFmtId="49" fontId="6" fillId="6" borderId="60" xfId="0" applyNumberFormat="1" applyFont="1" applyFill="1" applyBorder="1" applyAlignment="1">
      <alignment horizontal="center" vertical="center" wrapText="1"/>
    </xf>
    <xf numFmtId="0" fontId="0" fillId="6" borderId="45" xfId="0" applyFill="1" applyBorder="1" applyAlignment="1">
      <alignment horizontal="center" vertical="center" wrapText="1"/>
    </xf>
    <xf numFmtId="0" fontId="0" fillId="6" borderId="63" xfId="0" applyFill="1" applyBorder="1" applyAlignment="1">
      <alignment horizontal="center" vertical="center" wrapText="1"/>
    </xf>
    <xf numFmtId="2" fontId="6" fillId="6" borderId="3" xfId="0" applyNumberFormat="1" applyFont="1" applyFill="1" applyBorder="1" applyAlignment="1">
      <alignment horizontal="center" vertical="center" wrapText="1"/>
    </xf>
    <xf numFmtId="2" fontId="0" fillId="6" borderId="3" xfId="0" applyNumberFormat="1" applyFill="1" applyBorder="1" applyAlignment="1">
      <alignment horizontal="center" vertical="center" wrapText="1"/>
    </xf>
    <xf numFmtId="49" fontId="2" fillId="0" borderId="10" xfId="0" applyNumberFormat="1" applyFont="1" applyBorder="1" applyAlignment="1">
      <alignment vertical="center"/>
    </xf>
    <xf numFmtId="0" fontId="16" fillId="0" borderId="10" xfId="0" applyFont="1" applyBorder="1" applyAlignment="1">
      <alignment vertical="center"/>
    </xf>
    <xf numFmtId="0" fontId="16" fillId="0" borderId="3" xfId="0" applyFont="1" applyBorder="1" applyAlignment="1">
      <alignment horizontal="left" vertical="center"/>
    </xf>
    <xf numFmtId="0" fontId="16" fillId="0" borderId="3" xfId="0" applyFont="1" applyBorder="1" applyAlignment="1">
      <alignment vertical="center"/>
    </xf>
    <xf numFmtId="49" fontId="2" fillId="0" borderId="22" xfId="0" applyNumberFormat="1" applyFont="1" applyBorder="1" applyAlignment="1">
      <alignment vertical="center" wrapText="1"/>
    </xf>
    <xf numFmtId="0" fontId="16" fillId="0" borderId="29" xfId="0" applyFont="1" applyBorder="1" applyAlignment="1">
      <alignment vertical="center" wrapText="1"/>
    </xf>
    <xf numFmtId="49" fontId="2" fillId="2" borderId="27" xfId="0" applyNumberFormat="1" applyFont="1" applyFill="1" applyBorder="1" applyAlignment="1">
      <alignment horizontal="center" vertical="center" wrapText="1"/>
    </xf>
    <xf numFmtId="0" fontId="2" fillId="4" borderId="12" xfId="0" applyFont="1" applyFill="1" applyBorder="1" applyAlignment="1">
      <alignment horizontal="left" vertical="center" wrapText="1"/>
    </xf>
    <xf numFmtId="0" fontId="2" fillId="4" borderId="27"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27" xfId="0" applyFont="1" applyFill="1" applyBorder="1" applyAlignment="1">
      <alignment horizontal="center" vertical="center" wrapText="1"/>
    </xf>
    <xf numFmtId="49" fontId="7" fillId="6" borderId="55" xfId="0" applyNumberFormat="1" applyFont="1" applyFill="1" applyBorder="1" applyAlignment="1">
      <alignment horizontal="center" vertical="center" wrapText="1"/>
    </xf>
    <xf numFmtId="49" fontId="7" fillId="6" borderId="49" xfId="0" applyNumberFormat="1" applyFont="1" applyFill="1" applyBorder="1" applyAlignment="1">
      <alignment horizontal="center" vertical="center" wrapText="1"/>
    </xf>
    <xf numFmtId="49" fontId="7" fillId="6" borderId="58" xfId="0" applyNumberFormat="1" applyFont="1" applyFill="1" applyBorder="1" applyAlignment="1">
      <alignment horizontal="center" vertical="center" wrapText="1"/>
    </xf>
    <xf numFmtId="0" fontId="7" fillId="6" borderId="39"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59"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27"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28" xfId="0" applyFont="1" applyFill="1" applyBorder="1" applyAlignment="1">
      <alignment horizontal="center" vertical="center" wrapText="1"/>
    </xf>
    <xf numFmtId="0" fontId="7" fillId="6" borderId="22" xfId="0" applyFont="1" applyFill="1" applyBorder="1" applyAlignment="1">
      <alignment horizontal="center" vertical="center"/>
    </xf>
    <xf numFmtId="0" fontId="7" fillId="6" borderId="25" xfId="0" applyFont="1" applyFill="1" applyBorder="1" applyAlignment="1">
      <alignment horizontal="center" vertical="center"/>
    </xf>
    <xf numFmtId="0" fontId="7" fillId="6" borderId="29" xfId="0" applyFont="1" applyFill="1" applyBorder="1" applyAlignment="1">
      <alignment horizontal="center" vertical="center"/>
    </xf>
    <xf numFmtId="0" fontId="7" fillId="6" borderId="6" xfId="0" applyFont="1" applyFill="1" applyBorder="1" applyAlignment="1">
      <alignment horizontal="center" vertical="center" wrapText="1"/>
    </xf>
    <xf numFmtId="4" fontId="7" fillId="6" borderId="3" xfId="0" applyNumberFormat="1" applyFont="1" applyFill="1" applyBorder="1" applyAlignment="1">
      <alignment horizontal="right" vertical="center"/>
    </xf>
    <xf numFmtId="0" fontId="16" fillId="6" borderId="3" xfId="0" applyFont="1" applyFill="1" applyBorder="1" applyAlignment="1">
      <alignment horizontal="right" vertical="center"/>
    </xf>
    <xf numFmtId="49" fontId="1" fillId="0" borderId="20" xfId="0" applyNumberFormat="1" applyFont="1" applyBorder="1" applyAlignment="1">
      <alignment wrapText="1"/>
    </xf>
    <xf numFmtId="0" fontId="0" fillId="0" borderId="25" xfId="0" applyFont="1" applyBorder="1" applyAlignment="1">
      <alignment wrapText="1"/>
    </xf>
    <xf numFmtId="0" fontId="0" fillId="0" borderId="29" xfId="0" applyFont="1" applyBorder="1" applyAlignment="1">
      <alignment wrapText="1"/>
    </xf>
    <xf numFmtId="49" fontId="7" fillId="6" borderId="3" xfId="0" applyNumberFormat="1" applyFont="1" applyFill="1" applyBorder="1" applyAlignment="1">
      <alignment horizontal="center" vertical="center"/>
    </xf>
    <xf numFmtId="0" fontId="16" fillId="6" borderId="3" xfId="0" applyFont="1" applyFill="1" applyBorder="1" applyAlignment="1">
      <alignment horizontal="center" vertical="center"/>
    </xf>
    <xf numFmtId="0" fontId="2" fillId="0" borderId="39" xfId="0" applyFont="1" applyFill="1" applyBorder="1" applyAlignment="1">
      <alignment horizontal="right" vertical="center"/>
    </xf>
    <xf numFmtId="0" fontId="16" fillId="0" borderId="46" xfId="0" applyFont="1" applyBorder="1" applyAlignment="1">
      <alignment horizontal="right" vertical="center"/>
    </xf>
    <xf numFmtId="0" fontId="16" fillId="0" borderId="34" xfId="0" applyFont="1" applyBorder="1" applyAlignment="1">
      <alignment horizontal="right" vertical="center"/>
    </xf>
    <xf numFmtId="0" fontId="7" fillId="9" borderId="9" xfId="0" applyFont="1" applyFill="1" applyBorder="1" applyAlignment="1">
      <alignment horizontal="center" vertical="center"/>
    </xf>
    <xf numFmtId="0" fontId="7" fillId="9" borderId="4" xfId="0" applyFont="1" applyFill="1" applyBorder="1" applyAlignment="1">
      <alignment horizontal="center" vertical="center"/>
    </xf>
    <xf numFmtId="0" fontId="7" fillId="9" borderId="7" xfId="0" applyFont="1" applyFill="1" applyBorder="1" applyAlignment="1">
      <alignment horizontal="center" vertical="center"/>
    </xf>
    <xf numFmtId="0" fontId="7" fillId="8" borderId="12"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9" borderId="20" xfId="0" applyFont="1" applyFill="1" applyBorder="1" applyAlignment="1">
      <alignment horizontal="center" vertical="center"/>
    </xf>
    <xf numFmtId="0" fontId="7" fillId="9" borderId="16" xfId="0" applyFont="1" applyFill="1" applyBorder="1" applyAlignment="1">
      <alignment horizontal="center" vertical="center"/>
    </xf>
    <xf numFmtId="0" fontId="7" fillId="9" borderId="21" xfId="0" applyFont="1" applyFill="1" applyBorder="1" applyAlignment="1">
      <alignment horizontal="center" vertical="center"/>
    </xf>
    <xf numFmtId="49" fontId="6" fillId="6" borderId="3" xfId="0" applyNumberFormat="1" applyFont="1" applyFill="1" applyBorder="1" applyAlignment="1">
      <alignment horizontal="left" vertical="center" wrapText="1"/>
    </xf>
    <xf numFmtId="0" fontId="32" fillId="6" borderId="3" xfId="0" applyFont="1" applyFill="1" applyBorder="1" applyAlignment="1">
      <alignment horizontal="left" vertical="center" wrapText="1"/>
    </xf>
    <xf numFmtId="0" fontId="6" fillId="6" borderId="3" xfId="0" applyFont="1" applyFill="1" applyBorder="1" applyAlignment="1">
      <alignment horizontal="left" vertical="center" wrapText="1"/>
    </xf>
    <xf numFmtId="0" fontId="17" fillId="9" borderId="10" xfId="0" applyFont="1" applyFill="1" applyBorder="1" applyAlignment="1">
      <alignment vertical="center" wrapText="1"/>
    </xf>
    <xf numFmtId="0" fontId="17" fillId="9" borderId="3"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16" fillId="6" borderId="3" xfId="0" applyFont="1" applyFill="1" applyBorder="1" applyAlignment="1">
      <alignment vertical="center" wrapText="1"/>
    </xf>
    <xf numFmtId="49" fontId="2" fillId="0" borderId="3" xfId="0" applyNumberFormat="1" applyFont="1" applyBorder="1" applyAlignment="1">
      <alignment vertical="center" wrapText="1"/>
    </xf>
    <xf numFmtId="0" fontId="16" fillId="0" borderId="3" xfId="0" applyFont="1" applyBorder="1" applyAlignment="1">
      <alignment vertical="center" wrapText="1"/>
    </xf>
    <xf numFmtId="49" fontId="2" fillId="0" borderId="12" xfId="0" applyNumberFormat="1" applyFont="1" applyBorder="1" applyAlignment="1">
      <alignment vertical="center"/>
    </xf>
    <xf numFmtId="49" fontId="7" fillId="6" borderId="56" xfId="0" applyNumberFormat="1" applyFont="1" applyFill="1" applyBorder="1" applyAlignment="1">
      <alignment horizontal="center" vertical="center" wrapText="1"/>
    </xf>
    <xf numFmtId="0" fontId="16" fillId="6" borderId="41" xfId="0" applyFont="1" applyFill="1" applyBorder="1" applyAlignment="1">
      <alignment horizontal="center" vertical="center" wrapText="1"/>
    </xf>
    <xf numFmtId="0" fontId="16" fillId="6" borderId="67" xfId="0" applyFont="1" applyFill="1" applyBorder="1" applyAlignment="1">
      <alignment horizontal="center" vertical="center" wrapText="1"/>
    </xf>
    <xf numFmtId="0" fontId="0" fillId="0" borderId="6" xfId="0" applyBorder="1" applyAlignment="1">
      <alignment vertical="center" wrapText="1"/>
    </xf>
    <xf numFmtId="49" fontId="1" fillId="2" borderId="39" xfId="0" applyNumberFormat="1" applyFont="1" applyFill="1" applyBorder="1" applyAlignment="1">
      <alignment horizontal="center" vertical="center"/>
    </xf>
    <xf numFmtId="0" fontId="0" fillId="0" borderId="46" xfId="0" applyBorder="1" applyAlignment="1">
      <alignment horizontal="center" vertical="center"/>
    </xf>
    <xf numFmtId="0" fontId="0" fillId="0" borderId="34" xfId="0" applyBorder="1" applyAlignment="1">
      <alignment horizontal="center" vertical="center"/>
    </xf>
    <xf numFmtId="0" fontId="2" fillId="0" borderId="3" xfId="0" applyFont="1" applyBorder="1" applyAlignment="1">
      <alignment horizontal="left" vertical="center" wrapText="1"/>
    </xf>
    <xf numFmtId="0" fontId="7" fillId="9" borderId="22"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13" xfId="0" applyFont="1" applyFill="1" applyBorder="1" applyAlignment="1">
      <alignment horizontal="center" vertical="center"/>
    </xf>
    <xf numFmtId="0" fontId="16" fillId="0" borderId="25" xfId="0" applyFont="1" applyBorder="1" applyAlignment="1">
      <alignment horizontal="center" vertical="center" wrapText="1"/>
    </xf>
    <xf numFmtId="49" fontId="7" fillId="0" borderId="12" xfId="0" applyNumberFormat="1" applyFont="1" applyFill="1" applyBorder="1" applyAlignment="1">
      <alignment horizontal="left" vertical="center" wrapText="1"/>
    </xf>
    <xf numFmtId="0" fontId="17" fillId="0" borderId="6" xfId="0" applyFont="1" applyBorder="1" applyAlignment="1">
      <alignment horizontal="center" vertical="center" wrapText="1"/>
    </xf>
    <xf numFmtId="0" fontId="17" fillId="0" borderId="27" xfId="0" applyFont="1" applyBorder="1" applyAlignment="1">
      <alignment horizontal="center" vertical="center" wrapText="1"/>
    </xf>
    <xf numFmtId="49" fontId="7" fillId="0" borderId="6" xfId="0" applyNumberFormat="1" applyFont="1" applyFill="1" applyBorder="1" applyAlignment="1">
      <alignment horizontal="left" vertical="center" wrapText="1"/>
    </xf>
    <xf numFmtId="49" fontId="2" fillId="0" borderId="6" xfId="0" applyNumberFormat="1" applyFont="1" applyFill="1" applyBorder="1" applyAlignment="1">
      <alignment horizontal="center" vertical="center" wrapText="1"/>
    </xf>
    <xf numFmtId="49" fontId="4" fillId="0" borderId="6" xfId="0" applyNumberFormat="1" applyFont="1" applyBorder="1" applyAlignment="1">
      <alignment horizontal="center" vertical="center"/>
    </xf>
    <xf numFmtId="0" fontId="16" fillId="0" borderId="12" xfId="0" applyFont="1" applyBorder="1" applyAlignment="1">
      <alignment horizontal="center" vertical="center" wrapText="1"/>
    </xf>
    <xf numFmtId="49" fontId="16" fillId="0" borderId="6" xfId="0" applyNumberFormat="1" applyFont="1" applyBorder="1" applyAlignment="1">
      <alignment horizontal="center" vertical="center" wrapText="1"/>
    </xf>
    <xf numFmtId="0" fontId="17" fillId="0" borderId="12" xfId="0" applyFont="1" applyBorder="1" applyAlignment="1">
      <alignment horizontal="center" vertical="center" wrapText="1"/>
    </xf>
    <xf numFmtId="49" fontId="6" fillId="6" borderId="20" xfId="0" applyNumberFormat="1" applyFont="1" applyFill="1" applyBorder="1" applyAlignment="1">
      <alignment horizontal="left" vertical="center" wrapText="1"/>
    </xf>
    <xf numFmtId="0" fontId="0" fillId="6" borderId="25" xfId="0" applyFill="1" applyBorder="1" applyAlignment="1">
      <alignment horizontal="left" vertical="center" wrapText="1"/>
    </xf>
    <xf numFmtId="0" fontId="0" fillId="6" borderId="13" xfId="0" applyFill="1" applyBorder="1" applyAlignment="1">
      <alignment horizontal="left" vertical="center" wrapText="1"/>
    </xf>
    <xf numFmtId="0" fontId="6" fillId="6" borderId="16" xfId="0" applyFont="1" applyFill="1" applyBorder="1" applyAlignment="1">
      <alignment horizontal="left" vertical="center" wrapText="1"/>
    </xf>
    <xf numFmtId="0" fontId="0" fillId="6" borderId="6" xfId="0" applyFill="1" applyBorder="1" applyAlignment="1">
      <alignment horizontal="left" vertical="center" wrapText="1"/>
    </xf>
    <xf numFmtId="0" fontId="0" fillId="6" borderId="14" xfId="0" applyFill="1" applyBorder="1" applyAlignment="1">
      <alignment horizontal="left" vertical="center" wrapText="1"/>
    </xf>
    <xf numFmtId="49" fontId="1" fillId="0" borderId="3" xfId="0" applyNumberFormat="1" applyFont="1" applyBorder="1" applyAlignment="1">
      <alignment horizontal="center" vertical="center" wrapText="1"/>
    </xf>
    <xf numFmtId="0" fontId="14" fillId="0" borderId="3" xfId="0" applyFont="1" applyBorder="1" applyAlignment="1">
      <alignment horizontal="justify" vertical="center" wrapText="1"/>
    </xf>
    <xf numFmtId="0" fontId="13" fillId="0" borderId="12" xfId="0" applyFont="1" applyBorder="1" applyAlignment="1">
      <alignment horizontal="center" vertical="center"/>
    </xf>
    <xf numFmtId="0" fontId="13" fillId="0" borderId="6" xfId="0" applyFont="1" applyBorder="1" applyAlignment="1">
      <alignment horizontal="center" vertical="center"/>
    </xf>
    <xf numFmtId="0" fontId="13" fillId="0" borderId="27" xfId="0" applyFont="1" applyBorder="1" applyAlignment="1">
      <alignment horizontal="center" vertical="center"/>
    </xf>
    <xf numFmtId="0" fontId="13" fillId="0" borderId="47" xfId="0" applyFont="1" applyBorder="1" applyAlignment="1">
      <alignment horizontal="left" vertical="center" wrapText="1"/>
    </xf>
    <xf numFmtId="0" fontId="13" fillId="0" borderId="51" xfId="0" applyFont="1" applyBorder="1" applyAlignment="1">
      <alignment horizontal="left" vertical="center" wrapText="1"/>
    </xf>
    <xf numFmtId="0" fontId="13" fillId="0" borderId="52" xfId="0" applyFont="1" applyBorder="1" applyAlignment="1">
      <alignment horizontal="left" vertical="center" wrapText="1"/>
    </xf>
    <xf numFmtId="49" fontId="6" fillId="0" borderId="12" xfId="0" applyNumberFormat="1" applyFont="1" applyBorder="1" applyAlignment="1">
      <alignment horizontal="center" vertical="center" wrapText="1"/>
    </xf>
    <xf numFmtId="0" fontId="14" fillId="0" borderId="27" xfId="0" applyFont="1" applyBorder="1" applyAlignment="1">
      <alignment horizontal="center" vertical="center" wrapText="1"/>
    </xf>
    <xf numFmtId="0" fontId="6" fillId="0" borderId="47" xfId="0" applyFont="1" applyBorder="1" applyAlignment="1">
      <alignment horizontal="left" vertical="center" wrapText="1"/>
    </xf>
    <xf numFmtId="0" fontId="14" fillId="0" borderId="52" xfId="0" applyFont="1" applyBorder="1" applyAlignment="1">
      <alignment horizontal="left" vertical="center" wrapText="1"/>
    </xf>
    <xf numFmtId="49" fontId="14" fillId="4" borderId="3" xfId="0" applyNumberFormat="1" applyFont="1" applyFill="1" applyBorder="1" applyAlignment="1">
      <alignment horizontal="center" vertical="center" wrapText="1"/>
    </xf>
    <xf numFmtId="0" fontId="14" fillId="4" borderId="39" xfId="0" applyFont="1" applyFill="1" applyBorder="1" applyAlignment="1">
      <alignment horizontal="left" vertical="center" wrapText="1"/>
    </xf>
    <xf numFmtId="49" fontId="13" fillId="0" borderId="12"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27" xfId="0" applyNumberFormat="1" applyFont="1" applyBorder="1" applyAlignment="1">
      <alignment horizontal="center" vertical="center" wrapText="1"/>
    </xf>
    <xf numFmtId="49" fontId="13" fillId="0" borderId="47" xfId="0" applyNumberFormat="1" applyFont="1" applyBorder="1" applyAlignment="1">
      <alignment horizontal="left" vertical="center" wrapText="1"/>
    </xf>
    <xf numFmtId="49" fontId="14" fillId="4" borderId="12" xfId="0" applyNumberFormat="1" applyFont="1" applyFill="1" applyBorder="1" applyAlignment="1">
      <alignment horizontal="center" vertical="center" wrapText="1"/>
    </xf>
    <xf numFmtId="49" fontId="14" fillId="4" borderId="6" xfId="0" applyNumberFormat="1" applyFont="1" applyFill="1" applyBorder="1" applyAlignment="1">
      <alignment horizontal="center" vertical="center" wrapText="1"/>
    </xf>
    <xf numFmtId="49" fontId="14" fillId="4" borderId="27" xfId="0" applyNumberFormat="1" applyFont="1" applyFill="1" applyBorder="1" applyAlignment="1">
      <alignment horizontal="center" vertical="center" wrapText="1"/>
    </xf>
    <xf numFmtId="49" fontId="14" fillId="4" borderId="47" xfId="0" applyNumberFormat="1" applyFont="1" applyFill="1" applyBorder="1" applyAlignment="1">
      <alignment horizontal="left" vertical="center" wrapText="1"/>
    </xf>
    <xf numFmtId="0" fontId="14" fillId="4" borderId="51" xfId="0" applyFont="1" applyFill="1" applyBorder="1" applyAlignment="1">
      <alignment horizontal="left" vertical="center" wrapText="1"/>
    </xf>
    <xf numFmtId="0" fontId="14" fillId="4" borderId="52" xfId="0" applyFont="1" applyFill="1" applyBorder="1" applyAlignment="1">
      <alignment horizontal="left" vertical="center" wrapText="1"/>
    </xf>
    <xf numFmtId="49" fontId="14" fillId="0" borderId="12" xfId="0"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49" fontId="14" fillId="0" borderId="27" xfId="0" applyNumberFormat="1" applyFont="1" applyFill="1" applyBorder="1" applyAlignment="1">
      <alignment horizontal="center" vertical="center" wrapText="1"/>
    </xf>
    <xf numFmtId="49" fontId="14" fillId="0" borderId="47" xfId="0" applyNumberFormat="1" applyFont="1" applyFill="1" applyBorder="1" applyAlignment="1">
      <alignment horizontal="left" vertical="center" wrapText="1"/>
    </xf>
    <xf numFmtId="0" fontId="14" fillId="0" borderId="51" xfId="0" applyFont="1" applyFill="1" applyBorder="1" applyAlignment="1">
      <alignment horizontal="left" vertical="center" wrapText="1"/>
    </xf>
    <xf numFmtId="0" fontId="14" fillId="0" borderId="52" xfId="0" applyFont="1" applyFill="1" applyBorder="1" applyAlignment="1">
      <alignment horizontal="left" vertical="center" wrapText="1"/>
    </xf>
    <xf numFmtId="0" fontId="7" fillId="9" borderId="9"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3" xfId="0" applyFont="1" applyFill="1" applyBorder="1" applyAlignment="1">
      <alignment horizontal="center" vertical="center"/>
    </xf>
    <xf numFmtId="49" fontId="8" fillId="9" borderId="10" xfId="0" applyNumberFormat="1" applyFont="1" applyFill="1" applyBorder="1" applyAlignment="1">
      <alignment horizontal="center" vertical="center" wrapText="1"/>
    </xf>
    <xf numFmtId="49" fontId="6" fillId="0" borderId="16"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9" fontId="14" fillId="0" borderId="12"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3" xfId="0" applyNumberFormat="1" applyFont="1" applyBorder="1" applyAlignment="1">
      <alignment horizontal="left" vertical="center" wrapText="1"/>
    </xf>
    <xf numFmtId="49" fontId="7" fillId="9" borderId="10" xfId="0" applyNumberFormat="1" applyFont="1" applyFill="1" applyBorder="1" applyAlignment="1">
      <alignment horizontal="center" vertical="center" wrapText="1"/>
    </xf>
    <xf numFmtId="49" fontId="17" fillId="9" borderId="10"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7" xfId="0" applyFont="1" applyBorder="1" applyAlignment="1">
      <alignment horizontal="center" vertical="center" wrapText="1"/>
    </xf>
    <xf numFmtId="49" fontId="6" fillId="9" borderId="3" xfId="0" applyNumberFormat="1" applyFont="1" applyFill="1" applyBorder="1" applyAlignment="1">
      <alignment horizontal="center" vertical="center" wrapText="1"/>
    </xf>
    <xf numFmtId="49" fontId="1" fillId="0" borderId="39" xfId="0" applyNumberFormat="1" applyFont="1" applyBorder="1" applyAlignment="1">
      <alignment horizontal="left" vertical="center" wrapText="1"/>
    </xf>
    <xf numFmtId="49" fontId="1" fillId="0" borderId="6" xfId="0" applyNumberFormat="1" applyFont="1" applyBorder="1" applyAlignment="1">
      <alignment horizontal="center" vertical="center" wrapText="1"/>
    </xf>
    <xf numFmtId="49" fontId="1" fillId="0" borderId="27" xfId="0" applyNumberFormat="1" applyFont="1" applyBorder="1" applyAlignment="1">
      <alignment horizontal="center" vertical="center" wrapText="1"/>
    </xf>
    <xf numFmtId="49" fontId="1" fillId="0" borderId="47" xfId="0" applyNumberFormat="1" applyFont="1" applyBorder="1" applyAlignment="1">
      <alignment horizontal="left" vertical="center" wrapText="1"/>
    </xf>
    <xf numFmtId="49" fontId="1" fillId="0" borderId="51" xfId="0" applyNumberFormat="1" applyFont="1" applyBorder="1" applyAlignment="1">
      <alignment horizontal="left" vertical="center" wrapText="1"/>
    </xf>
    <xf numFmtId="49" fontId="1" fillId="0" borderId="52" xfId="0" applyNumberFormat="1" applyFont="1" applyBorder="1" applyAlignment="1">
      <alignment horizontal="left" vertical="center" wrapText="1"/>
    </xf>
    <xf numFmtId="49" fontId="13" fillId="0" borderId="3" xfId="0" applyNumberFormat="1" applyFont="1" applyBorder="1" applyAlignment="1">
      <alignment horizontal="center" vertical="center" wrapText="1"/>
    </xf>
    <xf numFmtId="49" fontId="6" fillId="0" borderId="52"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0" fontId="5" fillId="9" borderId="55" xfId="0" applyFont="1" applyFill="1" applyBorder="1" applyAlignment="1">
      <alignment horizontal="center" vertical="center" wrapText="1"/>
    </xf>
    <xf numFmtId="0" fontId="5" fillId="9" borderId="49" xfId="0" applyFont="1" applyFill="1" applyBorder="1" applyAlignment="1">
      <alignment horizontal="center" vertical="center" wrapText="1"/>
    </xf>
    <xf numFmtId="0" fontId="5" fillId="9" borderId="58" xfId="0" applyFont="1" applyFill="1" applyBorder="1" applyAlignment="1">
      <alignment horizontal="center" vertical="center" wrapText="1"/>
    </xf>
    <xf numFmtId="0" fontId="1" fillId="0" borderId="6" xfId="0" applyFont="1" applyBorder="1" applyAlignment="1">
      <alignment horizontal="left" vertical="center" wrapText="1"/>
    </xf>
    <xf numFmtId="0" fontId="1" fillId="0" borderId="27" xfId="0" applyFont="1" applyBorder="1" applyAlignment="1">
      <alignment horizontal="left" vertical="center" wrapText="1"/>
    </xf>
    <xf numFmtId="49" fontId="6" fillId="0" borderId="3" xfId="0" applyNumberFormat="1"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horizontal="left" vertical="center" wrapText="1"/>
    </xf>
    <xf numFmtId="49" fontId="1" fillId="0" borderId="12" xfId="0" applyNumberFormat="1" applyFont="1" applyBorder="1" applyAlignment="1">
      <alignment horizontal="left" vertical="center" wrapText="1"/>
    </xf>
    <xf numFmtId="49" fontId="6" fillId="9" borderId="10" xfId="0" applyNumberFormat="1" applyFont="1" applyFill="1" applyBorder="1" applyAlignment="1">
      <alignment horizontal="center" vertical="center" wrapText="1"/>
    </xf>
    <xf numFmtId="49" fontId="13" fillId="9" borderId="10" xfId="0" applyNumberFormat="1"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51" xfId="0" applyFont="1" applyBorder="1" applyAlignment="1">
      <alignment horizontal="left" vertical="center" wrapText="1"/>
    </xf>
    <xf numFmtId="0" fontId="6" fillId="9" borderId="10" xfId="0" applyFont="1" applyFill="1" applyBorder="1" applyAlignment="1">
      <alignment horizontal="center" vertical="center" wrapText="1"/>
    </xf>
    <xf numFmtId="0" fontId="6" fillId="9" borderId="3" xfId="0" applyFont="1" applyFill="1" applyBorder="1" applyAlignment="1">
      <alignment horizontal="left" vertical="center" wrapText="1"/>
    </xf>
    <xf numFmtId="0" fontId="6" fillId="0" borderId="52" xfId="0" applyFont="1" applyBorder="1" applyAlignment="1">
      <alignment horizontal="left" vertical="center" wrapText="1"/>
    </xf>
    <xf numFmtId="0" fontId="14" fillId="0" borderId="39" xfId="0" applyFont="1" applyBorder="1" applyAlignment="1">
      <alignment horizontal="left" vertical="center" wrapText="1"/>
    </xf>
    <xf numFmtId="0" fontId="13" fillId="9" borderId="3" xfId="0" applyFont="1" applyFill="1" applyBorder="1" applyAlignment="1">
      <alignment horizontal="center" vertical="center" wrapText="1"/>
    </xf>
    <xf numFmtId="0" fontId="13" fillId="9" borderId="10"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6" xfId="0" applyFont="1" applyBorder="1" applyAlignment="1">
      <alignment horizontal="center" vertical="center" wrapText="1"/>
    </xf>
    <xf numFmtId="49" fontId="3" fillId="5" borderId="12" xfId="0" applyNumberFormat="1" applyFont="1" applyFill="1" applyBorder="1" applyAlignment="1">
      <alignment horizontal="center" vertical="center" wrapText="1"/>
    </xf>
    <xf numFmtId="0" fontId="14" fillId="0" borderId="12" xfId="0" applyFont="1" applyBorder="1" applyAlignment="1">
      <alignment horizontal="left" vertical="center" wrapText="1"/>
    </xf>
    <xf numFmtId="0" fontId="14" fillId="0" borderId="27" xfId="0" applyFont="1" applyBorder="1" applyAlignment="1">
      <alignment horizontal="left" vertical="center" wrapText="1"/>
    </xf>
    <xf numFmtId="0" fontId="13" fillId="0" borderId="3" xfId="0" applyFont="1" applyBorder="1" applyAlignment="1">
      <alignment horizontal="center" vertical="center" wrapText="1"/>
    </xf>
    <xf numFmtId="0" fontId="13" fillId="0" borderId="39" xfId="0" applyFont="1" applyBorder="1" applyAlignment="1">
      <alignment horizontal="left" vertical="center" wrapText="1"/>
    </xf>
    <xf numFmtId="49" fontId="14" fillId="0" borderId="27" xfId="0" applyNumberFormat="1" applyFont="1" applyBorder="1" applyAlignment="1">
      <alignment horizontal="center" vertical="center"/>
    </xf>
    <xf numFmtId="0" fontId="14" fillId="0" borderId="12" xfId="0" applyFont="1" applyBorder="1" applyAlignment="1">
      <alignment vertical="center" wrapText="1"/>
    </xf>
    <xf numFmtId="0" fontId="14" fillId="0" borderId="6" xfId="0" applyFont="1" applyBorder="1" applyAlignment="1">
      <alignment vertical="center" wrapText="1"/>
    </xf>
    <xf numFmtId="0" fontId="14" fillId="0" borderId="27" xfId="0" applyFont="1" applyBorder="1" applyAlignment="1">
      <alignment vertical="center" wrapText="1"/>
    </xf>
    <xf numFmtId="0" fontId="14" fillId="0" borderId="6" xfId="0" applyFont="1" applyBorder="1" applyAlignment="1">
      <alignment horizontal="center" vertical="center"/>
    </xf>
    <xf numFmtId="0" fontId="14" fillId="0" borderId="27" xfId="0" applyFont="1" applyBorder="1" applyAlignment="1">
      <alignment horizontal="center" vertical="center"/>
    </xf>
    <xf numFmtId="0" fontId="14" fillId="0" borderId="12" xfId="0" applyFont="1" applyBorder="1" applyAlignment="1">
      <alignment horizontal="justify" vertical="center" wrapText="1"/>
    </xf>
    <xf numFmtId="0" fontId="14" fillId="0" borderId="6" xfId="0" applyFont="1" applyBorder="1" applyAlignment="1">
      <alignment horizontal="justify" vertical="center" wrapText="1"/>
    </xf>
    <xf numFmtId="0" fontId="14" fillId="0" borderId="27" xfId="0" applyFont="1" applyBorder="1" applyAlignment="1">
      <alignment horizontal="justify" vertical="center" wrapText="1"/>
    </xf>
    <xf numFmtId="49" fontId="13" fillId="0" borderId="39" xfId="0" applyNumberFormat="1" applyFont="1" applyBorder="1" applyAlignment="1">
      <alignment horizontal="left" vertical="center" wrapText="1"/>
    </xf>
    <xf numFmtId="49" fontId="14" fillId="0" borderId="39" xfId="0" applyNumberFormat="1" applyFont="1" applyBorder="1" applyAlignment="1">
      <alignment horizontal="left" vertical="center" wrapText="1"/>
    </xf>
    <xf numFmtId="49" fontId="5" fillId="4" borderId="30" xfId="0" applyNumberFormat="1" applyFont="1" applyFill="1" applyBorder="1" applyAlignment="1">
      <alignment horizontal="center" vertical="center" wrapText="1"/>
    </xf>
    <xf numFmtId="49" fontId="5" fillId="4" borderId="31" xfId="0" applyNumberFormat="1" applyFont="1" applyFill="1" applyBorder="1" applyAlignment="1">
      <alignment horizontal="center" vertical="center" wrapText="1"/>
    </xf>
    <xf numFmtId="49" fontId="5" fillId="4" borderId="32" xfId="0" applyNumberFormat="1" applyFont="1" applyFill="1" applyBorder="1" applyAlignment="1">
      <alignment horizontal="center" vertical="center" wrapText="1"/>
    </xf>
    <xf numFmtId="0" fontId="5" fillId="4" borderId="47" xfId="0" applyFont="1" applyFill="1" applyBorder="1" applyAlignment="1">
      <alignment horizontal="left" vertical="center" wrapText="1"/>
    </xf>
    <xf numFmtId="0" fontId="13" fillId="4" borderId="51" xfId="0" applyFont="1" applyFill="1" applyBorder="1" applyAlignment="1">
      <alignment horizontal="left" vertical="center" wrapText="1"/>
    </xf>
    <xf numFmtId="0" fontId="13" fillId="4" borderId="52" xfId="0" applyFont="1" applyFill="1" applyBorder="1" applyAlignment="1">
      <alignment horizontal="left" vertical="center" wrapText="1"/>
    </xf>
    <xf numFmtId="49" fontId="3" fillId="4" borderId="30" xfId="0" applyNumberFormat="1" applyFont="1" applyFill="1" applyBorder="1" applyAlignment="1">
      <alignment horizontal="center" vertical="center" wrapText="1"/>
    </xf>
    <xf numFmtId="49" fontId="3" fillId="4" borderId="31" xfId="0" applyNumberFormat="1" applyFont="1" applyFill="1" applyBorder="1" applyAlignment="1">
      <alignment horizontal="center" vertical="center" wrapText="1"/>
    </xf>
    <xf numFmtId="49" fontId="3" fillId="4" borderId="32" xfId="0" applyNumberFormat="1" applyFont="1" applyFill="1" applyBorder="1" applyAlignment="1">
      <alignment horizontal="center" vertical="center" wrapText="1"/>
    </xf>
    <xf numFmtId="0" fontId="3" fillId="4" borderId="47" xfId="0" applyFont="1" applyFill="1" applyBorder="1" applyAlignment="1">
      <alignment horizontal="left" vertical="center" wrapText="1"/>
    </xf>
    <xf numFmtId="49" fontId="3" fillId="4" borderId="22" xfId="0" applyNumberFormat="1" applyFont="1" applyFill="1" applyBorder="1" applyAlignment="1">
      <alignment horizontal="center" vertical="center" wrapText="1"/>
    </xf>
    <xf numFmtId="49" fontId="3" fillId="4" borderId="25" xfId="0" applyNumberFormat="1" applyFont="1" applyFill="1" applyBorder="1" applyAlignment="1">
      <alignment horizontal="center" vertical="center" wrapText="1"/>
    </xf>
    <xf numFmtId="49" fontId="3" fillId="4" borderId="29" xfId="0" applyNumberFormat="1" applyFont="1" applyFill="1" applyBorder="1" applyAlignment="1">
      <alignment horizontal="center" vertical="center" wrapText="1"/>
    </xf>
    <xf numFmtId="0" fontId="3" fillId="4" borderId="51" xfId="0" applyFont="1" applyFill="1" applyBorder="1" applyAlignment="1">
      <alignment horizontal="left" vertical="center" wrapText="1"/>
    </xf>
    <xf numFmtId="0" fontId="3" fillId="4" borderId="52" xfId="0" applyFont="1" applyFill="1" applyBorder="1" applyAlignment="1">
      <alignment horizontal="left" vertical="center" wrapText="1"/>
    </xf>
    <xf numFmtId="49" fontId="13" fillId="4" borderId="12" xfId="0" applyNumberFormat="1" applyFont="1" applyFill="1" applyBorder="1" applyAlignment="1">
      <alignment horizontal="center" vertical="center" wrapText="1"/>
    </xf>
    <xf numFmtId="49" fontId="13" fillId="4" borderId="6" xfId="0" applyNumberFormat="1" applyFont="1" applyFill="1" applyBorder="1" applyAlignment="1">
      <alignment horizontal="center" vertical="center" wrapText="1"/>
    </xf>
    <xf numFmtId="49" fontId="13" fillId="4" borderId="27" xfId="0" applyNumberFormat="1" applyFont="1" applyFill="1" applyBorder="1" applyAlignment="1">
      <alignment horizontal="center" vertical="center" wrapText="1"/>
    </xf>
    <xf numFmtId="0" fontId="5" fillId="4" borderId="51" xfId="0" applyFont="1" applyFill="1" applyBorder="1" applyAlignment="1">
      <alignment horizontal="left" vertical="center" wrapText="1"/>
    </xf>
    <xf numFmtId="0" fontId="5" fillId="4" borderId="52" xfId="0" applyFont="1" applyFill="1" applyBorder="1" applyAlignment="1">
      <alignment horizontal="left" vertical="center" wrapText="1"/>
    </xf>
    <xf numFmtId="49" fontId="5" fillId="0" borderId="30" xfId="0" applyNumberFormat="1" applyFont="1" applyBorder="1" applyAlignment="1">
      <alignment horizontal="center" vertical="center" wrapText="1"/>
    </xf>
    <xf numFmtId="49" fontId="5" fillId="0" borderId="31" xfId="0" applyNumberFormat="1" applyFont="1" applyBorder="1" applyAlignment="1">
      <alignment horizontal="center" vertical="center" wrapText="1"/>
    </xf>
    <xf numFmtId="49" fontId="5" fillId="0" borderId="32" xfId="0" applyNumberFormat="1" applyFont="1" applyBorder="1" applyAlignment="1">
      <alignment horizontal="center" vertical="center" wrapText="1"/>
    </xf>
    <xf numFmtId="0" fontId="5" fillId="0" borderId="47" xfId="0" applyFont="1" applyBorder="1" applyAlignment="1">
      <alignment horizontal="left" vertical="center" wrapText="1"/>
    </xf>
    <xf numFmtId="49" fontId="3" fillId="4" borderId="47" xfId="0" applyNumberFormat="1" applyFont="1" applyFill="1" applyBorder="1" applyAlignment="1">
      <alignment horizontal="center" vertical="center" wrapText="1"/>
    </xf>
    <xf numFmtId="49" fontId="3" fillId="4" borderId="51" xfId="0" applyNumberFormat="1" applyFont="1" applyFill="1" applyBorder="1" applyAlignment="1">
      <alignment horizontal="center" vertical="center" wrapText="1"/>
    </xf>
    <xf numFmtId="49" fontId="3" fillId="4" borderId="52" xfId="0" applyNumberFormat="1"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0" fontId="14" fillId="4" borderId="47" xfId="0" applyFont="1" applyFill="1" applyBorder="1" applyAlignment="1">
      <alignment horizontal="left" vertical="center" wrapText="1"/>
    </xf>
    <xf numFmtId="49" fontId="5" fillId="0" borderId="47" xfId="0" applyNumberFormat="1" applyFont="1" applyBorder="1" applyAlignment="1">
      <alignment horizontal="center" vertical="center" wrapText="1"/>
    </xf>
    <xf numFmtId="49" fontId="5" fillId="0" borderId="51" xfId="0" applyNumberFormat="1" applyFont="1" applyBorder="1" applyAlignment="1">
      <alignment horizontal="center" vertical="center" wrapText="1"/>
    </xf>
    <xf numFmtId="49" fontId="5" fillId="0" borderId="52" xfId="0" applyNumberFormat="1" applyFont="1" applyBorder="1" applyAlignment="1">
      <alignment horizontal="center" vertical="center" wrapText="1"/>
    </xf>
    <xf numFmtId="0" fontId="5" fillId="0" borderId="3" xfId="0" applyFont="1" applyFill="1" applyBorder="1" applyAlignment="1">
      <alignment horizontal="left" vertical="center" wrapText="1"/>
    </xf>
    <xf numFmtId="0" fontId="13" fillId="0" borderId="3" xfId="0" applyFont="1" applyBorder="1" applyAlignment="1">
      <alignment horizontal="left" vertical="center" wrapText="1"/>
    </xf>
    <xf numFmtId="49" fontId="5" fillId="0" borderId="3" xfId="0" applyNumberFormat="1"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0" fontId="5" fillId="0" borderId="12" xfId="0" applyFont="1" applyFill="1" applyBorder="1" applyAlignment="1">
      <alignment horizontal="left" vertical="center" wrapText="1"/>
    </xf>
    <xf numFmtId="0" fontId="13" fillId="0" borderId="6" xfId="0" applyFont="1" applyBorder="1" applyAlignment="1">
      <alignment horizontal="left" vertical="center" wrapText="1"/>
    </xf>
    <xf numFmtId="0" fontId="13" fillId="0" borderId="27" xfId="0" applyFont="1" applyBorder="1" applyAlignment="1">
      <alignment horizontal="left" vertical="center" wrapText="1"/>
    </xf>
    <xf numFmtId="0" fontId="5" fillId="0" borderId="27" xfId="0" applyFont="1" applyFill="1" applyBorder="1" applyAlignment="1">
      <alignment horizontal="left" vertical="center" wrapText="1"/>
    </xf>
    <xf numFmtId="0" fontId="14" fillId="0" borderId="3" xfId="0" applyFont="1" applyFill="1" applyBorder="1" applyAlignment="1">
      <alignment horizontal="left" vertical="center" wrapText="1"/>
    </xf>
    <xf numFmtId="166" fontId="6" fillId="0" borderId="27" xfId="0" applyNumberFormat="1" applyFont="1" applyFill="1" applyBorder="1" applyAlignment="1">
      <alignment vertical="center"/>
    </xf>
    <xf numFmtId="166" fontId="6" fillId="0" borderId="3" xfId="0" applyNumberFormat="1" applyFont="1" applyFill="1" applyBorder="1" applyAlignment="1">
      <alignment vertical="center"/>
    </xf>
    <xf numFmtId="166" fontId="6" fillId="0" borderId="51" xfId="0" applyNumberFormat="1" applyFont="1" applyFill="1" applyBorder="1" applyAlignment="1">
      <alignment vertical="center"/>
    </xf>
    <xf numFmtId="166" fontId="6" fillId="0" borderId="52" xfId="0" applyNumberFormat="1" applyFont="1" applyFill="1" applyBorder="1" applyAlignment="1">
      <alignment vertical="center"/>
    </xf>
    <xf numFmtId="0" fontId="5" fillId="4" borderId="25"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7"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3" fillId="0" borderId="6" xfId="0" applyFont="1" applyFill="1" applyBorder="1" applyAlignment="1">
      <alignment vertical="center" wrapText="1"/>
    </xf>
    <xf numFmtId="0" fontId="13" fillId="0" borderId="27" xfId="0" applyFont="1" applyFill="1" applyBorder="1" applyAlignment="1">
      <alignment vertical="center" wrapText="1"/>
    </xf>
    <xf numFmtId="49" fontId="5" fillId="0" borderId="22" xfId="0" applyNumberFormat="1"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28"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10" xfId="0" applyFont="1" applyFill="1" applyBorder="1" applyAlignment="1">
      <alignment horizontal="center" vertical="center" wrapText="1"/>
    </xf>
    <xf numFmtId="49" fontId="3" fillId="4" borderId="12" xfId="0" applyNumberFormat="1" applyFont="1" applyFill="1" applyBorder="1" applyAlignment="1">
      <alignment horizontal="center" vertical="center" wrapText="1"/>
    </xf>
    <xf numFmtId="49" fontId="3" fillId="4" borderId="6" xfId="0" applyNumberFormat="1" applyFont="1" applyFill="1" applyBorder="1" applyAlignment="1">
      <alignment horizontal="center" vertical="center" wrapText="1"/>
    </xf>
    <xf numFmtId="49" fontId="3" fillId="4" borderId="27" xfId="0" applyNumberFormat="1" applyFont="1" applyFill="1" applyBorder="1" applyAlignment="1">
      <alignment horizontal="center" vertical="center" wrapText="1"/>
    </xf>
    <xf numFmtId="0" fontId="3" fillId="4" borderId="12"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7" fillId="9" borderId="20"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14" fillId="0" borderId="47" xfId="0" applyFont="1" applyBorder="1" applyAlignment="1">
      <alignment horizontal="left" vertical="center" wrapText="1"/>
    </xf>
    <xf numFmtId="0" fontId="13" fillId="0" borderId="12" xfId="0" applyFont="1" applyBorder="1" applyAlignment="1">
      <alignment horizontal="left" vertical="center" wrapText="1"/>
    </xf>
    <xf numFmtId="0" fontId="6" fillId="9" borderId="22" xfId="0" applyFont="1" applyFill="1" applyBorder="1" applyAlignment="1">
      <alignment horizontal="center" vertical="center" wrapText="1"/>
    </xf>
    <xf numFmtId="0" fontId="6" fillId="9" borderId="2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6" fillId="9" borderId="12"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9" borderId="27" xfId="0" applyFont="1" applyFill="1" applyBorder="1" applyAlignment="1">
      <alignment horizontal="center" vertical="center" wrapText="1"/>
    </xf>
    <xf numFmtId="0" fontId="14" fillId="0" borderId="12" xfId="0" applyFont="1" applyBorder="1" applyAlignment="1">
      <alignment horizontal="center" vertical="center"/>
    </xf>
    <xf numFmtId="0" fontId="1" fillId="0" borderId="6" xfId="0" applyFont="1" applyBorder="1" applyAlignment="1">
      <alignment horizontal="left" vertical="top" wrapText="1"/>
    </xf>
    <xf numFmtId="49" fontId="1" fillId="0" borderId="25" xfId="0" applyNumberFormat="1" applyFont="1" applyBorder="1" applyAlignment="1">
      <alignment wrapText="1"/>
    </xf>
    <xf numFmtId="49" fontId="1" fillId="0" borderId="22" xfId="0" applyNumberFormat="1" applyFont="1" applyBorder="1"/>
    <xf numFmtId="0" fontId="13" fillId="0" borderId="43"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33" xfId="0"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27" xfId="0" applyFont="1" applyFill="1" applyBorder="1" applyAlignment="1">
      <alignment horizontal="left" vertical="center" wrapText="1"/>
    </xf>
    <xf numFmtId="0" fontId="6" fillId="0" borderId="6" xfId="0" applyFont="1" applyFill="1" applyBorder="1" applyAlignment="1">
      <alignment horizontal="center" vertical="center"/>
    </xf>
    <xf numFmtId="0" fontId="6" fillId="0" borderId="27" xfId="0" applyFont="1" applyFill="1" applyBorder="1" applyAlignment="1">
      <alignment horizontal="center" vertical="center"/>
    </xf>
    <xf numFmtId="49" fontId="14" fillId="0" borderId="27" xfId="0" applyNumberFormat="1" applyFont="1" applyBorder="1" applyAlignment="1">
      <alignment horizontal="center" vertical="center" wrapText="1"/>
    </xf>
    <xf numFmtId="49" fontId="14" fillId="0" borderId="43" xfId="0" applyNumberFormat="1" applyFont="1" applyBorder="1" applyAlignment="1">
      <alignment horizontal="center" vertical="center" wrapText="1"/>
    </xf>
    <xf numFmtId="49" fontId="14" fillId="0" borderId="50" xfId="0" applyNumberFormat="1" applyFont="1" applyBorder="1" applyAlignment="1">
      <alignment horizontal="center" vertical="center" wrapText="1"/>
    </xf>
    <xf numFmtId="49" fontId="14" fillId="0" borderId="33" xfId="0" applyNumberFormat="1" applyFont="1" applyBorder="1" applyAlignment="1">
      <alignment horizontal="center" vertical="center" wrapText="1"/>
    </xf>
    <xf numFmtId="49" fontId="6" fillId="6" borderId="20" xfId="0" applyNumberFormat="1" applyFont="1" applyFill="1" applyBorder="1"/>
    <xf numFmtId="0" fontId="0" fillId="6" borderId="25" xfId="0" applyFill="1" applyBorder="1"/>
    <xf numFmtId="0" fontId="0" fillId="6" borderId="13" xfId="0" applyFill="1" applyBorder="1"/>
    <xf numFmtId="0" fontId="6" fillId="6" borderId="60" xfId="0" applyFont="1" applyFill="1" applyBorder="1" applyAlignment="1">
      <alignment vertical="top" wrapText="1"/>
    </xf>
    <xf numFmtId="0" fontId="0" fillId="6" borderId="6" xfId="0" applyFill="1" applyBorder="1" applyAlignment="1">
      <alignment vertical="top" wrapText="1"/>
    </xf>
    <xf numFmtId="0" fontId="0" fillId="6" borderId="14" xfId="0" applyFill="1" applyBorder="1" applyAlignment="1">
      <alignment vertical="top" wrapText="1"/>
    </xf>
    <xf numFmtId="0" fontId="6" fillId="0" borderId="0" xfId="0"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 fillId="0" borderId="3" xfId="0"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0" fontId="1" fillId="0" borderId="20" xfId="0" applyFont="1" applyFill="1" applyBorder="1" applyAlignment="1">
      <alignment wrapText="1"/>
    </xf>
    <xf numFmtId="0" fontId="0" fillId="0" borderId="25" xfId="0" applyFill="1" applyBorder="1" applyAlignment="1">
      <alignment wrapText="1"/>
    </xf>
    <xf numFmtId="0" fontId="6" fillId="0" borderId="16" xfId="0" applyFont="1" applyFill="1" applyBorder="1" applyAlignment="1">
      <alignment horizontal="left" vertical="center" wrapText="1"/>
    </xf>
    <xf numFmtId="0" fontId="0" fillId="0" borderId="6" xfId="0" applyFill="1" applyBorder="1" applyAlignment="1">
      <alignment horizontal="left" vertical="center" wrapText="1"/>
    </xf>
    <xf numFmtId="0" fontId="1" fillId="0" borderId="20" xfId="0" applyFont="1" applyFill="1" applyBorder="1" applyAlignment="1">
      <alignment horizontal="left" vertical="center" wrapText="1"/>
    </xf>
    <xf numFmtId="0" fontId="0" fillId="0" borderId="25" xfId="0" applyFill="1" applyBorder="1" applyAlignment="1">
      <alignment horizontal="left" vertical="center" wrapText="1"/>
    </xf>
    <xf numFmtId="0" fontId="0" fillId="0" borderId="13" xfId="0" applyFill="1" applyBorder="1" applyAlignment="1">
      <alignment horizontal="left" vertical="center" wrapText="1"/>
    </xf>
    <xf numFmtId="0" fontId="0" fillId="0" borderId="14" xfId="0" applyFill="1" applyBorder="1" applyAlignment="1">
      <alignment horizontal="left" vertical="center" wrapText="1"/>
    </xf>
    <xf numFmtId="49" fontId="6" fillId="6" borderId="9" xfId="0" applyNumberFormat="1" applyFont="1" applyFill="1" applyBorder="1" applyAlignment="1">
      <alignment horizontal="left" vertical="center"/>
    </xf>
    <xf numFmtId="0" fontId="32" fillId="6" borderId="10" xfId="0" applyFont="1" applyFill="1" applyBorder="1" applyAlignment="1">
      <alignment horizontal="left" vertical="center"/>
    </xf>
    <xf numFmtId="0" fontId="32" fillId="6" borderId="22" xfId="0" applyFont="1" applyFill="1" applyBorder="1" applyAlignment="1">
      <alignment horizontal="left" vertical="center"/>
    </xf>
    <xf numFmtId="0" fontId="6" fillId="6" borderId="4"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12" xfId="0" applyFill="1" applyBorder="1" applyAlignment="1">
      <alignment horizontal="left" vertical="center" wrapText="1"/>
    </xf>
    <xf numFmtId="49" fontId="1" fillId="0" borderId="22" xfId="0" applyNumberFormat="1" applyFont="1" applyBorder="1" applyAlignment="1">
      <alignment horizontal="left" wrapText="1"/>
    </xf>
    <xf numFmtId="0" fontId="0" fillId="0" borderId="13" xfId="0" applyBorder="1" applyAlignment="1">
      <alignment horizontal="left" wrapText="1"/>
    </xf>
    <xf numFmtId="0" fontId="1" fillId="2" borderId="1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 fillId="2" borderId="16" xfId="0" applyFont="1" applyFill="1" applyBorder="1" applyAlignment="1">
      <alignment vertical="top" wrapText="1"/>
    </xf>
    <xf numFmtId="0" fontId="0" fillId="0" borderId="6" xfId="0" applyBorder="1" applyAlignment="1">
      <alignment vertical="top" wrapText="1"/>
    </xf>
    <xf numFmtId="0" fontId="5" fillId="0" borderId="6" xfId="0" applyFont="1" applyFill="1" applyBorder="1" applyAlignment="1">
      <alignment horizontal="left" vertical="center" wrapText="1"/>
    </xf>
    <xf numFmtId="49" fontId="5" fillId="0" borderId="6" xfId="0" applyNumberFormat="1" applyFont="1" applyFill="1" applyBorder="1" applyAlignment="1">
      <alignment horizontal="center" vertical="center" wrapText="1"/>
    </xf>
    <xf numFmtId="49" fontId="5" fillId="0" borderId="25" xfId="0" applyNumberFormat="1" applyFont="1" applyFill="1" applyBorder="1" applyAlignment="1">
      <alignment horizontal="center" vertical="center" wrapText="1"/>
    </xf>
    <xf numFmtId="0" fontId="14" fillId="0" borderId="25"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12" xfId="0" applyFont="1" applyFill="1" applyBorder="1" applyAlignment="1">
      <alignment horizontal="left" vertical="center" wrapText="1"/>
    </xf>
    <xf numFmtId="0" fontId="6" fillId="9" borderId="3" xfId="0" applyFont="1" applyFill="1" applyBorder="1" applyAlignment="1">
      <alignment horizontal="center" vertical="center"/>
    </xf>
    <xf numFmtId="0" fontId="8" fillId="9" borderId="3" xfId="0" applyFont="1" applyFill="1" applyBorder="1" applyAlignment="1">
      <alignment horizontal="center" vertical="center" wrapText="1" shrinkToFit="1"/>
    </xf>
    <xf numFmtId="0" fontId="6" fillId="0" borderId="20" xfId="0" applyFont="1" applyBorder="1" applyAlignment="1">
      <alignment horizontal="center" vertical="center"/>
    </xf>
    <xf numFmtId="0" fontId="6" fillId="0" borderId="25" xfId="0" applyFont="1" applyBorder="1" applyAlignment="1">
      <alignment horizontal="center" vertical="center"/>
    </xf>
    <xf numFmtId="0" fontId="6" fillId="0" borderId="29" xfId="0" applyFont="1" applyBorder="1" applyAlignment="1">
      <alignment horizontal="center" vertical="center"/>
    </xf>
    <xf numFmtId="0" fontId="6" fillId="0" borderId="16" xfId="0" applyFont="1" applyBorder="1" applyAlignment="1">
      <alignment horizontal="left" vertical="center" wrapText="1"/>
    </xf>
    <xf numFmtId="0" fontId="6" fillId="0" borderId="6" xfId="0" applyFont="1" applyBorder="1" applyAlignment="1">
      <alignment horizontal="left" vertical="center" wrapText="1"/>
    </xf>
    <xf numFmtId="0" fontId="6" fillId="0" borderId="27" xfId="0" applyFont="1" applyBorder="1" applyAlignment="1">
      <alignment horizontal="left" vertical="center" wrapText="1"/>
    </xf>
    <xf numFmtId="49" fontId="1" fillId="0" borderId="22" xfId="0" applyNumberFormat="1" applyFont="1" applyBorder="1" applyAlignment="1">
      <alignment horizontal="center" vertical="center" wrapText="1"/>
    </xf>
    <xf numFmtId="0" fontId="1" fillId="0" borderId="47" xfId="0" applyFont="1" applyBorder="1" applyAlignment="1">
      <alignment horizontal="left" vertical="center" wrapText="1"/>
    </xf>
    <xf numFmtId="0" fontId="6"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9" xfId="0" applyFont="1" applyBorder="1" applyAlignment="1">
      <alignment horizontal="center" vertical="center" wrapText="1"/>
    </xf>
    <xf numFmtId="0" fontId="6" fillId="0" borderId="51" xfId="0" applyFont="1" applyBorder="1" applyAlignment="1">
      <alignment horizontal="left" vertical="center" wrapText="1"/>
    </xf>
    <xf numFmtId="0" fontId="8" fillId="9" borderId="9" xfId="0" applyFont="1" applyFill="1" applyBorder="1" applyAlignment="1">
      <alignment horizontal="center" vertical="center" wrapText="1" shrinkToFit="1"/>
    </xf>
    <xf numFmtId="0" fontId="8" fillId="9" borderId="4" xfId="0" applyFont="1" applyFill="1" applyBorder="1" applyAlignment="1">
      <alignment horizontal="center" vertical="center" wrapText="1" shrinkToFit="1"/>
    </xf>
    <xf numFmtId="0" fontId="8" fillId="9" borderId="7" xfId="0" applyFont="1" applyFill="1" applyBorder="1" applyAlignment="1">
      <alignment horizontal="center" vertical="center" wrapText="1" shrinkToFit="1"/>
    </xf>
    <xf numFmtId="0" fontId="14" fillId="0" borderId="6" xfId="0" applyFont="1" applyFill="1" applyBorder="1" applyAlignment="1">
      <alignment horizontal="left" vertical="center" wrapText="1"/>
    </xf>
    <xf numFmtId="0" fontId="14" fillId="0" borderId="27" xfId="0" applyFont="1" applyFill="1" applyBorder="1" applyAlignment="1">
      <alignment horizontal="left"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25" xfId="0" applyFont="1" applyBorder="1" applyAlignment="1">
      <alignment horizontal="center" vertical="center" wrapText="1"/>
    </xf>
    <xf numFmtId="0" fontId="6" fillId="0" borderId="29" xfId="0" applyFont="1" applyBorder="1" applyAlignment="1">
      <alignment horizontal="center" vertical="center" wrapText="1"/>
    </xf>
    <xf numFmtId="49" fontId="13" fillId="0" borderId="3"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49" fontId="6" fillId="0" borderId="22" xfId="0" applyNumberFormat="1" applyFont="1" applyBorder="1" applyAlignment="1">
      <alignment horizontal="center" vertical="center" wrapText="1"/>
    </xf>
    <xf numFmtId="49" fontId="6" fillId="0" borderId="3" xfId="0" applyNumberFormat="1" applyFont="1" applyBorder="1" applyAlignment="1">
      <alignment horizontal="left" vertical="center" wrapText="1"/>
    </xf>
    <xf numFmtId="49" fontId="14" fillId="0" borderId="22" xfId="0" applyNumberFormat="1" applyFont="1" applyBorder="1" applyAlignment="1">
      <alignment horizontal="center" vertical="center"/>
    </xf>
    <xf numFmtId="49" fontId="14" fillId="0" borderId="25" xfId="0" applyNumberFormat="1" applyFont="1" applyBorder="1" applyAlignment="1">
      <alignment horizontal="center" vertical="center"/>
    </xf>
    <xf numFmtId="0" fontId="14" fillId="0" borderId="25" xfId="0" applyFont="1" applyBorder="1" applyAlignment="1">
      <alignment horizontal="center" vertical="center"/>
    </xf>
    <xf numFmtId="0" fontId="17" fillId="9" borderId="10"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15" fillId="0" borderId="12" xfId="0" applyFont="1" applyBorder="1" applyAlignment="1">
      <alignment horizontal="left" vertical="center" wrapText="1"/>
    </xf>
    <xf numFmtId="0" fontId="6" fillId="0" borderId="12" xfId="0" applyFont="1" applyBorder="1" applyAlignment="1">
      <alignment vertical="center" wrapText="1"/>
    </xf>
    <xf numFmtId="49" fontId="1" fillId="0" borderId="16" xfId="0" applyNumberFormat="1" applyFont="1" applyBorder="1" applyAlignment="1">
      <alignment horizontal="center" vertical="center" wrapText="1"/>
    </xf>
    <xf numFmtId="0" fontId="8" fillId="9" borderId="55" xfId="0" applyFont="1" applyFill="1" applyBorder="1" applyAlignment="1">
      <alignment horizontal="center" vertical="center" wrapText="1"/>
    </xf>
    <xf numFmtId="0" fontId="8" fillId="9" borderId="49" xfId="0" applyFont="1" applyFill="1" applyBorder="1" applyAlignment="1">
      <alignment horizontal="center" vertical="center" wrapText="1"/>
    </xf>
    <xf numFmtId="0" fontId="8" fillId="9" borderId="58" xfId="0" applyFont="1" applyFill="1" applyBorder="1" applyAlignment="1">
      <alignment horizontal="center" vertical="center" wrapText="1"/>
    </xf>
    <xf numFmtId="0" fontId="7" fillId="9" borderId="30" xfId="0" applyFont="1" applyFill="1" applyBorder="1" applyAlignment="1">
      <alignment horizontal="center" vertical="center" wrapText="1"/>
    </xf>
    <xf numFmtId="0" fontId="7" fillId="9" borderId="43" xfId="0" applyFont="1" applyFill="1" applyBorder="1" applyAlignment="1">
      <alignment horizontal="center" vertical="center" wrapText="1"/>
    </xf>
    <xf numFmtId="0" fontId="7" fillId="9" borderId="31" xfId="0" applyFont="1" applyFill="1" applyBorder="1" applyAlignment="1">
      <alignment horizontal="center" vertical="center" wrapText="1"/>
    </xf>
    <xf numFmtId="0" fontId="7" fillId="9" borderId="50" xfId="0" applyFont="1" applyFill="1" applyBorder="1" applyAlignment="1">
      <alignment horizontal="center" vertical="center" wrapText="1"/>
    </xf>
    <xf numFmtId="0" fontId="7" fillId="9" borderId="32" xfId="0" applyFont="1" applyFill="1" applyBorder="1" applyAlignment="1">
      <alignment horizontal="center" vertical="center" wrapText="1"/>
    </xf>
    <xf numFmtId="0" fontId="8" fillId="9" borderId="22" xfId="0" applyFont="1" applyFill="1" applyBorder="1" applyAlignment="1">
      <alignment horizontal="center" vertical="center" wrapText="1"/>
    </xf>
    <xf numFmtId="0" fontId="8" fillId="9" borderId="29" xfId="0" applyFont="1" applyFill="1" applyBorder="1" applyAlignment="1">
      <alignment horizontal="center" vertical="center" wrapText="1"/>
    </xf>
    <xf numFmtId="49" fontId="7" fillId="9" borderId="55" xfId="0" applyNumberFormat="1" applyFont="1" applyFill="1" applyBorder="1" applyAlignment="1">
      <alignment horizontal="center" vertical="center" wrapText="1"/>
    </xf>
    <xf numFmtId="49" fontId="7" fillId="9" borderId="49" xfId="0" applyNumberFormat="1" applyFont="1" applyFill="1" applyBorder="1" applyAlignment="1">
      <alignment horizontal="center" vertical="center" wrapText="1"/>
    </xf>
    <xf numFmtId="49" fontId="7" fillId="9" borderId="58" xfId="0" applyNumberFormat="1" applyFont="1" applyFill="1" applyBorder="1" applyAlignment="1">
      <alignment horizontal="center" vertical="center" wrapText="1"/>
    </xf>
    <xf numFmtId="0" fontId="7" fillId="9" borderId="23"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1" fillId="0" borderId="12"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14" xfId="0" applyFont="1" applyBorder="1" applyAlignment="1">
      <alignment horizontal="justify" vertical="center" wrapText="1"/>
    </xf>
    <xf numFmtId="0" fontId="6" fillId="0" borderId="22" xfId="0" applyFont="1" applyBorder="1" applyAlignment="1">
      <alignment horizontal="center" vertical="center"/>
    </xf>
    <xf numFmtId="0" fontId="1" fillId="0" borderId="1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7" xfId="0" applyFont="1" applyBorder="1" applyAlignment="1">
      <alignment horizontal="justify" vertical="center" wrapText="1"/>
    </xf>
    <xf numFmtId="0" fontId="16" fillId="9" borderId="3" xfId="0" applyFont="1" applyFill="1" applyBorder="1" applyAlignment="1">
      <alignment horizontal="center" wrapText="1"/>
    </xf>
    <xf numFmtId="0" fontId="16" fillId="9" borderId="10" xfId="0" applyFont="1" applyFill="1" applyBorder="1" applyAlignment="1">
      <alignment horizontal="center" wrapText="1"/>
    </xf>
    <xf numFmtId="49" fontId="5" fillId="0" borderId="43" xfId="0" applyNumberFormat="1" applyFont="1" applyFill="1" applyBorder="1" applyAlignment="1">
      <alignment horizontal="center" vertical="center" wrapText="1"/>
    </xf>
    <xf numFmtId="0" fontId="14" fillId="0" borderId="50" xfId="0" applyFont="1" applyBorder="1" applyAlignment="1">
      <alignment horizontal="center" vertical="center" wrapText="1"/>
    </xf>
    <xf numFmtId="0" fontId="14" fillId="0" borderId="33" xfId="0" applyFont="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6" xfId="0" applyFont="1" applyFill="1" applyBorder="1" applyAlignment="1">
      <alignment horizontal="left" vertical="center" wrapText="1"/>
    </xf>
    <xf numFmtId="49" fontId="6" fillId="0" borderId="63" xfId="0" applyNumberFormat="1" applyFont="1" applyBorder="1" applyAlignment="1">
      <alignment horizontal="center" vertical="center" wrapText="1"/>
    </xf>
    <xf numFmtId="49" fontId="6" fillId="0" borderId="50"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8" fillId="9" borderId="12"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27" xfId="0" applyFont="1" applyFill="1" applyBorder="1" applyAlignment="1">
      <alignment horizontal="center" vertical="center" wrapText="1"/>
    </xf>
    <xf numFmtId="49" fontId="8" fillId="9" borderId="9" xfId="0" applyNumberFormat="1" applyFont="1" applyFill="1" applyBorder="1" applyAlignment="1">
      <alignment horizontal="center" vertical="center" wrapText="1"/>
    </xf>
    <xf numFmtId="49" fontId="8" fillId="9" borderId="4" xfId="0" applyNumberFormat="1" applyFont="1" applyFill="1" applyBorder="1" applyAlignment="1">
      <alignment horizontal="center" vertical="center" wrapText="1"/>
    </xf>
    <xf numFmtId="49" fontId="8" fillId="9" borderId="7" xfId="0" applyNumberFormat="1" applyFont="1" applyFill="1" applyBorder="1" applyAlignment="1">
      <alignment horizontal="center" vertical="center" wrapText="1"/>
    </xf>
    <xf numFmtId="0" fontId="13" fillId="6" borderId="22" xfId="0" applyFont="1" applyFill="1" applyBorder="1" applyAlignment="1">
      <alignment horizontal="center" vertical="center"/>
    </xf>
    <xf numFmtId="0" fontId="13" fillId="6" borderId="25" xfId="0" applyFont="1" applyFill="1" applyBorder="1" applyAlignment="1">
      <alignment horizontal="center" vertical="center"/>
    </xf>
    <xf numFmtId="0" fontId="13" fillId="6" borderId="29" xfId="0" applyFont="1" applyFill="1" applyBorder="1" applyAlignment="1">
      <alignment horizontal="center" vertical="center"/>
    </xf>
    <xf numFmtId="0" fontId="13" fillId="6" borderId="12"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6" xfId="0" applyFont="1" applyFill="1" applyBorder="1" applyAlignment="1">
      <alignment horizontal="center" vertical="center"/>
    </xf>
    <xf numFmtId="0" fontId="13" fillId="6" borderId="27" xfId="0" applyFont="1" applyFill="1" applyBorder="1" applyAlignment="1">
      <alignment horizontal="center" vertical="center"/>
    </xf>
    <xf numFmtId="0" fontId="13" fillId="6" borderId="39" xfId="0" applyFont="1" applyFill="1" applyBorder="1" applyAlignment="1">
      <alignment horizontal="center" vertical="center" wrapText="1"/>
    </xf>
    <xf numFmtId="0" fontId="13" fillId="6" borderId="46"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2" xfId="0" applyFont="1" applyBorder="1" applyAlignment="1">
      <alignment horizontal="center" vertical="center"/>
    </xf>
    <xf numFmtId="0" fontId="3" fillId="0" borderId="27" xfId="0" applyFont="1" applyBorder="1" applyAlignment="1">
      <alignment horizontal="center" vertical="center"/>
    </xf>
    <xf numFmtId="0" fontId="8" fillId="6" borderId="3"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55" xfId="0" applyFont="1" applyFill="1" applyBorder="1" applyAlignment="1">
      <alignment horizontal="center" vertical="center" wrapText="1"/>
    </xf>
    <xf numFmtId="0" fontId="8" fillId="6" borderId="49" xfId="0" applyFont="1" applyFill="1" applyBorder="1" applyAlignment="1">
      <alignment horizontal="center" vertical="center" wrapText="1"/>
    </xf>
    <xf numFmtId="0" fontId="8" fillId="6" borderId="58"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5" fillId="9" borderId="39" xfId="0" applyFont="1" applyFill="1" applyBorder="1" applyAlignment="1">
      <alignment horizontal="center" vertical="center" wrapText="1"/>
    </xf>
    <xf numFmtId="0" fontId="5" fillId="9" borderId="46" xfId="0" applyFont="1" applyFill="1" applyBorder="1" applyAlignment="1">
      <alignment horizontal="center" vertical="center" wrapText="1"/>
    </xf>
    <xf numFmtId="0" fontId="5" fillId="9" borderId="34" xfId="0"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0" fontId="5" fillId="6" borderId="55" xfId="0" applyFont="1" applyFill="1" applyBorder="1" applyAlignment="1">
      <alignment horizontal="center" vertical="center" wrapText="1"/>
    </xf>
    <xf numFmtId="0" fontId="5" fillId="6" borderId="49" xfId="0" applyFont="1" applyFill="1" applyBorder="1" applyAlignment="1">
      <alignment horizontal="center" vertical="center" wrapText="1"/>
    </xf>
    <xf numFmtId="0" fontId="5" fillId="6" borderId="58" xfId="0" applyFont="1" applyFill="1" applyBorder="1" applyAlignment="1">
      <alignment horizontal="center" vertical="center" wrapText="1"/>
    </xf>
    <xf numFmtId="0" fontId="1" fillId="0" borderId="12"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8" fillId="9" borderId="46"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46"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5" fillId="6" borderId="39" xfId="0" applyFont="1" applyFill="1" applyBorder="1" applyAlignment="1">
      <alignment horizontal="center" vertical="center" wrapText="1"/>
    </xf>
    <xf numFmtId="0" fontId="5" fillId="6" borderId="46" xfId="0" applyFont="1" applyFill="1" applyBorder="1" applyAlignment="1">
      <alignment horizontal="center" vertical="center" wrapText="1"/>
    </xf>
    <xf numFmtId="0" fontId="5" fillId="6" borderId="34"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6" fillId="6" borderId="48" xfId="0" applyFont="1" applyFill="1" applyBorder="1" applyAlignment="1">
      <alignment horizontal="center" vertical="center" wrapText="1"/>
    </xf>
    <xf numFmtId="0" fontId="6" fillId="6" borderId="49" xfId="0" applyFont="1" applyFill="1" applyBorder="1" applyAlignment="1">
      <alignment horizontal="center" vertical="center" wrapText="1"/>
    </xf>
    <xf numFmtId="0" fontId="6" fillId="6" borderId="35"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6" fillId="9" borderId="46" xfId="0" applyFont="1" applyFill="1" applyBorder="1" applyAlignment="1">
      <alignment horizontal="center" vertical="center" wrapText="1"/>
    </xf>
    <xf numFmtId="0" fontId="6" fillId="9" borderId="34"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57"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5" fillId="9" borderId="8"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0" xfId="0" applyFont="1" applyFill="1" applyBorder="1" applyAlignment="1">
      <alignment horizontal="center" vertical="center" wrapText="1"/>
    </xf>
    <xf numFmtId="0" fontId="5" fillId="9" borderId="41" xfId="0" applyFont="1" applyFill="1" applyBorder="1" applyAlignment="1">
      <alignment horizontal="center" vertical="center" wrapText="1"/>
    </xf>
    <xf numFmtId="0" fontId="5" fillId="9" borderId="36"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5" fillId="11" borderId="47" xfId="0" applyFont="1" applyFill="1" applyBorder="1" applyAlignment="1">
      <alignment horizontal="center" vertical="center" wrapText="1"/>
    </xf>
    <xf numFmtId="0" fontId="5" fillId="11" borderId="42" xfId="0" applyFont="1" applyFill="1" applyBorder="1" applyAlignment="1">
      <alignment horizontal="center" vertical="center" wrapText="1"/>
    </xf>
    <xf numFmtId="0" fontId="5" fillId="11" borderId="43" xfId="0" applyFont="1" applyFill="1" applyBorder="1" applyAlignment="1">
      <alignment horizontal="center" vertical="center" wrapText="1"/>
    </xf>
    <xf numFmtId="0" fontId="7" fillId="6" borderId="55" xfId="0" applyFont="1" applyFill="1" applyBorder="1" applyAlignment="1">
      <alignment horizontal="center" vertical="center" wrapText="1"/>
    </xf>
    <xf numFmtId="0" fontId="7" fillId="6" borderId="49" xfId="0" applyFont="1" applyFill="1" applyBorder="1" applyAlignment="1">
      <alignment horizontal="center" vertical="center" wrapText="1"/>
    </xf>
    <xf numFmtId="0" fontId="7" fillId="6" borderId="58"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44" xfId="0" applyFont="1" applyFill="1" applyBorder="1" applyAlignment="1">
      <alignment horizontal="center" vertical="center" wrapText="1"/>
    </xf>
    <xf numFmtId="0" fontId="5" fillId="9" borderId="45" xfId="0" applyFont="1" applyFill="1" applyBorder="1" applyAlignment="1">
      <alignment horizontal="center" vertical="center" wrapText="1"/>
    </xf>
    <xf numFmtId="0" fontId="5" fillId="9" borderId="37" xfId="0" applyFont="1" applyFill="1" applyBorder="1" applyAlignment="1">
      <alignment horizontal="center" vertical="center" wrapText="1"/>
    </xf>
    <xf numFmtId="0" fontId="8" fillId="6" borderId="9"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7" xfId="0"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27" xfId="0" applyFont="1" applyFill="1" applyBorder="1" applyAlignment="1">
      <alignment horizontal="center" vertical="center"/>
    </xf>
    <xf numFmtId="0" fontId="8" fillId="6" borderId="12"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8" fillId="6" borderId="55" xfId="0" applyFont="1" applyFill="1" applyBorder="1" applyAlignment="1">
      <alignment horizontal="center" vertical="center"/>
    </xf>
    <xf numFmtId="0" fontId="8" fillId="6" borderId="49" xfId="0" applyFont="1" applyFill="1" applyBorder="1" applyAlignment="1">
      <alignment horizontal="center" vertical="center"/>
    </xf>
    <xf numFmtId="0" fontId="8" fillId="6" borderId="58" xfId="0" applyFont="1" applyFill="1" applyBorder="1" applyAlignment="1">
      <alignment horizontal="center" vertical="center"/>
    </xf>
    <xf numFmtId="0" fontId="5" fillId="9" borderId="48"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29"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5" fillId="9" borderId="39" xfId="0" applyFont="1" applyFill="1" applyBorder="1" applyAlignment="1">
      <alignment horizontal="center" vertical="center"/>
    </xf>
    <xf numFmtId="0" fontId="5" fillId="9" borderId="46" xfId="0" applyFont="1" applyFill="1" applyBorder="1" applyAlignment="1">
      <alignment horizontal="center" vertical="center"/>
    </xf>
    <xf numFmtId="0" fontId="5" fillId="9" borderId="34" xfId="0" applyFont="1" applyFill="1" applyBorder="1" applyAlignment="1">
      <alignment horizontal="center" vertical="center"/>
    </xf>
    <xf numFmtId="0" fontId="8" fillId="6" borderId="32"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65" xfId="0" applyFont="1" applyFill="1" applyBorder="1" applyAlignment="1">
      <alignment horizontal="center" vertical="center"/>
    </xf>
    <xf numFmtId="0" fontId="5" fillId="6" borderId="48" xfId="0" applyFont="1" applyFill="1" applyBorder="1" applyAlignment="1">
      <alignment horizontal="center" vertical="center" wrapText="1"/>
    </xf>
    <xf numFmtId="0" fontId="5" fillId="9" borderId="48" xfId="0" applyFont="1" applyFill="1" applyBorder="1" applyAlignment="1">
      <alignment horizontal="center" vertical="center"/>
    </xf>
    <xf numFmtId="0" fontId="17" fillId="6" borderId="22" xfId="0" applyFont="1" applyFill="1" applyBorder="1" applyAlignment="1">
      <alignment horizontal="center" vertical="center"/>
    </xf>
    <xf numFmtId="0" fontId="17" fillId="6" borderId="25" xfId="0" applyFont="1" applyFill="1" applyBorder="1" applyAlignment="1">
      <alignment horizontal="center" vertical="center"/>
    </xf>
    <xf numFmtId="0" fontId="17" fillId="6" borderId="29" xfId="0" applyFont="1" applyFill="1" applyBorder="1" applyAlignment="1">
      <alignment horizontal="center" vertical="center"/>
    </xf>
    <xf numFmtId="0" fontId="17" fillId="6" borderId="12"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6" xfId="0" applyFont="1" applyFill="1" applyBorder="1" applyAlignment="1">
      <alignment horizontal="center" vertical="center"/>
    </xf>
    <xf numFmtId="0" fontId="17" fillId="6" borderId="27" xfId="0" applyFont="1" applyFill="1" applyBorder="1" applyAlignment="1">
      <alignment horizontal="center" vertical="center"/>
    </xf>
    <xf numFmtId="0" fontId="17" fillId="6" borderId="39"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34" xfId="0" applyFont="1" applyFill="1" applyBorder="1" applyAlignment="1">
      <alignment horizontal="center" vertical="center" wrapText="1"/>
    </xf>
    <xf numFmtId="0" fontId="17" fillId="6" borderId="23" xfId="0" applyFont="1" applyFill="1" applyBorder="1" applyAlignment="1">
      <alignment horizontal="center" vertical="center" wrapText="1"/>
    </xf>
    <xf numFmtId="0" fontId="17" fillId="6" borderId="19" xfId="0" applyFont="1" applyFill="1" applyBorder="1" applyAlignment="1">
      <alignment horizontal="center" vertical="center" wrapText="1"/>
    </xf>
    <xf numFmtId="0" fontId="16" fillId="6" borderId="28"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4" xfId="0" applyFont="1" applyFill="1" applyBorder="1" applyAlignment="1">
      <alignment vertical="center"/>
    </xf>
    <xf numFmtId="0" fontId="8" fillId="9" borderId="7" xfId="0" applyFont="1" applyFill="1" applyBorder="1" applyAlignment="1">
      <alignment vertical="center"/>
    </xf>
    <xf numFmtId="2" fontId="14" fillId="0" borderId="12" xfId="0" applyNumberFormat="1" applyFont="1" applyBorder="1" applyAlignment="1">
      <alignment horizontal="center" vertical="center"/>
    </xf>
    <xf numFmtId="2" fontId="14" fillId="0" borderId="6" xfId="0" applyNumberFormat="1" applyFont="1" applyBorder="1" applyAlignment="1">
      <alignment horizontal="center" vertical="center"/>
    </xf>
    <xf numFmtId="2" fontId="14" fillId="0" borderId="14" xfId="0" applyNumberFormat="1" applyFont="1" applyBorder="1" applyAlignment="1">
      <alignment horizontal="center" vertical="center"/>
    </xf>
    <xf numFmtId="0" fontId="3" fillId="2" borderId="0" xfId="0" applyFont="1" applyFill="1" applyAlignment="1">
      <alignment horizontal="right" vertical="center" wrapText="1"/>
    </xf>
    <xf numFmtId="0" fontId="14" fillId="0" borderId="0" xfId="0" applyFont="1" applyAlignment="1">
      <alignment vertical="center" wrapText="1"/>
    </xf>
    <xf numFmtId="0" fontId="23" fillId="11" borderId="0" xfId="0" applyFont="1" applyFill="1" applyAlignment="1">
      <alignment horizontal="center" vertical="center" wrapText="1"/>
    </xf>
    <xf numFmtId="0" fontId="28" fillId="11" borderId="0" xfId="0" applyFont="1" applyFill="1" applyAlignment="1">
      <alignment horizontal="center" vertical="center" wrapText="1"/>
    </xf>
    <xf numFmtId="0" fontId="8" fillId="9" borderId="40" xfId="0" applyFont="1" applyFill="1" applyBorder="1" applyAlignment="1">
      <alignment horizontal="center" vertical="center" wrapText="1"/>
    </xf>
    <xf numFmtId="0" fontId="2" fillId="9" borderId="41" xfId="0" applyFont="1" applyFill="1" applyBorder="1" applyAlignment="1">
      <alignment horizontal="center" vertical="center" wrapText="1"/>
    </xf>
    <xf numFmtId="0" fontId="2" fillId="9" borderId="36" xfId="0" applyFont="1" applyFill="1" applyBorder="1" applyAlignment="1">
      <alignment horizontal="center" vertical="center" wrapText="1"/>
    </xf>
    <xf numFmtId="0" fontId="8" fillId="9" borderId="52" xfId="0" applyFont="1" applyFill="1" applyBorder="1" applyAlignment="1">
      <alignment horizontal="center" vertical="center" wrapText="1"/>
    </xf>
    <xf numFmtId="0" fontId="17" fillId="9" borderId="53" xfId="0" applyFont="1" applyFill="1" applyBorder="1" applyAlignment="1">
      <alignment horizontal="center" vertical="center" wrapText="1"/>
    </xf>
    <xf numFmtId="0" fontId="17" fillId="9" borderId="33"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17" fillId="9" borderId="4" xfId="0" applyFont="1" applyFill="1" applyBorder="1" applyAlignment="1">
      <alignment vertical="center"/>
    </xf>
    <xf numFmtId="0" fontId="17" fillId="9" borderId="7" xfId="0" applyFont="1" applyFill="1" applyBorder="1" applyAlignment="1">
      <alignment vertical="center"/>
    </xf>
    <xf numFmtId="0" fontId="8" fillId="9" borderId="32" xfId="0" applyFont="1" applyFill="1" applyBorder="1" applyAlignment="1">
      <alignment horizontal="center" vertical="center" wrapText="1"/>
    </xf>
    <xf numFmtId="0" fontId="17" fillId="9" borderId="53" xfId="0" applyFont="1" applyFill="1" applyBorder="1" applyAlignment="1">
      <alignment vertical="center" wrapText="1"/>
    </xf>
    <xf numFmtId="0" fontId="17" fillId="9" borderId="64" xfId="0" applyFont="1" applyFill="1" applyBorder="1" applyAlignment="1">
      <alignment vertical="center" wrapText="1"/>
    </xf>
    <xf numFmtId="0" fontId="8" fillId="9" borderId="13" xfId="0" applyFont="1" applyFill="1" applyBorder="1" applyAlignment="1">
      <alignment horizontal="center" vertical="center" wrapText="1"/>
    </xf>
    <xf numFmtId="2" fontId="14" fillId="0" borderId="16" xfId="0" applyNumberFormat="1" applyFont="1" applyBorder="1" applyAlignment="1">
      <alignment horizontal="center" vertical="center" wrapText="1"/>
    </xf>
    <xf numFmtId="2" fontId="14" fillId="0" borderId="6" xfId="0" applyNumberFormat="1" applyFont="1" applyBorder="1" applyAlignment="1">
      <alignment horizontal="center" vertical="center" wrapText="1"/>
    </xf>
    <xf numFmtId="2" fontId="14" fillId="0" borderId="27" xfId="0" applyNumberFormat="1" applyFont="1" applyBorder="1" applyAlignment="1">
      <alignment horizontal="center" vertical="center" wrapText="1"/>
    </xf>
    <xf numFmtId="0" fontId="8" fillId="9" borderId="14" xfId="0" applyFont="1" applyFill="1" applyBorder="1" applyAlignment="1">
      <alignment horizontal="center" vertical="center" wrapText="1"/>
    </xf>
    <xf numFmtId="0" fontId="17" fillId="9" borderId="46" xfId="0" applyFont="1" applyFill="1" applyBorder="1" applyAlignment="1">
      <alignment horizontal="center" vertical="center" wrapText="1"/>
    </xf>
    <xf numFmtId="0" fontId="17" fillId="9" borderId="59" xfId="0" applyFont="1" applyFill="1" applyBorder="1" applyAlignment="1">
      <alignment horizontal="center" vertical="center" wrapText="1"/>
    </xf>
    <xf numFmtId="49" fontId="5" fillId="2" borderId="44" xfId="0" applyNumberFormat="1" applyFont="1" applyFill="1" applyBorder="1" applyAlignment="1">
      <alignment horizontal="center" vertical="center" wrapText="1"/>
    </xf>
    <xf numFmtId="0" fontId="13" fillId="0" borderId="63" xfId="0" applyFont="1" applyBorder="1" applyAlignment="1">
      <alignment vertical="center" wrapText="1"/>
    </xf>
    <xf numFmtId="0" fontId="8" fillId="9" borderId="29" xfId="0" applyFont="1" applyFill="1" applyBorder="1" applyAlignment="1">
      <alignment horizontal="center" vertical="center"/>
    </xf>
    <xf numFmtId="0" fontId="17" fillId="9" borderId="27" xfId="0" applyFont="1" applyFill="1" applyBorder="1" applyAlignment="1">
      <alignment horizontal="center" vertical="center"/>
    </xf>
    <xf numFmtId="0" fontId="17" fillId="9" borderId="28" xfId="0" applyFont="1" applyFill="1" applyBorder="1" applyAlignment="1">
      <alignment horizontal="center" vertical="center"/>
    </xf>
    <xf numFmtId="0" fontId="14" fillId="9" borderId="4" xfId="0" applyFont="1" applyFill="1" applyBorder="1" applyAlignment="1">
      <alignment horizontal="center" vertical="center"/>
    </xf>
    <xf numFmtId="0" fontId="14" fillId="9" borderId="7" xfId="0" applyFont="1" applyFill="1" applyBorder="1" applyAlignment="1">
      <alignment horizontal="center" vertical="center"/>
    </xf>
    <xf numFmtId="0" fontId="0" fillId="0" borderId="0" xfId="0" applyFill="1" applyBorder="1"/>
  </cellXfs>
  <cellStyles count="14">
    <cellStyle name="xl34" xfId="1" xr:uid="{00000000-0005-0000-0000-000000000000}"/>
    <cellStyle name="xl34 2" xfId="10" xr:uid="{00000000-0005-0000-0000-000001000000}"/>
    <cellStyle name="xl35" xfId="2" xr:uid="{00000000-0005-0000-0000-000002000000}"/>
    <cellStyle name="xl36" xfId="9" xr:uid="{00000000-0005-0000-0000-000003000000}"/>
    <cellStyle name="xl37" xfId="3" xr:uid="{00000000-0005-0000-0000-000004000000}"/>
    <cellStyle name="xl38" xfId="4" xr:uid="{00000000-0005-0000-0000-000005000000}"/>
    <cellStyle name="xl39" xfId="5" xr:uid="{00000000-0005-0000-0000-000006000000}"/>
    <cellStyle name="xl40" xfId="6" xr:uid="{00000000-0005-0000-0000-000007000000}"/>
    <cellStyle name="xl94" xfId="7" xr:uid="{00000000-0005-0000-0000-000008000000}"/>
    <cellStyle name="Обычный" xfId="0" builtinId="0"/>
    <cellStyle name="Обычный 2" xfId="13" xr:uid="{650DABBA-1DF3-4685-B645-FD2AEFD1BC27}"/>
    <cellStyle name="Финансовый" xfId="8" builtinId="3"/>
    <cellStyle name="Финансовый 2" xfId="11" xr:uid="{00000000-0005-0000-0000-00000B000000}"/>
    <cellStyle name="Финансовый 3" xfId="12" xr:uid="{00000000-0005-0000-0000-00000C000000}"/>
  </cellStyles>
  <dxfs count="0"/>
  <tableStyles count="0" defaultTableStyle="TableStyleMedium9" defaultPivotStyle="PivotStyleLight16"/>
  <colors>
    <mruColors>
      <color rgb="FFFF5757"/>
      <color rgb="FFFF1D1D"/>
      <color rgb="FFE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oboleva\Downloads\2025%206,7,8,9,10%20&#1087;&#1088;&#1080;&#1083;&#1086;&#1078;&#1077;&#1085;&#1080;&#1077;.xlsx" TargetMode="External"/><Relationship Id="rId1" Type="http://schemas.openxmlformats.org/officeDocument/2006/relationships/externalLinkPath" Target="file:///C:\Users\Soboleva\Downloads\2025%206,7,8,9,10%20&#1087;&#1088;&#1080;&#1083;&#1086;&#1078;&#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Форма 6"/>
      <sheetName val="Форма 7"/>
      <sheetName val="Форма 8"/>
      <sheetName val="Форма 9"/>
      <sheetName val="Форма 10"/>
    </sheetNames>
    <sheetDataSet>
      <sheetData sheetId="0"/>
      <sheetData sheetId="1">
        <row r="160">
          <cell r="B160" t="str">
            <v>Региональный проект "Педагоги и наставники"</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20000"/>
    <pageSetUpPr fitToPage="1"/>
  </sheetPr>
  <dimension ref="A1:CH679"/>
  <sheetViews>
    <sheetView tabSelected="1" zoomScaleNormal="100" zoomScaleSheetLayoutView="85" workbookViewId="0">
      <selection activeCell="K653" sqref="K653"/>
    </sheetView>
  </sheetViews>
  <sheetFormatPr defaultColWidth="9.140625" defaultRowHeight="15.75" x14ac:dyDescent="0.25"/>
  <cols>
    <col min="1" max="1" width="12.85546875" style="669" customWidth="1"/>
    <col min="2" max="2" width="41.28515625" style="658" customWidth="1"/>
    <col min="3" max="3" width="31.7109375" style="669" customWidth="1"/>
    <col min="4" max="4" width="12.42578125" style="669" customWidth="1"/>
    <col min="5" max="5" width="8.140625" style="669" customWidth="1"/>
    <col min="6" max="6" width="7.28515625" style="669" customWidth="1"/>
    <col min="7" max="7" width="16.140625" style="669" customWidth="1"/>
    <col min="8" max="8" width="11.140625" style="669" customWidth="1"/>
    <col min="9" max="9" width="21.28515625" style="674" customWidth="1"/>
    <col min="10" max="10" width="23.28515625" style="674" customWidth="1"/>
    <col min="11" max="11" width="21.140625" style="674" customWidth="1"/>
    <col min="12" max="12" width="21" style="1" customWidth="1"/>
    <col min="13" max="13" width="25.42578125" style="1" customWidth="1"/>
    <col min="14" max="14" width="19.140625" style="1" customWidth="1"/>
    <col min="15" max="16384" width="9.140625" style="1"/>
  </cols>
  <sheetData>
    <row r="1" spans="1:13" x14ac:dyDescent="0.25">
      <c r="A1" s="1633" t="s">
        <v>274</v>
      </c>
      <c r="B1" s="1634"/>
      <c r="C1" s="1634"/>
      <c r="D1" s="1634"/>
      <c r="E1" s="1634"/>
      <c r="F1" s="1634"/>
      <c r="G1" s="1634"/>
      <c r="H1" s="1634"/>
      <c r="I1" s="1634"/>
      <c r="J1" s="1634"/>
      <c r="K1" s="1635"/>
    </row>
    <row r="2" spans="1:13" s="43" customFormat="1" ht="64.5" customHeight="1" thickBot="1" x14ac:dyDescent="0.3">
      <c r="A2" s="1639" t="s">
        <v>1508</v>
      </c>
      <c r="B2" s="1639"/>
      <c r="C2" s="1639"/>
      <c r="D2" s="1639"/>
      <c r="E2" s="1639"/>
      <c r="F2" s="1639"/>
      <c r="G2" s="1639"/>
      <c r="H2" s="1639"/>
      <c r="I2" s="1639"/>
      <c r="J2" s="1639"/>
      <c r="K2" s="1639"/>
    </row>
    <row r="3" spans="1:13" ht="28.5" customHeight="1" thickBot="1" x14ac:dyDescent="0.3">
      <c r="A3" s="1642" t="s">
        <v>1031</v>
      </c>
      <c r="B3" s="1643"/>
      <c r="C3" s="1643"/>
      <c r="D3" s="1643"/>
      <c r="E3" s="1643"/>
      <c r="F3" s="1643"/>
      <c r="G3" s="1643"/>
      <c r="H3" s="1643"/>
      <c r="I3" s="1643"/>
      <c r="J3" s="1643"/>
      <c r="K3" s="1644"/>
    </row>
    <row r="4" spans="1:13" ht="27.75" customHeight="1" x14ac:dyDescent="0.25">
      <c r="A4" s="1636" t="s">
        <v>223</v>
      </c>
      <c r="B4" s="1640" t="s">
        <v>275</v>
      </c>
      <c r="C4" s="1640" t="s">
        <v>421</v>
      </c>
      <c r="D4" s="1640" t="s">
        <v>276</v>
      </c>
      <c r="E4" s="1640"/>
      <c r="F4" s="1640"/>
      <c r="G4" s="1640"/>
      <c r="H4" s="1640"/>
      <c r="I4" s="1640" t="s">
        <v>1060</v>
      </c>
      <c r="J4" s="1640"/>
      <c r="K4" s="1641"/>
    </row>
    <row r="5" spans="1:13" x14ac:dyDescent="0.25">
      <c r="A5" s="1503"/>
      <c r="B5" s="1497"/>
      <c r="C5" s="1497"/>
      <c r="D5" s="1497" t="s">
        <v>277</v>
      </c>
      <c r="E5" s="1497" t="s">
        <v>278</v>
      </c>
      <c r="F5" s="1497"/>
      <c r="G5" s="1497" t="s">
        <v>279</v>
      </c>
      <c r="H5" s="1497" t="s">
        <v>280</v>
      </c>
      <c r="I5" s="1497" t="s">
        <v>1054</v>
      </c>
      <c r="J5" s="1497" t="s">
        <v>1053</v>
      </c>
      <c r="K5" s="1502" t="s">
        <v>1055</v>
      </c>
    </row>
    <row r="6" spans="1:13" ht="84.75" customHeight="1" x14ac:dyDescent="0.25">
      <c r="A6" s="1503"/>
      <c r="B6" s="1497"/>
      <c r="C6" s="1497"/>
      <c r="D6" s="1497"/>
      <c r="E6" s="861" t="s">
        <v>281</v>
      </c>
      <c r="F6" s="861" t="s">
        <v>282</v>
      </c>
      <c r="G6" s="1497"/>
      <c r="H6" s="1497"/>
      <c r="I6" s="1497"/>
      <c r="J6" s="1497"/>
      <c r="K6" s="1502"/>
    </row>
    <row r="7" spans="1:13" ht="27.75" customHeight="1" x14ac:dyDescent="0.25">
      <c r="A7" s="864">
        <v>1</v>
      </c>
      <c r="B7" s="870">
        <v>2</v>
      </c>
      <c r="C7" s="870">
        <v>3</v>
      </c>
      <c r="D7" s="861">
        <v>4</v>
      </c>
      <c r="E7" s="861">
        <v>5</v>
      </c>
      <c r="F7" s="861">
        <v>5</v>
      </c>
      <c r="G7" s="861">
        <v>6</v>
      </c>
      <c r="H7" s="861">
        <v>7</v>
      </c>
      <c r="I7" s="861">
        <v>8</v>
      </c>
      <c r="J7" s="861">
        <v>9</v>
      </c>
      <c r="K7" s="862">
        <v>10</v>
      </c>
    </row>
    <row r="8" spans="1:13" ht="31.5" x14ac:dyDescent="0.25">
      <c r="A8" s="1648"/>
      <c r="B8" s="1649" t="s">
        <v>1029</v>
      </c>
      <c r="C8" s="930" t="s">
        <v>385</v>
      </c>
      <c r="D8" s="931"/>
      <c r="E8" s="931"/>
      <c r="F8" s="931"/>
      <c r="G8" s="931"/>
      <c r="H8" s="931"/>
      <c r="I8" s="932">
        <f>I9+I10+I11</f>
        <v>1114663382.1500001</v>
      </c>
      <c r="J8" s="932">
        <f t="shared" ref="J8:K8" si="0">J9+J10+J11</f>
        <v>1082046982.3099999</v>
      </c>
      <c r="K8" s="932">
        <f t="shared" si="0"/>
        <v>1077149791.5900002</v>
      </c>
      <c r="L8" s="4"/>
      <c r="M8" s="2"/>
    </row>
    <row r="9" spans="1:13" ht="36" customHeight="1" x14ac:dyDescent="0.25">
      <c r="A9" s="1648"/>
      <c r="B9" s="1649"/>
      <c r="C9" s="934" t="s">
        <v>1505</v>
      </c>
      <c r="D9" s="930"/>
      <c r="E9" s="930"/>
      <c r="F9" s="930"/>
      <c r="G9" s="930"/>
      <c r="H9" s="930"/>
      <c r="I9" s="932">
        <f>I13+I54</f>
        <v>79724547.359999999</v>
      </c>
      <c r="J9" s="932">
        <f>J13+J54</f>
        <v>75786927.219999999</v>
      </c>
      <c r="K9" s="933">
        <f>K13+K54</f>
        <v>75273250.920000002</v>
      </c>
    </row>
    <row r="10" spans="1:13" ht="68.25" customHeight="1" x14ac:dyDescent="0.25">
      <c r="A10" s="1648"/>
      <c r="B10" s="1649"/>
      <c r="C10" s="934" t="s">
        <v>1506</v>
      </c>
      <c r="D10" s="930"/>
      <c r="E10" s="930"/>
      <c r="F10" s="930"/>
      <c r="G10" s="930"/>
      <c r="H10" s="930"/>
      <c r="I10" s="932">
        <f>I55+I14+I126+I152</f>
        <v>612153271.69000006</v>
      </c>
      <c r="J10" s="932">
        <f t="shared" ref="J10:K10" si="1">J55+J14+J126+J152</f>
        <v>581402867.55000007</v>
      </c>
      <c r="K10" s="932">
        <f t="shared" si="1"/>
        <v>580968256.08000016</v>
      </c>
    </row>
    <row r="11" spans="1:13" ht="56.25" customHeight="1" x14ac:dyDescent="0.25">
      <c r="A11" s="1648"/>
      <c r="B11" s="1649"/>
      <c r="C11" s="930" t="s">
        <v>1507</v>
      </c>
      <c r="D11" s="930"/>
      <c r="E11" s="930"/>
      <c r="F11" s="930"/>
      <c r="G11" s="930"/>
      <c r="H11" s="930"/>
      <c r="I11" s="932">
        <f>I15+I56+I127+I153</f>
        <v>422785563.10000002</v>
      </c>
      <c r="J11" s="932">
        <f t="shared" ref="J11:K11" si="2">J15+J56+J127+J153</f>
        <v>424857187.53999996</v>
      </c>
      <c r="K11" s="932">
        <f t="shared" si="2"/>
        <v>420908284.58999991</v>
      </c>
    </row>
    <row r="12" spans="1:13" ht="31.5" x14ac:dyDescent="0.25">
      <c r="A12" s="1650">
        <v>1</v>
      </c>
      <c r="B12" s="1652" t="s">
        <v>1030</v>
      </c>
      <c r="C12" s="636" t="s">
        <v>385</v>
      </c>
      <c r="D12" s="637"/>
      <c r="E12" s="637"/>
      <c r="F12" s="637"/>
      <c r="G12" s="637"/>
      <c r="H12" s="637"/>
      <c r="I12" s="482">
        <f>I13+I14+I15</f>
        <v>223875895.88</v>
      </c>
      <c r="J12" s="482">
        <f t="shared" ref="J12:K12" si="3">J13+J14+J15</f>
        <v>212875393.23999998</v>
      </c>
      <c r="K12" s="482">
        <f t="shared" si="3"/>
        <v>211925328.76999998</v>
      </c>
    </row>
    <row r="13" spans="1:13" ht="47.25" x14ac:dyDescent="0.25">
      <c r="A13" s="1651"/>
      <c r="B13" s="1651"/>
      <c r="C13" s="638" t="s">
        <v>386</v>
      </c>
      <c r="D13" s="639"/>
      <c r="E13" s="639"/>
      <c r="F13" s="639"/>
      <c r="G13" s="639"/>
      <c r="H13" s="639"/>
      <c r="I13" s="483">
        <v>0</v>
      </c>
      <c r="J13" s="483">
        <v>0</v>
      </c>
      <c r="K13" s="483">
        <v>0</v>
      </c>
    </row>
    <row r="14" spans="1:13" ht="63" x14ac:dyDescent="0.25">
      <c r="A14" s="1651"/>
      <c r="B14" s="1651"/>
      <c r="C14" s="638" t="s">
        <v>387</v>
      </c>
      <c r="D14" s="639"/>
      <c r="E14" s="639"/>
      <c r="F14" s="639"/>
      <c r="G14" s="639"/>
      <c r="H14" s="639"/>
      <c r="I14" s="483">
        <f>I43+I44+I45+I46+I52+I47</f>
        <v>121274206</v>
      </c>
      <c r="J14" s="483">
        <f t="shared" ref="J14:K14" si="4">J43+J44+J45+J46+J52+J47</f>
        <v>119144832.86</v>
      </c>
      <c r="K14" s="483">
        <f t="shared" si="4"/>
        <v>119139432.86</v>
      </c>
    </row>
    <row r="15" spans="1:13" ht="31.5" x14ac:dyDescent="0.25">
      <c r="A15" s="1651"/>
      <c r="B15" s="1651"/>
      <c r="C15" s="513" t="s">
        <v>388</v>
      </c>
      <c r="D15" s="639"/>
      <c r="E15" s="639"/>
      <c r="F15" s="639"/>
      <c r="G15" s="639"/>
      <c r="H15" s="639"/>
      <c r="I15" s="483">
        <f>I17+I18+I19+I21+I22+I20+I24+I26+I27+I28+I29+I30+I31+I32+I33+I34+I35+I37+I39+I40+I41+I42+I25+I36+I49+I38+I50</f>
        <v>102601689.88</v>
      </c>
      <c r="J15" s="483">
        <f t="shared" ref="J15:K15" si="5">J17+J18+J19+J21+J22+J20+J24+J26+J27+J28+J29+J30+J31+J32+J33+J34+J35+J37+J39+J40+J41+J42+J25+J36+J49+J38+J50</f>
        <v>93730560.37999998</v>
      </c>
      <c r="K15" s="483">
        <f t="shared" si="5"/>
        <v>92785895.909999982</v>
      </c>
    </row>
    <row r="16" spans="1:13" ht="47.25" x14ac:dyDescent="0.25">
      <c r="A16" s="1097" t="s">
        <v>224</v>
      </c>
      <c r="B16" s="1098" t="s">
        <v>260</v>
      </c>
      <c r="C16" s="1098"/>
      <c r="D16" s="1437"/>
      <c r="E16" s="1653"/>
      <c r="F16" s="1653"/>
      <c r="G16" s="1653"/>
      <c r="H16" s="1653"/>
      <c r="I16" s="1099">
        <f>I17+I18+I19+I20+I21+I22</f>
        <v>897000</v>
      </c>
      <c r="J16" s="1099">
        <f t="shared" ref="J16:K16" si="6">J17+J18+J19+J20+J21+J22</f>
        <v>2607054.87</v>
      </c>
      <c r="K16" s="1099">
        <f t="shared" si="6"/>
        <v>2578649.46</v>
      </c>
    </row>
    <row r="17" spans="1:13" ht="41.25" customHeight="1" x14ac:dyDescent="0.25">
      <c r="A17" s="1656" t="s">
        <v>239</v>
      </c>
      <c r="B17" s="1421" t="s">
        <v>261</v>
      </c>
      <c r="C17" s="488" t="s">
        <v>273</v>
      </c>
      <c r="D17" s="484">
        <v>974</v>
      </c>
      <c r="E17" s="485" t="s">
        <v>283</v>
      </c>
      <c r="F17" s="485" t="s">
        <v>284</v>
      </c>
      <c r="G17" s="485" t="s">
        <v>285</v>
      </c>
      <c r="H17" s="485" t="s">
        <v>286</v>
      </c>
      <c r="I17" s="486">
        <v>300000</v>
      </c>
      <c r="J17" s="487">
        <v>649376</v>
      </c>
      <c r="K17" s="487">
        <v>620970.59</v>
      </c>
      <c r="L17" s="4"/>
      <c r="M17" s="4"/>
    </row>
    <row r="18" spans="1:13" ht="59.25" customHeight="1" x14ac:dyDescent="0.25">
      <c r="A18" s="1439"/>
      <c r="B18" s="1415"/>
      <c r="C18" s="488" t="s">
        <v>273</v>
      </c>
      <c r="D18" s="484">
        <v>974</v>
      </c>
      <c r="E18" s="485" t="s">
        <v>283</v>
      </c>
      <c r="F18" s="485" t="s">
        <v>284</v>
      </c>
      <c r="G18" s="485" t="s">
        <v>285</v>
      </c>
      <c r="H18" s="485">
        <v>612</v>
      </c>
      <c r="I18" s="486">
        <v>47000</v>
      </c>
      <c r="J18" s="487">
        <v>128986.4</v>
      </c>
      <c r="K18" s="487">
        <v>128986.4</v>
      </c>
      <c r="L18" s="4"/>
    </row>
    <row r="19" spans="1:13" ht="50.25" customHeight="1" x14ac:dyDescent="0.25">
      <c r="A19" s="1656" t="s">
        <v>240</v>
      </c>
      <c r="B19" s="1421" t="s">
        <v>1559</v>
      </c>
      <c r="C19" s="488" t="s">
        <v>273</v>
      </c>
      <c r="D19" s="484">
        <v>974</v>
      </c>
      <c r="E19" s="485">
        <v>7</v>
      </c>
      <c r="F19" s="485">
        <v>1</v>
      </c>
      <c r="G19" s="485">
        <v>110170060</v>
      </c>
      <c r="H19" s="485">
        <v>244</v>
      </c>
      <c r="I19" s="486">
        <v>0</v>
      </c>
      <c r="J19" s="487">
        <v>594274</v>
      </c>
      <c r="K19" s="487">
        <v>594274</v>
      </c>
      <c r="L19" s="31"/>
      <c r="M19" s="31"/>
    </row>
    <row r="20" spans="1:13" ht="73.5" customHeight="1" x14ac:dyDescent="0.25">
      <c r="A20" s="1439"/>
      <c r="B20" s="1415"/>
      <c r="C20" s="488" t="s">
        <v>273</v>
      </c>
      <c r="D20" s="1043">
        <v>974</v>
      </c>
      <c r="E20" s="485">
        <v>7</v>
      </c>
      <c r="F20" s="485">
        <v>1</v>
      </c>
      <c r="G20" s="485">
        <v>110170060</v>
      </c>
      <c r="H20" s="485">
        <v>611</v>
      </c>
      <c r="I20" s="486">
        <v>0</v>
      </c>
      <c r="J20" s="487">
        <v>47500</v>
      </c>
      <c r="K20" s="487">
        <v>47500</v>
      </c>
    </row>
    <row r="21" spans="1:13" s="43" customFormat="1" ht="37.5" customHeight="1" x14ac:dyDescent="0.25">
      <c r="A21" s="1654" t="s">
        <v>356</v>
      </c>
      <c r="B21" s="1429" t="s">
        <v>262</v>
      </c>
      <c r="C21" s="1429" t="s">
        <v>273</v>
      </c>
      <c r="D21" s="484">
        <v>974</v>
      </c>
      <c r="E21" s="485" t="s">
        <v>283</v>
      </c>
      <c r="F21" s="485" t="s">
        <v>284</v>
      </c>
      <c r="G21" s="485" t="s">
        <v>288</v>
      </c>
      <c r="H21" s="485" t="s">
        <v>289</v>
      </c>
      <c r="I21" s="486">
        <v>0</v>
      </c>
      <c r="J21" s="487">
        <v>900000</v>
      </c>
      <c r="K21" s="487">
        <v>900000</v>
      </c>
      <c r="L21" s="31"/>
      <c r="M21" s="31"/>
    </row>
    <row r="22" spans="1:13" s="43" customFormat="1" ht="41.25" customHeight="1" x14ac:dyDescent="0.25">
      <c r="A22" s="1655"/>
      <c r="B22" s="1430"/>
      <c r="C22" s="1430"/>
      <c r="D22" s="484">
        <v>974</v>
      </c>
      <c r="E22" s="485" t="s">
        <v>283</v>
      </c>
      <c r="F22" s="485" t="s">
        <v>284</v>
      </c>
      <c r="G22" s="485" t="s">
        <v>288</v>
      </c>
      <c r="H22" s="485">
        <v>244</v>
      </c>
      <c r="I22" s="486">
        <v>550000</v>
      </c>
      <c r="J22" s="487">
        <v>286918.46999999997</v>
      </c>
      <c r="K22" s="487">
        <v>286918.46999999997</v>
      </c>
    </row>
    <row r="23" spans="1:13" s="43" customFormat="1" ht="54" customHeight="1" x14ac:dyDescent="0.25">
      <c r="A23" s="1097" t="s">
        <v>226</v>
      </c>
      <c r="B23" s="1098" t="s">
        <v>263</v>
      </c>
      <c r="C23" s="1098"/>
      <c r="D23" s="1626"/>
      <c r="E23" s="1627"/>
      <c r="F23" s="1627"/>
      <c r="G23" s="1627"/>
      <c r="H23" s="1627"/>
      <c r="I23" s="1099">
        <f>SUM(I24:I47)</f>
        <v>222275815.88</v>
      </c>
      <c r="J23" s="1099">
        <f t="shared" ref="J23:K23" si="7">SUM(J24:J47)</f>
        <v>209833195.51000002</v>
      </c>
      <c r="K23" s="1099">
        <f t="shared" si="7"/>
        <v>208916936.45000002</v>
      </c>
      <c r="L23" s="4"/>
    </row>
    <row r="24" spans="1:13" ht="50.25" customHeight="1" x14ac:dyDescent="0.25">
      <c r="A24" s="1471" t="s">
        <v>229</v>
      </c>
      <c r="B24" s="1421" t="s">
        <v>243</v>
      </c>
      <c r="C24" s="1421" t="s">
        <v>273</v>
      </c>
      <c r="D24" s="489">
        <v>974</v>
      </c>
      <c r="E24" s="490" t="s">
        <v>283</v>
      </c>
      <c r="F24" s="490" t="s">
        <v>284</v>
      </c>
      <c r="G24" s="490" t="s">
        <v>290</v>
      </c>
      <c r="H24" s="490" t="s">
        <v>286</v>
      </c>
      <c r="I24" s="491">
        <v>2118460</v>
      </c>
      <c r="J24" s="491">
        <v>115664</v>
      </c>
      <c r="K24" s="491">
        <v>115664</v>
      </c>
      <c r="L24" s="4"/>
      <c r="M24" s="4"/>
    </row>
    <row r="25" spans="1:13" s="43" customFormat="1" ht="50.25" customHeight="1" x14ac:dyDescent="0.25">
      <c r="A25" s="1472"/>
      <c r="B25" s="1415"/>
      <c r="C25" s="1415"/>
      <c r="D25" s="489">
        <v>974</v>
      </c>
      <c r="E25" s="490" t="s">
        <v>283</v>
      </c>
      <c r="F25" s="490" t="s">
        <v>284</v>
      </c>
      <c r="G25" s="490" t="s">
        <v>290</v>
      </c>
      <c r="H25" s="490">
        <v>612</v>
      </c>
      <c r="I25" s="491">
        <v>24000</v>
      </c>
      <c r="J25" s="491">
        <v>22200</v>
      </c>
      <c r="K25" s="491">
        <v>22200</v>
      </c>
      <c r="L25" s="4"/>
    </row>
    <row r="26" spans="1:13" ht="31.5" x14ac:dyDescent="0.25">
      <c r="A26" s="1471" t="s">
        <v>230</v>
      </c>
      <c r="B26" s="1421" t="s">
        <v>264</v>
      </c>
      <c r="C26" s="488" t="s">
        <v>273</v>
      </c>
      <c r="D26" s="484">
        <v>974</v>
      </c>
      <c r="E26" s="485" t="s">
        <v>283</v>
      </c>
      <c r="F26" s="485" t="s">
        <v>284</v>
      </c>
      <c r="G26" s="485" t="s">
        <v>291</v>
      </c>
      <c r="H26" s="485" t="s">
        <v>286</v>
      </c>
      <c r="I26" s="487">
        <v>1000000</v>
      </c>
      <c r="J26" s="487">
        <v>925436</v>
      </c>
      <c r="K26" s="487">
        <v>925436</v>
      </c>
      <c r="L26" s="4"/>
      <c r="M26" s="4"/>
    </row>
    <row r="27" spans="1:13" ht="31.5" x14ac:dyDescent="0.25">
      <c r="A27" s="1472"/>
      <c r="B27" s="1415"/>
      <c r="C27" s="488" t="s">
        <v>273</v>
      </c>
      <c r="D27" s="484">
        <v>974</v>
      </c>
      <c r="E27" s="485" t="s">
        <v>283</v>
      </c>
      <c r="F27" s="485" t="s">
        <v>284</v>
      </c>
      <c r="G27" s="485" t="s">
        <v>291</v>
      </c>
      <c r="H27" s="485">
        <v>612</v>
      </c>
      <c r="I27" s="487">
        <v>150000</v>
      </c>
      <c r="J27" s="487">
        <v>163299</v>
      </c>
      <c r="K27" s="487">
        <v>163299</v>
      </c>
      <c r="L27" s="4"/>
      <c r="M27" s="4"/>
    </row>
    <row r="28" spans="1:13" ht="31.5" x14ac:dyDescent="0.25">
      <c r="A28" s="1471" t="s">
        <v>231</v>
      </c>
      <c r="B28" s="1421" t="s">
        <v>265</v>
      </c>
      <c r="C28" s="641" t="s">
        <v>273</v>
      </c>
      <c r="D28" s="484">
        <v>974</v>
      </c>
      <c r="E28" s="485" t="s">
        <v>283</v>
      </c>
      <c r="F28" s="485" t="s">
        <v>284</v>
      </c>
      <c r="G28" s="485" t="s">
        <v>292</v>
      </c>
      <c r="H28" s="485" t="s">
        <v>286</v>
      </c>
      <c r="I28" s="487">
        <v>8000</v>
      </c>
      <c r="J28" s="487">
        <v>8000</v>
      </c>
      <c r="K28" s="487">
        <v>8000</v>
      </c>
      <c r="L28" s="4"/>
      <c r="M28" s="4"/>
    </row>
    <row r="29" spans="1:13" ht="31.5" x14ac:dyDescent="0.25">
      <c r="A29" s="1472"/>
      <c r="B29" s="1415"/>
      <c r="C29" s="641" t="s">
        <v>273</v>
      </c>
      <c r="D29" s="484">
        <v>974</v>
      </c>
      <c r="E29" s="485" t="s">
        <v>283</v>
      </c>
      <c r="F29" s="485" t="s">
        <v>284</v>
      </c>
      <c r="G29" s="485" t="s">
        <v>292</v>
      </c>
      <c r="H29" s="485">
        <v>612</v>
      </c>
      <c r="I29" s="487">
        <v>1000</v>
      </c>
      <c r="J29" s="487">
        <v>1000</v>
      </c>
      <c r="K29" s="487">
        <v>1000</v>
      </c>
      <c r="L29" s="4"/>
    </row>
    <row r="30" spans="1:13" ht="31.5" x14ac:dyDescent="0.25">
      <c r="A30" s="1471" t="s">
        <v>232</v>
      </c>
      <c r="B30" s="1421" t="s">
        <v>244</v>
      </c>
      <c r="C30" s="488" t="s">
        <v>273</v>
      </c>
      <c r="D30" s="484">
        <v>974</v>
      </c>
      <c r="E30" s="485" t="s">
        <v>283</v>
      </c>
      <c r="F30" s="485" t="s">
        <v>284</v>
      </c>
      <c r="G30" s="485" t="s">
        <v>293</v>
      </c>
      <c r="H30" s="485">
        <v>244</v>
      </c>
      <c r="I30" s="487">
        <v>342720</v>
      </c>
      <c r="J30" s="487">
        <v>316737</v>
      </c>
      <c r="K30" s="487">
        <v>316737</v>
      </c>
      <c r="L30" s="4"/>
      <c r="M30" s="4"/>
    </row>
    <row r="31" spans="1:13" ht="31.5" x14ac:dyDescent="0.25">
      <c r="A31" s="1472"/>
      <c r="B31" s="1415"/>
      <c r="C31" s="488" t="s">
        <v>273</v>
      </c>
      <c r="D31" s="484">
        <v>974</v>
      </c>
      <c r="E31" s="485" t="s">
        <v>283</v>
      </c>
      <c r="F31" s="485" t="s">
        <v>284</v>
      </c>
      <c r="G31" s="485" t="s">
        <v>293</v>
      </c>
      <c r="H31" s="485">
        <v>612</v>
      </c>
      <c r="I31" s="487">
        <v>18000</v>
      </c>
      <c r="J31" s="487">
        <v>31790</v>
      </c>
      <c r="K31" s="487">
        <v>31790</v>
      </c>
      <c r="L31" s="4"/>
    </row>
    <row r="32" spans="1:13" x14ac:dyDescent="0.25">
      <c r="A32" s="1600" t="s">
        <v>233</v>
      </c>
      <c r="B32" s="1429" t="s">
        <v>266</v>
      </c>
      <c r="C32" s="1429" t="s">
        <v>273</v>
      </c>
      <c r="D32" s="484">
        <v>974</v>
      </c>
      <c r="E32" s="485" t="s">
        <v>283</v>
      </c>
      <c r="F32" s="485" t="s">
        <v>284</v>
      </c>
      <c r="G32" s="485" t="s">
        <v>294</v>
      </c>
      <c r="H32" s="485" t="s">
        <v>295</v>
      </c>
      <c r="I32" s="1100">
        <v>33541600</v>
      </c>
      <c r="J32" s="1100">
        <v>31720735.75</v>
      </c>
      <c r="K32" s="1101">
        <v>31720735.75</v>
      </c>
      <c r="L32" s="4"/>
      <c r="M32" s="4"/>
    </row>
    <row r="33" spans="1:13" x14ac:dyDescent="0.25">
      <c r="A33" s="1601"/>
      <c r="B33" s="1602"/>
      <c r="C33" s="1603"/>
      <c r="D33" s="484">
        <v>974</v>
      </c>
      <c r="E33" s="485" t="s">
        <v>283</v>
      </c>
      <c r="F33" s="485" t="s">
        <v>284</v>
      </c>
      <c r="G33" s="485" t="s">
        <v>294</v>
      </c>
      <c r="H33" s="485" t="s">
        <v>296</v>
      </c>
      <c r="I33" s="1100">
        <v>0</v>
      </c>
      <c r="J33" s="1100">
        <v>0</v>
      </c>
      <c r="K33" s="1101">
        <v>0</v>
      </c>
      <c r="L33" s="4"/>
    </row>
    <row r="34" spans="1:13" x14ac:dyDescent="0.25">
      <c r="A34" s="1601"/>
      <c r="B34" s="1602"/>
      <c r="C34" s="1603"/>
      <c r="D34" s="484">
        <v>974</v>
      </c>
      <c r="E34" s="485" t="s">
        <v>283</v>
      </c>
      <c r="F34" s="485" t="s">
        <v>284</v>
      </c>
      <c r="G34" s="485" t="s">
        <v>294</v>
      </c>
      <c r="H34" s="485" t="s">
        <v>297</v>
      </c>
      <c r="I34" s="1100">
        <v>10129500</v>
      </c>
      <c r="J34" s="1100">
        <v>9502642.2300000004</v>
      </c>
      <c r="K34" s="1101">
        <v>9502642.2200000007</v>
      </c>
    </row>
    <row r="35" spans="1:13" x14ac:dyDescent="0.25">
      <c r="A35" s="1601"/>
      <c r="B35" s="1602"/>
      <c r="C35" s="1603"/>
      <c r="D35" s="484">
        <v>974</v>
      </c>
      <c r="E35" s="485" t="s">
        <v>283</v>
      </c>
      <c r="F35" s="485" t="s">
        <v>284</v>
      </c>
      <c r="G35" s="485" t="s">
        <v>294</v>
      </c>
      <c r="H35" s="485" t="s">
        <v>286</v>
      </c>
      <c r="I35" s="1100">
        <v>17719035.879999999</v>
      </c>
      <c r="J35" s="1100">
        <v>20308361.84</v>
      </c>
      <c r="K35" s="1101">
        <v>19989690.449999999</v>
      </c>
    </row>
    <row r="36" spans="1:13" x14ac:dyDescent="0.25">
      <c r="A36" s="1601"/>
      <c r="B36" s="1602"/>
      <c r="C36" s="1603"/>
      <c r="D36" s="484">
        <v>974</v>
      </c>
      <c r="E36" s="485" t="s">
        <v>283</v>
      </c>
      <c r="F36" s="485" t="s">
        <v>284</v>
      </c>
      <c r="G36" s="485" t="s">
        <v>294</v>
      </c>
      <c r="H36" s="485">
        <v>321</v>
      </c>
      <c r="I36" s="1100">
        <v>0</v>
      </c>
      <c r="J36" s="1100">
        <v>152050.01999999999</v>
      </c>
      <c r="K36" s="1101">
        <v>152050.01999999999</v>
      </c>
    </row>
    <row r="37" spans="1:13" x14ac:dyDescent="0.25">
      <c r="A37" s="1601"/>
      <c r="B37" s="1602"/>
      <c r="C37" s="1603"/>
      <c r="D37" s="484">
        <v>974</v>
      </c>
      <c r="E37" s="485" t="s">
        <v>283</v>
      </c>
      <c r="F37" s="485" t="s">
        <v>284</v>
      </c>
      <c r="G37" s="485" t="s">
        <v>294</v>
      </c>
      <c r="H37" s="485">
        <v>611</v>
      </c>
      <c r="I37" s="1100">
        <v>14328344</v>
      </c>
      <c r="J37" s="1100">
        <v>12943523.91</v>
      </c>
      <c r="K37" s="1101">
        <v>12943523.91</v>
      </c>
    </row>
    <row r="38" spans="1:13" s="43" customFormat="1" x14ac:dyDescent="0.25">
      <c r="A38" s="1601"/>
      <c r="B38" s="1602"/>
      <c r="C38" s="1603"/>
      <c r="D38" s="1043">
        <v>975</v>
      </c>
      <c r="E38" s="485" t="s">
        <v>283</v>
      </c>
      <c r="F38" s="485" t="s">
        <v>284</v>
      </c>
      <c r="G38" s="485" t="s">
        <v>294</v>
      </c>
      <c r="H38" s="485">
        <v>851</v>
      </c>
      <c r="I38" s="1100">
        <v>1003430</v>
      </c>
      <c r="J38" s="1100">
        <v>876194.02</v>
      </c>
      <c r="K38" s="1101">
        <v>876194.02</v>
      </c>
    </row>
    <row r="39" spans="1:13" x14ac:dyDescent="0.25">
      <c r="A39" s="1601"/>
      <c r="B39" s="1602"/>
      <c r="C39" s="1603"/>
      <c r="D39" s="484">
        <v>974</v>
      </c>
      <c r="E39" s="485" t="s">
        <v>283</v>
      </c>
      <c r="F39" s="485" t="s">
        <v>284</v>
      </c>
      <c r="G39" s="485" t="s">
        <v>294</v>
      </c>
      <c r="H39" s="485" t="s">
        <v>299</v>
      </c>
      <c r="I39" s="1100">
        <v>0</v>
      </c>
      <c r="J39" s="1100">
        <v>0</v>
      </c>
      <c r="K39" s="1101">
        <v>0</v>
      </c>
    </row>
    <row r="40" spans="1:13" x14ac:dyDescent="0.25">
      <c r="A40" s="1601"/>
      <c r="B40" s="1602"/>
      <c r="C40" s="1603"/>
      <c r="D40" s="484">
        <v>974</v>
      </c>
      <c r="E40" s="485" t="s">
        <v>283</v>
      </c>
      <c r="F40" s="485" t="s">
        <v>284</v>
      </c>
      <c r="G40" s="485" t="s">
        <v>294</v>
      </c>
      <c r="H40" s="485" t="s">
        <v>300</v>
      </c>
      <c r="I40" s="1100">
        <v>80000</v>
      </c>
      <c r="J40" s="1100">
        <v>0</v>
      </c>
      <c r="K40" s="1101">
        <v>0</v>
      </c>
    </row>
    <row r="41" spans="1:13" ht="33" customHeight="1" x14ac:dyDescent="0.25">
      <c r="A41" s="1604" t="s">
        <v>234</v>
      </c>
      <c r="B41" s="1429" t="s">
        <v>249</v>
      </c>
      <c r="C41" s="1429" t="s">
        <v>273</v>
      </c>
      <c r="D41" s="484">
        <v>974</v>
      </c>
      <c r="E41" s="485" t="s">
        <v>283</v>
      </c>
      <c r="F41" s="485" t="s">
        <v>284</v>
      </c>
      <c r="G41" s="485" t="s">
        <v>301</v>
      </c>
      <c r="H41" s="485">
        <v>247</v>
      </c>
      <c r="I41" s="487">
        <v>18927703.890000001</v>
      </c>
      <c r="J41" s="487">
        <v>12303703.890000001</v>
      </c>
      <c r="K41" s="487">
        <v>11706116.23</v>
      </c>
      <c r="L41" s="31"/>
      <c r="M41" s="31"/>
    </row>
    <row r="42" spans="1:13" ht="44.25" customHeight="1" x14ac:dyDescent="0.25">
      <c r="A42" s="1605"/>
      <c r="B42" s="1430"/>
      <c r="C42" s="1430"/>
      <c r="D42" s="484">
        <v>974</v>
      </c>
      <c r="E42" s="485" t="s">
        <v>283</v>
      </c>
      <c r="F42" s="485" t="s">
        <v>284</v>
      </c>
      <c r="G42" s="485" t="s">
        <v>301</v>
      </c>
      <c r="H42" s="485">
        <v>611</v>
      </c>
      <c r="I42" s="487">
        <v>2312896.11</v>
      </c>
      <c r="J42" s="487">
        <v>1619567.85</v>
      </c>
      <c r="K42" s="487">
        <v>1619567.85</v>
      </c>
      <c r="L42" s="4"/>
    </row>
    <row r="43" spans="1:13" ht="24" customHeight="1" x14ac:dyDescent="0.25">
      <c r="A43" s="1473" t="s">
        <v>235</v>
      </c>
      <c r="B43" s="1475" t="s">
        <v>242</v>
      </c>
      <c r="C43" s="1475" t="s">
        <v>246</v>
      </c>
      <c r="D43" s="245">
        <v>974</v>
      </c>
      <c r="E43" s="1102" t="s">
        <v>283</v>
      </c>
      <c r="F43" s="1102" t="s">
        <v>284</v>
      </c>
      <c r="G43" s="1102" t="s">
        <v>302</v>
      </c>
      <c r="H43" s="1102" t="s">
        <v>295</v>
      </c>
      <c r="I43" s="1100">
        <v>73701287</v>
      </c>
      <c r="J43" s="1100">
        <v>71719555.269999996</v>
      </c>
      <c r="K43" s="1101">
        <v>71719555.269999996</v>
      </c>
      <c r="L43" s="31"/>
      <c r="M43" s="31"/>
    </row>
    <row r="44" spans="1:13" ht="15" x14ac:dyDescent="0.25">
      <c r="A44" s="1371"/>
      <c r="B44" s="1374"/>
      <c r="C44" s="1374"/>
      <c r="D44" s="245">
        <v>974</v>
      </c>
      <c r="E44" s="1102" t="s">
        <v>283</v>
      </c>
      <c r="F44" s="1102" t="s">
        <v>284</v>
      </c>
      <c r="G44" s="1102" t="s">
        <v>302</v>
      </c>
      <c r="H44" s="1102" t="s">
        <v>297</v>
      </c>
      <c r="I44" s="1100">
        <v>22257788</v>
      </c>
      <c r="J44" s="1100">
        <v>21537294.640000001</v>
      </c>
      <c r="K44" s="1101">
        <v>21537294.640000001</v>
      </c>
      <c r="L44" s="4"/>
    </row>
    <row r="45" spans="1:13" ht="21.75" customHeight="1" x14ac:dyDescent="0.25">
      <c r="A45" s="1371"/>
      <c r="B45" s="1374"/>
      <c r="C45" s="1374"/>
      <c r="D45" s="245">
        <v>974</v>
      </c>
      <c r="E45" s="1102" t="s">
        <v>283</v>
      </c>
      <c r="F45" s="1102" t="s">
        <v>284</v>
      </c>
      <c r="G45" s="1102" t="s">
        <v>302</v>
      </c>
      <c r="H45" s="1102" t="s">
        <v>286</v>
      </c>
      <c r="I45" s="1100">
        <v>1596904</v>
      </c>
      <c r="J45" s="1100">
        <v>1596904</v>
      </c>
      <c r="K45" s="1101">
        <v>1596904</v>
      </c>
    </row>
    <row r="46" spans="1:13" s="43" customFormat="1" ht="31.5" customHeight="1" x14ac:dyDescent="0.25">
      <c r="A46" s="1474"/>
      <c r="B46" s="1476"/>
      <c r="C46" s="1381"/>
      <c r="D46" s="245">
        <v>974</v>
      </c>
      <c r="E46" s="1102" t="s">
        <v>283</v>
      </c>
      <c r="F46" s="1102" t="s">
        <v>284</v>
      </c>
      <c r="G46" s="1102" t="s">
        <v>302</v>
      </c>
      <c r="H46" s="1102">
        <v>611</v>
      </c>
      <c r="I46" s="1100">
        <v>18370986</v>
      </c>
      <c r="J46" s="1100">
        <v>21256165.09</v>
      </c>
      <c r="K46" s="1101">
        <v>21256165.09</v>
      </c>
    </row>
    <row r="47" spans="1:13" ht="108" customHeight="1" thickBot="1" x14ac:dyDescent="0.3">
      <c r="A47" s="1103" t="s">
        <v>236</v>
      </c>
      <c r="B47" s="1104" t="s">
        <v>20</v>
      </c>
      <c r="C47" s="1104" t="s">
        <v>246</v>
      </c>
      <c r="D47" s="1105">
        <v>974</v>
      </c>
      <c r="E47" s="1106" t="s">
        <v>303</v>
      </c>
      <c r="F47" s="1106" t="s">
        <v>304</v>
      </c>
      <c r="G47" s="1106" t="s">
        <v>305</v>
      </c>
      <c r="H47" s="1106" t="s">
        <v>306</v>
      </c>
      <c r="I47" s="1107">
        <v>4644161</v>
      </c>
      <c r="J47" s="1107">
        <v>2712371</v>
      </c>
      <c r="K47" s="1108">
        <v>2712371</v>
      </c>
    </row>
    <row r="48" spans="1:13" ht="50.25" customHeight="1" x14ac:dyDescent="0.25">
      <c r="A48" s="1097" t="s">
        <v>84</v>
      </c>
      <c r="B48" s="1098" t="s">
        <v>40</v>
      </c>
      <c r="C48" s="1098"/>
      <c r="D48" s="1626"/>
      <c r="E48" s="1627"/>
      <c r="F48" s="1627"/>
      <c r="G48" s="1627"/>
      <c r="H48" s="1627"/>
      <c r="I48" s="1099">
        <f>I49+I50</f>
        <v>0</v>
      </c>
      <c r="J48" s="1099">
        <f t="shared" ref="J48:K48" si="8">J49+J50</f>
        <v>112600</v>
      </c>
      <c r="K48" s="1099">
        <f t="shared" si="8"/>
        <v>112600</v>
      </c>
    </row>
    <row r="49" spans="1:13" s="43" customFormat="1" ht="31.5" customHeight="1" x14ac:dyDescent="0.25">
      <c r="A49" s="1477" t="s">
        <v>237</v>
      </c>
      <c r="B49" s="1479" t="s">
        <v>42</v>
      </c>
      <c r="C49" s="1429" t="s">
        <v>273</v>
      </c>
      <c r="D49" s="120" t="s">
        <v>326</v>
      </c>
      <c r="E49" s="498">
        <v>10</v>
      </c>
      <c r="F49" s="498" t="s">
        <v>321</v>
      </c>
      <c r="G49" s="498" t="s">
        <v>694</v>
      </c>
      <c r="H49" s="498">
        <v>244</v>
      </c>
      <c r="I49" s="241">
        <v>0</v>
      </c>
      <c r="J49" s="241">
        <v>102500</v>
      </c>
      <c r="K49" s="241">
        <v>102500</v>
      </c>
    </row>
    <row r="50" spans="1:13" ht="31.5" customHeight="1" x14ac:dyDescent="0.25">
      <c r="A50" s="1478"/>
      <c r="B50" s="1480"/>
      <c r="C50" s="1430"/>
      <c r="D50" s="120" t="s">
        <v>1560</v>
      </c>
      <c r="E50" s="498">
        <v>11</v>
      </c>
      <c r="F50" s="498" t="s">
        <v>321</v>
      </c>
      <c r="G50" s="498" t="s">
        <v>694</v>
      </c>
      <c r="H50" s="498" t="s">
        <v>311</v>
      </c>
      <c r="I50" s="487">
        <v>0</v>
      </c>
      <c r="J50" s="1041">
        <v>10100</v>
      </c>
      <c r="K50" s="1041">
        <v>10100</v>
      </c>
    </row>
    <row r="51" spans="1:13" s="43" customFormat="1" ht="56.25" customHeight="1" x14ac:dyDescent="0.25">
      <c r="A51" s="1114" t="s">
        <v>86</v>
      </c>
      <c r="B51" s="1115" t="s">
        <v>1561</v>
      </c>
      <c r="C51" s="1098"/>
      <c r="D51" s="1481"/>
      <c r="E51" s="1482"/>
      <c r="F51" s="1482"/>
      <c r="G51" s="1482"/>
      <c r="H51" s="1483"/>
      <c r="I51" s="1116">
        <f>I52</f>
        <v>703080</v>
      </c>
      <c r="J51" s="1116">
        <f t="shared" ref="J51:K51" si="9">J52</f>
        <v>322542.86</v>
      </c>
      <c r="K51" s="1116">
        <f t="shared" si="9"/>
        <v>317142.86</v>
      </c>
    </row>
    <row r="52" spans="1:13" s="43" customFormat="1" ht="65.25" customHeight="1" x14ac:dyDescent="0.25">
      <c r="A52" s="1112" t="s">
        <v>21</v>
      </c>
      <c r="B52" s="1113" t="s">
        <v>1562</v>
      </c>
      <c r="C52" s="153" t="s">
        <v>246</v>
      </c>
      <c r="D52" s="120" t="s">
        <v>326</v>
      </c>
      <c r="E52" s="498" t="s">
        <v>303</v>
      </c>
      <c r="F52" s="498" t="s">
        <v>307</v>
      </c>
      <c r="G52" s="498" t="s">
        <v>1563</v>
      </c>
      <c r="H52" s="498" t="s">
        <v>308</v>
      </c>
      <c r="I52" s="487">
        <v>703080</v>
      </c>
      <c r="J52" s="241">
        <v>322542.86</v>
      </c>
      <c r="K52" s="241">
        <v>317142.86</v>
      </c>
    </row>
    <row r="53" spans="1:13" x14ac:dyDescent="0.25">
      <c r="A53" s="1435" t="s">
        <v>22</v>
      </c>
      <c r="B53" s="1437" t="s">
        <v>1050</v>
      </c>
      <c r="C53" s="1161" t="s">
        <v>272</v>
      </c>
      <c r="D53" s="1099"/>
      <c r="E53" s="1099"/>
      <c r="F53" s="1099"/>
      <c r="G53" s="1099"/>
      <c r="H53" s="1099"/>
      <c r="I53" s="1099">
        <f>SUM(I54:I56)</f>
        <v>771979878.76999998</v>
      </c>
      <c r="J53" s="1099">
        <f>SUM(J54:J56)</f>
        <v>757175953.4000001</v>
      </c>
      <c r="K53" s="1099">
        <f>SUM(K54:K56)</f>
        <v>753655585.95000017</v>
      </c>
    </row>
    <row r="54" spans="1:13" ht="31.5" x14ac:dyDescent="0.25">
      <c r="A54" s="1436"/>
      <c r="B54" s="1438"/>
      <c r="C54" s="1162" t="s">
        <v>245</v>
      </c>
      <c r="D54" s="1163"/>
      <c r="E54" s="1163"/>
      <c r="F54" s="1163"/>
      <c r="G54" s="1163"/>
      <c r="H54" s="1163"/>
      <c r="I54" s="1163">
        <f>I95+I97+I103+I104+I105+I106+I108+I110+I112+I113+I114+I117+I120</f>
        <v>79724547.359999999</v>
      </c>
      <c r="J54" s="1163">
        <f t="shared" ref="J54:K54" si="10">J95+J97+J103+J104+J105+J106+J108+J110+J112+J113+J114+J117+J120</f>
        <v>75786927.219999999</v>
      </c>
      <c r="K54" s="1163">
        <f t="shared" si="10"/>
        <v>75273250.920000002</v>
      </c>
    </row>
    <row r="55" spans="1:13" ht="47.25" x14ac:dyDescent="0.25">
      <c r="A55" s="1436"/>
      <c r="B55" s="1438"/>
      <c r="C55" s="1162" t="s">
        <v>246</v>
      </c>
      <c r="D55" s="1163"/>
      <c r="E55" s="1163"/>
      <c r="F55" s="1163"/>
      <c r="G55" s="1163"/>
      <c r="H55" s="1163"/>
      <c r="I55" s="1163">
        <f>I64+I66+I87+I88+I89+I90+I92+I93+I94+I96+I98+I107+I109+I111+I115+I118+I121</f>
        <v>483644118.19</v>
      </c>
      <c r="J55" s="1163">
        <f t="shared" ref="J55:K55" si="11">J64+J66+J87+J88+J89+J90+J92+J93+J94+J96+J98+J107+J109+J111+J115+J118+J121</f>
        <v>455546051.18000007</v>
      </c>
      <c r="K55" s="1163">
        <f t="shared" si="11"/>
        <v>455119539.71000016</v>
      </c>
    </row>
    <row r="56" spans="1:13" ht="31.5" x14ac:dyDescent="0.25">
      <c r="A56" s="1436"/>
      <c r="B56" s="1438"/>
      <c r="C56" s="1162" t="s">
        <v>273</v>
      </c>
      <c r="D56" s="1163"/>
      <c r="E56" s="1163"/>
      <c r="F56" s="1163"/>
      <c r="G56" s="1163"/>
      <c r="H56" s="1163"/>
      <c r="I56" s="1163">
        <f>I58+I59+I60+I61+I62+I63+I65+I67+I69+I70+I71+I72+I73+I74+I75+I76+I77+I78+I79+I80+I81+I82+I83+I85+I84+I86+I100+I101+I119+I122+I124</f>
        <v>208611213.22</v>
      </c>
      <c r="J56" s="1163">
        <f t="shared" ref="J56:K56" si="12">J58+J59+J60+J61+J62+J63+J65+J67+J69+J70+J71+J72+J73+J74+J75+J76+J77+J78+J79+J80+J81+J82+J83+J85+J84+J86+J100+J101+J119+J122+J124</f>
        <v>225842974.99999997</v>
      </c>
      <c r="K56" s="1163">
        <f t="shared" si="12"/>
        <v>223262795.31999999</v>
      </c>
    </row>
    <row r="57" spans="1:13" ht="47.25" x14ac:dyDescent="0.25">
      <c r="A57" s="1097" t="s">
        <v>253</v>
      </c>
      <c r="B57" s="1098" t="s">
        <v>23</v>
      </c>
      <c r="C57" s="1098"/>
      <c r="D57" s="1099"/>
      <c r="E57" s="1099"/>
      <c r="F57" s="1099"/>
      <c r="G57" s="1099"/>
      <c r="H57" s="1099"/>
      <c r="I57" s="1099">
        <f>SUM(I58:I67)</f>
        <v>0</v>
      </c>
      <c r="J57" s="1099">
        <f>SUM(J58:J67)</f>
        <v>15197463.009999998</v>
      </c>
      <c r="K57" s="1099">
        <f>SUM(K58:K67)</f>
        <v>15197463.009999998</v>
      </c>
    </row>
    <row r="58" spans="1:13" s="43" customFormat="1" ht="33.75" customHeight="1" x14ac:dyDescent="0.25">
      <c r="A58" s="1431" t="s">
        <v>24</v>
      </c>
      <c r="B58" s="1431" t="s">
        <v>1564</v>
      </c>
      <c r="C58" s="1421" t="s">
        <v>273</v>
      </c>
      <c r="D58" s="493">
        <v>974</v>
      </c>
      <c r="E58" s="493" t="s">
        <v>283</v>
      </c>
      <c r="F58" s="154" t="s">
        <v>310</v>
      </c>
      <c r="G58" s="154" t="s">
        <v>488</v>
      </c>
      <c r="H58" s="154" t="s">
        <v>286</v>
      </c>
      <c r="I58" s="487">
        <v>0</v>
      </c>
      <c r="J58" s="487">
        <v>0</v>
      </c>
      <c r="K58" s="487">
        <v>0</v>
      </c>
      <c r="L58" s="31"/>
      <c r="M58" s="31"/>
    </row>
    <row r="59" spans="1:13" s="43" customFormat="1" ht="22.5" customHeight="1" x14ac:dyDescent="0.25">
      <c r="A59" s="1439"/>
      <c r="B59" s="1439"/>
      <c r="C59" s="1415"/>
      <c r="D59" s="493" t="s">
        <v>326</v>
      </c>
      <c r="E59" s="493" t="s">
        <v>283</v>
      </c>
      <c r="F59" s="154" t="s">
        <v>310</v>
      </c>
      <c r="G59" s="154" t="s">
        <v>488</v>
      </c>
      <c r="H59" s="154" t="s">
        <v>311</v>
      </c>
      <c r="I59" s="487">
        <v>0</v>
      </c>
      <c r="J59" s="487">
        <v>70423.850000000006</v>
      </c>
      <c r="K59" s="487">
        <v>70423.850000000006</v>
      </c>
      <c r="L59" s="31"/>
      <c r="M59" s="31"/>
    </row>
    <row r="60" spans="1:13" ht="30" customHeight="1" x14ac:dyDescent="0.25">
      <c r="A60" s="1431" t="s">
        <v>25</v>
      </c>
      <c r="B60" s="1484" t="s">
        <v>1565</v>
      </c>
      <c r="C60" s="1475" t="s">
        <v>273</v>
      </c>
      <c r="D60" s="1117">
        <v>974</v>
      </c>
      <c r="E60" s="1117" t="s">
        <v>283</v>
      </c>
      <c r="F60" s="256" t="s">
        <v>310</v>
      </c>
      <c r="G60" s="256" t="s">
        <v>332</v>
      </c>
      <c r="H60" s="256" t="s">
        <v>286</v>
      </c>
      <c r="I60" s="1100">
        <v>0</v>
      </c>
      <c r="J60" s="1100">
        <v>5317352.93</v>
      </c>
      <c r="K60" s="1100">
        <v>5317352.93</v>
      </c>
      <c r="L60" s="4"/>
      <c r="M60" s="4"/>
    </row>
    <row r="61" spans="1:13" ht="40.5" customHeight="1" x14ac:dyDescent="0.25">
      <c r="A61" s="1439"/>
      <c r="B61" s="1381"/>
      <c r="C61" s="1381"/>
      <c r="D61" s="1118">
        <v>974</v>
      </c>
      <c r="E61" s="1118" t="s">
        <v>283</v>
      </c>
      <c r="F61" s="1048" t="s">
        <v>310</v>
      </c>
      <c r="G61" s="1048" t="s">
        <v>332</v>
      </c>
      <c r="H61" s="1048" t="s">
        <v>316</v>
      </c>
      <c r="I61" s="1119">
        <v>0</v>
      </c>
      <c r="J61" s="1119">
        <v>395370</v>
      </c>
      <c r="K61" s="1100">
        <v>395370</v>
      </c>
    </row>
    <row r="62" spans="1:13" ht="34.5" customHeight="1" x14ac:dyDescent="0.25">
      <c r="A62" s="1431" t="s">
        <v>345</v>
      </c>
      <c r="B62" s="1414" t="s">
        <v>1566</v>
      </c>
      <c r="C62" s="1475" t="s">
        <v>273</v>
      </c>
      <c r="D62" s="494">
        <v>974</v>
      </c>
      <c r="E62" s="494" t="s">
        <v>283</v>
      </c>
      <c r="F62" s="495" t="s">
        <v>310</v>
      </c>
      <c r="G62" s="495" t="s">
        <v>389</v>
      </c>
      <c r="H62" s="495" t="s">
        <v>289</v>
      </c>
      <c r="I62" s="491">
        <v>0</v>
      </c>
      <c r="J62" s="487">
        <v>2292777</v>
      </c>
      <c r="K62" s="487">
        <v>2292777</v>
      </c>
      <c r="L62" s="31"/>
      <c r="M62" s="31"/>
    </row>
    <row r="63" spans="1:13" ht="54" customHeight="1" x14ac:dyDescent="0.25">
      <c r="A63" s="1439"/>
      <c r="B63" s="1440"/>
      <c r="C63" s="1381"/>
      <c r="D63" s="494">
        <v>974</v>
      </c>
      <c r="E63" s="494" t="s">
        <v>283</v>
      </c>
      <c r="F63" s="495" t="s">
        <v>310</v>
      </c>
      <c r="G63" s="495" t="s">
        <v>389</v>
      </c>
      <c r="H63" s="495" t="s">
        <v>286</v>
      </c>
      <c r="I63" s="491">
        <v>0</v>
      </c>
      <c r="J63" s="487">
        <v>2576084.6800000002</v>
      </c>
      <c r="K63" s="487">
        <v>2576084.6800000002</v>
      </c>
      <c r="L63" s="4"/>
    </row>
    <row r="64" spans="1:13" ht="45" x14ac:dyDescent="0.25">
      <c r="A64" s="1431" t="s">
        <v>346</v>
      </c>
      <c r="B64" s="1485" t="s">
        <v>1567</v>
      </c>
      <c r="C64" s="1121" t="s">
        <v>246</v>
      </c>
      <c r="D64" s="1367">
        <v>974</v>
      </c>
      <c r="E64" s="1367" t="s">
        <v>283</v>
      </c>
      <c r="F64" s="1369" t="s">
        <v>310</v>
      </c>
      <c r="G64" s="1369" t="s">
        <v>1568</v>
      </c>
      <c r="H64" s="1369" t="s">
        <v>286</v>
      </c>
      <c r="I64" s="1100">
        <v>0</v>
      </c>
      <c r="J64" s="1100">
        <v>3000000</v>
      </c>
      <c r="K64" s="1101">
        <v>3000000</v>
      </c>
      <c r="L64" s="31"/>
      <c r="M64" s="31"/>
    </row>
    <row r="65" spans="1:13" ht="42.75" customHeight="1" thickBot="1" x14ac:dyDescent="0.3">
      <c r="A65" s="1439"/>
      <c r="B65" s="1486"/>
      <c r="C65" s="1121" t="s">
        <v>273</v>
      </c>
      <c r="D65" s="1368"/>
      <c r="E65" s="1368"/>
      <c r="F65" s="1368"/>
      <c r="G65" s="1368"/>
      <c r="H65" s="1368"/>
      <c r="I65" s="1100">
        <v>0</v>
      </c>
      <c r="J65" s="1100">
        <v>30303.03</v>
      </c>
      <c r="K65" s="1101">
        <v>30303.03</v>
      </c>
    </row>
    <row r="66" spans="1:13" s="43" customFormat="1" ht="55.5" customHeight="1" x14ac:dyDescent="0.25">
      <c r="A66" s="1431" t="s">
        <v>347</v>
      </c>
      <c r="B66" s="1433" t="s">
        <v>1569</v>
      </c>
      <c r="C66" s="1121" t="s">
        <v>246</v>
      </c>
      <c r="D66" s="1367">
        <v>974</v>
      </c>
      <c r="E66" s="1367" t="s">
        <v>283</v>
      </c>
      <c r="F66" s="1369" t="s">
        <v>310</v>
      </c>
      <c r="G66" s="1369" t="s">
        <v>695</v>
      </c>
      <c r="H66" s="1369" t="s">
        <v>286</v>
      </c>
      <c r="I66" s="1100">
        <v>0</v>
      </c>
      <c r="J66" s="1100">
        <v>1500000</v>
      </c>
      <c r="K66" s="1101">
        <v>1500000</v>
      </c>
      <c r="L66" s="31"/>
      <c r="M66" s="31"/>
    </row>
    <row r="67" spans="1:13" s="43" customFormat="1" ht="42.75" customHeight="1" x14ac:dyDescent="0.25">
      <c r="A67" s="1432"/>
      <c r="B67" s="1434"/>
      <c r="C67" s="1197" t="s">
        <v>273</v>
      </c>
      <c r="D67" s="1387"/>
      <c r="E67" s="1387"/>
      <c r="F67" s="1387"/>
      <c r="G67" s="1387"/>
      <c r="H67" s="1387"/>
      <c r="I67" s="1138">
        <v>0</v>
      </c>
      <c r="J67" s="1138">
        <v>15151.52</v>
      </c>
      <c r="K67" s="1139">
        <v>15151.52</v>
      </c>
      <c r="L67" s="4"/>
    </row>
    <row r="68" spans="1:13" ht="63" x14ac:dyDescent="0.25">
      <c r="A68" s="1097" t="s">
        <v>250</v>
      </c>
      <c r="B68" s="1098" t="s">
        <v>26</v>
      </c>
      <c r="C68" s="1129"/>
      <c r="D68" s="1631"/>
      <c r="E68" s="1632"/>
      <c r="F68" s="1632"/>
      <c r="G68" s="1632"/>
      <c r="H68" s="1632"/>
      <c r="I68" s="1130">
        <f>SUM(I69:I90)</f>
        <v>668572108</v>
      </c>
      <c r="J68" s="1130">
        <f>SUM(J69:J90)</f>
        <v>647199885.52999997</v>
      </c>
      <c r="K68" s="1130">
        <f>SUM(K69:K90)</f>
        <v>644635057.52999997</v>
      </c>
    </row>
    <row r="69" spans="1:13" ht="48.75" customHeight="1" x14ac:dyDescent="0.25">
      <c r="A69" s="1420" t="s">
        <v>27</v>
      </c>
      <c r="B69" s="1421" t="s">
        <v>243</v>
      </c>
      <c r="C69" s="488" t="s">
        <v>273</v>
      </c>
      <c r="D69" s="493">
        <v>974</v>
      </c>
      <c r="E69" s="493" t="s">
        <v>283</v>
      </c>
      <c r="F69" s="154" t="s">
        <v>310</v>
      </c>
      <c r="G69" s="154" t="s">
        <v>312</v>
      </c>
      <c r="H69" s="154" t="s">
        <v>286</v>
      </c>
      <c r="I69" s="487">
        <v>50000</v>
      </c>
      <c r="J69" s="487">
        <v>46994</v>
      </c>
      <c r="K69" s="487">
        <v>46994</v>
      </c>
      <c r="L69" s="31"/>
      <c r="M69" s="31"/>
    </row>
    <row r="70" spans="1:13" ht="38.25" customHeight="1" x14ac:dyDescent="0.25">
      <c r="A70" s="1415"/>
      <c r="B70" s="1415"/>
      <c r="C70" s="488" t="s">
        <v>273</v>
      </c>
      <c r="D70" s="493">
        <v>974</v>
      </c>
      <c r="E70" s="493" t="s">
        <v>283</v>
      </c>
      <c r="F70" s="154" t="s">
        <v>310</v>
      </c>
      <c r="G70" s="154" t="s">
        <v>312</v>
      </c>
      <c r="H70" s="154" t="s">
        <v>311</v>
      </c>
      <c r="I70" s="487">
        <v>78000</v>
      </c>
      <c r="J70" s="487">
        <v>2126548.0699999998</v>
      </c>
      <c r="K70" s="487">
        <v>2126548.0699999998</v>
      </c>
      <c r="L70" s="4"/>
    </row>
    <row r="71" spans="1:13" ht="31.5" x14ac:dyDescent="0.25">
      <c r="A71" s="1420" t="s">
        <v>28</v>
      </c>
      <c r="B71" s="1421" t="s">
        <v>30</v>
      </c>
      <c r="C71" s="488" t="s">
        <v>273</v>
      </c>
      <c r="D71" s="493">
        <v>974</v>
      </c>
      <c r="E71" s="493" t="s">
        <v>283</v>
      </c>
      <c r="F71" s="154" t="s">
        <v>310</v>
      </c>
      <c r="G71" s="154" t="s">
        <v>313</v>
      </c>
      <c r="H71" s="154" t="s">
        <v>286</v>
      </c>
      <c r="I71" s="487">
        <v>3300000</v>
      </c>
      <c r="J71" s="487">
        <v>3301607</v>
      </c>
      <c r="K71" s="487">
        <v>3301607</v>
      </c>
      <c r="L71" s="31"/>
      <c r="M71" s="31"/>
    </row>
    <row r="72" spans="1:13" ht="31.5" x14ac:dyDescent="0.25">
      <c r="A72" s="1415"/>
      <c r="B72" s="1415"/>
      <c r="C72" s="488" t="s">
        <v>273</v>
      </c>
      <c r="D72" s="493">
        <v>974</v>
      </c>
      <c r="E72" s="493" t="s">
        <v>283</v>
      </c>
      <c r="F72" s="154" t="s">
        <v>310</v>
      </c>
      <c r="G72" s="154" t="s">
        <v>313</v>
      </c>
      <c r="H72" s="154" t="s">
        <v>311</v>
      </c>
      <c r="I72" s="487">
        <v>551000</v>
      </c>
      <c r="J72" s="487">
        <v>821161</v>
      </c>
      <c r="K72" s="487">
        <v>821161</v>
      </c>
      <c r="L72" s="4"/>
    </row>
    <row r="73" spans="1:13" ht="31.5" x14ac:dyDescent="0.25">
      <c r="A73" s="1420" t="s">
        <v>29</v>
      </c>
      <c r="B73" s="1421" t="s">
        <v>244</v>
      </c>
      <c r="C73" s="488" t="s">
        <v>273</v>
      </c>
      <c r="D73" s="1117">
        <v>974</v>
      </c>
      <c r="E73" s="1117" t="s">
        <v>283</v>
      </c>
      <c r="F73" s="256" t="s">
        <v>310</v>
      </c>
      <c r="G73" s="256" t="s">
        <v>314</v>
      </c>
      <c r="H73" s="256" t="s">
        <v>289</v>
      </c>
      <c r="I73" s="1100">
        <v>0</v>
      </c>
      <c r="J73" s="1100">
        <v>3837307.69</v>
      </c>
      <c r="K73" s="1101">
        <v>3837307.69</v>
      </c>
      <c r="L73" s="4"/>
      <c r="M73" s="4"/>
    </row>
    <row r="74" spans="1:13" s="43" customFormat="1" ht="31.5" x14ac:dyDescent="0.25">
      <c r="A74" s="1422"/>
      <c r="B74" s="1414"/>
      <c r="C74" s="1042" t="s">
        <v>273</v>
      </c>
      <c r="D74" s="1117">
        <v>974</v>
      </c>
      <c r="E74" s="1117" t="s">
        <v>283</v>
      </c>
      <c r="F74" s="256" t="s">
        <v>310</v>
      </c>
      <c r="G74" s="256" t="s">
        <v>314</v>
      </c>
      <c r="H74" s="256" t="s">
        <v>286</v>
      </c>
      <c r="I74" s="1100">
        <v>1230000</v>
      </c>
      <c r="J74" s="1100">
        <v>1422967</v>
      </c>
      <c r="K74" s="1101">
        <v>1422089</v>
      </c>
      <c r="L74" s="4"/>
    </row>
    <row r="75" spans="1:13" ht="43.5" customHeight="1" x14ac:dyDescent="0.25">
      <c r="A75" s="1415"/>
      <c r="B75" s="1415"/>
      <c r="C75" s="488" t="s">
        <v>273</v>
      </c>
      <c r="D75" s="1117">
        <v>974</v>
      </c>
      <c r="E75" s="1117" t="s">
        <v>283</v>
      </c>
      <c r="F75" s="256" t="s">
        <v>310</v>
      </c>
      <c r="G75" s="256" t="s">
        <v>314</v>
      </c>
      <c r="H75" s="256" t="s">
        <v>311</v>
      </c>
      <c r="I75" s="1100">
        <v>156000</v>
      </c>
      <c r="J75" s="1100">
        <v>175460</v>
      </c>
      <c r="K75" s="1101">
        <v>175460</v>
      </c>
      <c r="L75" s="4"/>
    </row>
    <row r="76" spans="1:13" ht="15" x14ac:dyDescent="0.25">
      <c r="A76" s="1420" t="s">
        <v>31</v>
      </c>
      <c r="B76" s="1664" t="s">
        <v>266</v>
      </c>
      <c r="C76" s="1664" t="s">
        <v>273</v>
      </c>
      <c r="D76" s="1117">
        <v>974</v>
      </c>
      <c r="E76" s="1117" t="s">
        <v>283</v>
      </c>
      <c r="F76" s="256" t="s">
        <v>310</v>
      </c>
      <c r="G76" s="256" t="s">
        <v>315</v>
      </c>
      <c r="H76" s="256" t="s">
        <v>295</v>
      </c>
      <c r="I76" s="1100">
        <v>75348850</v>
      </c>
      <c r="J76" s="1100">
        <v>77367726.129999995</v>
      </c>
      <c r="K76" s="1101">
        <v>77367724.200000003</v>
      </c>
      <c r="L76" s="31"/>
      <c r="M76" s="31"/>
    </row>
    <row r="77" spans="1:13" ht="15" x14ac:dyDescent="0.25">
      <c r="A77" s="1426"/>
      <c r="B77" s="1430"/>
      <c r="C77" s="1430"/>
      <c r="D77" s="1117">
        <v>974</v>
      </c>
      <c r="E77" s="1117" t="s">
        <v>283</v>
      </c>
      <c r="F77" s="256" t="s">
        <v>310</v>
      </c>
      <c r="G77" s="256" t="s">
        <v>315</v>
      </c>
      <c r="H77" s="256" t="s">
        <v>296</v>
      </c>
      <c r="I77" s="1100">
        <v>214000</v>
      </c>
      <c r="J77" s="1100">
        <v>114000</v>
      </c>
      <c r="K77" s="1101">
        <v>101255</v>
      </c>
      <c r="L77" s="4"/>
    </row>
    <row r="78" spans="1:13" ht="15" x14ac:dyDescent="0.25">
      <c r="A78" s="1426"/>
      <c r="B78" s="1430"/>
      <c r="C78" s="1430"/>
      <c r="D78" s="1117">
        <v>974</v>
      </c>
      <c r="E78" s="1117" t="s">
        <v>283</v>
      </c>
      <c r="F78" s="256" t="s">
        <v>310</v>
      </c>
      <c r="G78" s="256" t="s">
        <v>315</v>
      </c>
      <c r="H78" s="256" t="s">
        <v>297</v>
      </c>
      <c r="I78" s="1100">
        <v>22728450</v>
      </c>
      <c r="J78" s="1100">
        <v>23256742.239999998</v>
      </c>
      <c r="K78" s="1101">
        <v>23256740.789999999</v>
      </c>
    </row>
    <row r="79" spans="1:13" ht="15" x14ac:dyDescent="0.25">
      <c r="A79" s="1426"/>
      <c r="B79" s="1430"/>
      <c r="C79" s="1430"/>
      <c r="D79" s="1117">
        <v>974</v>
      </c>
      <c r="E79" s="1117" t="s">
        <v>283</v>
      </c>
      <c r="F79" s="256" t="s">
        <v>310</v>
      </c>
      <c r="G79" s="256" t="s">
        <v>315</v>
      </c>
      <c r="H79" s="256" t="s">
        <v>286</v>
      </c>
      <c r="I79" s="1100">
        <v>20569850</v>
      </c>
      <c r="J79" s="1123">
        <v>21577535.140000001</v>
      </c>
      <c r="K79" s="1101">
        <v>20437962.809999999</v>
      </c>
    </row>
    <row r="80" spans="1:13" ht="15" x14ac:dyDescent="0.25">
      <c r="A80" s="1426"/>
      <c r="B80" s="1430"/>
      <c r="C80" s="1430"/>
      <c r="D80" s="1117">
        <v>974</v>
      </c>
      <c r="E80" s="1117" t="s">
        <v>283</v>
      </c>
      <c r="F80" s="256" t="s">
        <v>310</v>
      </c>
      <c r="G80" s="256" t="s">
        <v>315</v>
      </c>
      <c r="H80" s="256" t="s">
        <v>308</v>
      </c>
      <c r="I80" s="1100">
        <v>0</v>
      </c>
      <c r="J80" s="1100">
        <v>109725.94</v>
      </c>
      <c r="K80" s="1101">
        <v>109725.94</v>
      </c>
      <c r="L80" s="4"/>
    </row>
    <row r="81" spans="1:13" ht="15" x14ac:dyDescent="0.25">
      <c r="A81" s="1426"/>
      <c r="B81" s="1430"/>
      <c r="C81" s="1430"/>
      <c r="D81" s="1117">
        <v>974</v>
      </c>
      <c r="E81" s="1117" t="s">
        <v>283</v>
      </c>
      <c r="F81" s="256" t="s">
        <v>310</v>
      </c>
      <c r="G81" s="256" t="s">
        <v>315</v>
      </c>
      <c r="H81" s="256" t="s">
        <v>316</v>
      </c>
      <c r="I81" s="1100">
        <v>29174920</v>
      </c>
      <c r="J81" s="1100">
        <v>30838963.850000001</v>
      </c>
      <c r="K81" s="1101">
        <v>30838963.850000001</v>
      </c>
      <c r="L81" s="4"/>
    </row>
    <row r="82" spans="1:13" ht="15" x14ac:dyDescent="0.25">
      <c r="A82" s="1426"/>
      <c r="B82" s="1430"/>
      <c r="C82" s="1430"/>
      <c r="D82" s="1117">
        <v>974</v>
      </c>
      <c r="E82" s="1117" t="s">
        <v>283</v>
      </c>
      <c r="F82" s="256" t="s">
        <v>310</v>
      </c>
      <c r="G82" s="256" t="s">
        <v>315</v>
      </c>
      <c r="H82" s="256" t="s">
        <v>298</v>
      </c>
      <c r="I82" s="1100">
        <v>5700000</v>
      </c>
      <c r="J82" s="1100">
        <v>6606755.7999999998</v>
      </c>
      <c r="K82" s="1101">
        <v>6606755.7999999998</v>
      </c>
    </row>
    <row r="83" spans="1:13" s="43" customFormat="1" ht="15" x14ac:dyDescent="0.25">
      <c r="A83" s="1426"/>
      <c r="B83" s="1430"/>
      <c r="C83" s="1430"/>
      <c r="D83" s="1117">
        <v>974</v>
      </c>
      <c r="E83" s="1117" t="s">
        <v>283</v>
      </c>
      <c r="F83" s="256" t="s">
        <v>310</v>
      </c>
      <c r="G83" s="256" t="s">
        <v>315</v>
      </c>
      <c r="H83" s="256" t="s">
        <v>299</v>
      </c>
      <c r="I83" s="1100">
        <v>20000</v>
      </c>
      <c r="J83" s="1100">
        <v>12519</v>
      </c>
      <c r="K83" s="1101">
        <v>12519</v>
      </c>
    </row>
    <row r="84" spans="1:13" ht="15" x14ac:dyDescent="0.25">
      <c r="A84" s="1440"/>
      <c r="B84" s="1430"/>
      <c r="C84" s="1430"/>
      <c r="D84" s="1117">
        <v>974</v>
      </c>
      <c r="E84" s="1117" t="s">
        <v>283</v>
      </c>
      <c r="F84" s="256" t="s">
        <v>310</v>
      </c>
      <c r="G84" s="256" t="s">
        <v>315</v>
      </c>
      <c r="H84" s="256" t="s">
        <v>300</v>
      </c>
      <c r="I84" s="1100">
        <v>160000</v>
      </c>
      <c r="J84" s="1100">
        <v>0</v>
      </c>
      <c r="K84" s="1101">
        <v>0</v>
      </c>
      <c r="L84" s="4"/>
    </row>
    <row r="85" spans="1:13" ht="69.75" customHeight="1" x14ac:dyDescent="0.25">
      <c r="A85" s="1420" t="s">
        <v>32</v>
      </c>
      <c r="B85" s="1429" t="s">
        <v>249</v>
      </c>
      <c r="C85" s="1429" t="s">
        <v>273</v>
      </c>
      <c r="D85" s="1117">
        <v>974</v>
      </c>
      <c r="E85" s="1117" t="s">
        <v>283</v>
      </c>
      <c r="F85" s="256" t="s">
        <v>310</v>
      </c>
      <c r="G85" s="256" t="s">
        <v>317</v>
      </c>
      <c r="H85" s="256" t="s">
        <v>335</v>
      </c>
      <c r="I85" s="1100">
        <v>40908718</v>
      </c>
      <c r="J85" s="1124">
        <v>34296508.689999998</v>
      </c>
      <c r="K85" s="1124">
        <v>32884879.399999999</v>
      </c>
      <c r="L85" s="1125"/>
      <c r="M85" s="1125"/>
    </row>
    <row r="86" spans="1:13" ht="39" customHeight="1" x14ac:dyDescent="0.25">
      <c r="A86" s="1440"/>
      <c r="B86" s="1430"/>
      <c r="C86" s="1430"/>
      <c r="D86" s="1117">
        <v>974</v>
      </c>
      <c r="E86" s="1117" t="s">
        <v>283</v>
      </c>
      <c r="F86" s="256" t="s">
        <v>310</v>
      </c>
      <c r="G86" s="256" t="s">
        <v>317</v>
      </c>
      <c r="H86" s="256" t="s">
        <v>316</v>
      </c>
      <c r="I86" s="1100">
        <v>7039282</v>
      </c>
      <c r="J86" s="1124">
        <v>8626722.9800000004</v>
      </c>
      <c r="K86" s="1124">
        <v>8626722.9800000004</v>
      </c>
      <c r="L86" s="4"/>
    </row>
    <row r="87" spans="1:13" ht="58.5" customHeight="1" x14ac:dyDescent="0.25">
      <c r="A87" s="1420" t="s">
        <v>33</v>
      </c>
      <c r="B87" s="1423" t="s">
        <v>34</v>
      </c>
      <c r="C87" s="1423" t="s">
        <v>246</v>
      </c>
      <c r="D87" s="1126">
        <v>974</v>
      </c>
      <c r="E87" s="1126" t="s">
        <v>283</v>
      </c>
      <c r="F87" s="1048" t="s">
        <v>310</v>
      </c>
      <c r="G87" s="1048" t="s">
        <v>318</v>
      </c>
      <c r="H87" s="1048" t="s">
        <v>295</v>
      </c>
      <c r="I87" s="1119">
        <v>275654967</v>
      </c>
      <c r="J87" s="1119">
        <v>250060192.74000001</v>
      </c>
      <c r="K87" s="1120">
        <v>250060192.74000001</v>
      </c>
      <c r="L87" s="31"/>
      <c r="M87" s="31"/>
    </row>
    <row r="88" spans="1:13" ht="35.25" customHeight="1" x14ac:dyDescent="0.25">
      <c r="A88" s="1403"/>
      <c r="B88" s="1424"/>
      <c r="C88" s="1403"/>
      <c r="D88" s="23">
        <v>974</v>
      </c>
      <c r="E88" s="23" t="s">
        <v>283</v>
      </c>
      <c r="F88" s="256" t="s">
        <v>310</v>
      </c>
      <c r="G88" s="256" t="s">
        <v>318</v>
      </c>
      <c r="H88" s="256" t="s">
        <v>297</v>
      </c>
      <c r="I88" s="1100">
        <v>83247803</v>
      </c>
      <c r="J88" s="1100">
        <v>75597682.590000004</v>
      </c>
      <c r="K88" s="1101">
        <v>75597682.590000004</v>
      </c>
      <c r="L88" s="4"/>
    </row>
    <row r="89" spans="1:13" s="43" customFormat="1" ht="42" customHeight="1" x14ac:dyDescent="0.25">
      <c r="A89" s="1403"/>
      <c r="B89" s="1424"/>
      <c r="C89" s="1403"/>
      <c r="D89" s="23">
        <v>974</v>
      </c>
      <c r="E89" s="23" t="s">
        <v>283</v>
      </c>
      <c r="F89" s="256" t="s">
        <v>310</v>
      </c>
      <c r="G89" s="256" t="s">
        <v>318</v>
      </c>
      <c r="H89" s="256" t="s">
        <v>286</v>
      </c>
      <c r="I89" s="1100">
        <v>11460498</v>
      </c>
      <c r="J89" s="1100">
        <v>11321198</v>
      </c>
      <c r="K89" s="1101">
        <v>11321198</v>
      </c>
      <c r="L89" s="4"/>
    </row>
    <row r="90" spans="1:13" ht="77.25" customHeight="1" thickBot="1" x14ac:dyDescent="0.3">
      <c r="A90" s="1415"/>
      <c r="B90" s="1425"/>
      <c r="C90" s="1415"/>
      <c r="D90" s="1127">
        <v>974</v>
      </c>
      <c r="E90" s="1127" t="s">
        <v>283</v>
      </c>
      <c r="F90" s="1128" t="s">
        <v>310</v>
      </c>
      <c r="G90" s="1128" t="s">
        <v>318</v>
      </c>
      <c r="H90" s="1128" t="s">
        <v>316</v>
      </c>
      <c r="I90" s="1107">
        <v>90979770</v>
      </c>
      <c r="J90" s="1107">
        <v>95681567.670000002</v>
      </c>
      <c r="K90" s="1108">
        <v>95681567.670000002</v>
      </c>
    </row>
    <row r="91" spans="1:13" ht="48" thickBot="1" x14ac:dyDescent="0.3">
      <c r="A91" s="1131" t="s">
        <v>252</v>
      </c>
      <c r="B91" s="1132" t="s">
        <v>35</v>
      </c>
      <c r="C91" s="1132"/>
      <c r="D91" s="1562"/>
      <c r="E91" s="1563"/>
      <c r="F91" s="1563"/>
      <c r="G91" s="1563"/>
      <c r="H91" s="1564"/>
      <c r="I91" s="1133">
        <f>SUM(I92:I98)</f>
        <v>29676900</v>
      </c>
      <c r="J91" s="1130">
        <f>SUM(J92:J98)</f>
        <v>25238064.5</v>
      </c>
      <c r="K91" s="1130">
        <f>SUM(K92:K98)</f>
        <v>24827099.789999999</v>
      </c>
    </row>
    <row r="92" spans="1:13" ht="53.25" customHeight="1" x14ac:dyDescent="0.25">
      <c r="A92" s="1427" t="s">
        <v>36</v>
      </c>
      <c r="B92" s="1423" t="s">
        <v>37</v>
      </c>
      <c r="C92" s="1423" t="s">
        <v>246</v>
      </c>
      <c r="D92" s="1134">
        <v>974</v>
      </c>
      <c r="E92" s="1134" t="s">
        <v>283</v>
      </c>
      <c r="F92" s="1135" t="s">
        <v>310</v>
      </c>
      <c r="G92" s="1135" t="s">
        <v>319</v>
      </c>
      <c r="H92" s="1135" t="s">
        <v>286</v>
      </c>
      <c r="I92" s="1136">
        <v>9879330</v>
      </c>
      <c r="J92" s="1136">
        <v>8101520.4000000004</v>
      </c>
      <c r="K92" s="1137">
        <v>7813071.9100000001</v>
      </c>
      <c r="L92" s="31"/>
      <c r="M92" s="31"/>
    </row>
    <row r="93" spans="1:13" ht="33.75" customHeight="1" x14ac:dyDescent="0.25">
      <c r="A93" s="1428"/>
      <c r="B93" s="1426"/>
      <c r="C93" s="1426"/>
      <c r="D93" s="1118">
        <v>974</v>
      </c>
      <c r="E93" s="1118" t="s">
        <v>283</v>
      </c>
      <c r="F93" s="1048" t="s">
        <v>310</v>
      </c>
      <c r="G93" s="1048" t="s">
        <v>319</v>
      </c>
      <c r="H93" s="1048" t="s">
        <v>308</v>
      </c>
      <c r="I93" s="1119">
        <v>0</v>
      </c>
      <c r="J93" s="1119">
        <v>105526</v>
      </c>
      <c r="K93" s="1120">
        <v>105526</v>
      </c>
      <c r="L93" s="4"/>
    </row>
    <row r="94" spans="1:13" ht="46.5" customHeight="1" x14ac:dyDescent="0.25">
      <c r="A94" s="1413"/>
      <c r="B94" s="1415"/>
      <c r="C94" s="1415"/>
      <c r="D94" s="1118">
        <v>974</v>
      </c>
      <c r="E94" s="1118" t="s">
        <v>283</v>
      </c>
      <c r="F94" s="1048" t="s">
        <v>310</v>
      </c>
      <c r="G94" s="1048" t="s">
        <v>319</v>
      </c>
      <c r="H94" s="1048" t="s">
        <v>311</v>
      </c>
      <c r="I94" s="1119">
        <v>2710870</v>
      </c>
      <c r="J94" s="1119">
        <v>2431018.1</v>
      </c>
      <c r="K94" s="1120">
        <v>2431018.1</v>
      </c>
    </row>
    <row r="95" spans="1:13" ht="31.5" x14ac:dyDescent="0.25">
      <c r="A95" s="1427" t="s">
        <v>38</v>
      </c>
      <c r="B95" s="1423" t="s">
        <v>333</v>
      </c>
      <c r="C95" s="124" t="s">
        <v>245</v>
      </c>
      <c r="D95" s="1579">
        <v>974</v>
      </c>
      <c r="E95" s="1579" t="s">
        <v>283</v>
      </c>
      <c r="F95" s="1579" t="s">
        <v>310</v>
      </c>
      <c r="G95" s="1581" t="s">
        <v>334</v>
      </c>
      <c r="H95" s="1583" t="s">
        <v>286</v>
      </c>
      <c r="I95" s="1100">
        <v>9616961</v>
      </c>
      <c r="J95" s="1100">
        <v>7128538.0700000003</v>
      </c>
      <c r="K95" s="1101">
        <v>7026849.6100000003</v>
      </c>
      <c r="L95" s="31"/>
      <c r="M95" s="31"/>
    </row>
    <row r="96" spans="1:13" ht="84" customHeight="1" x14ac:dyDescent="0.25">
      <c r="A96" s="1428"/>
      <c r="B96" s="1426"/>
      <c r="C96" s="124" t="s">
        <v>246</v>
      </c>
      <c r="D96" s="1582"/>
      <c r="E96" s="1582"/>
      <c r="F96" s="1582"/>
      <c r="G96" s="1582"/>
      <c r="H96" s="1368"/>
      <c r="I96" s="1119">
        <v>1969739</v>
      </c>
      <c r="J96" s="1119">
        <v>1460062.01</v>
      </c>
      <c r="K96" s="1120">
        <v>1439234.25</v>
      </c>
      <c r="L96" s="4"/>
      <c r="M96" s="4"/>
    </row>
    <row r="97" spans="1:13" ht="31.5" x14ac:dyDescent="0.25">
      <c r="A97" s="1660"/>
      <c r="B97" s="1403"/>
      <c r="C97" s="124" t="s">
        <v>245</v>
      </c>
      <c r="D97" s="1579" t="s">
        <v>326</v>
      </c>
      <c r="E97" s="1579" t="s">
        <v>283</v>
      </c>
      <c r="F97" s="1579" t="s">
        <v>310</v>
      </c>
      <c r="G97" s="1581" t="s">
        <v>1570</v>
      </c>
      <c r="H97" s="1583" t="s">
        <v>311</v>
      </c>
      <c r="I97" s="1138">
        <v>4565000</v>
      </c>
      <c r="J97" s="1138">
        <v>4989461.93</v>
      </c>
      <c r="K97" s="1139">
        <v>4989461.93</v>
      </c>
    </row>
    <row r="98" spans="1:13" ht="77.25" customHeight="1" thickBot="1" x14ac:dyDescent="0.3">
      <c r="A98" s="1660"/>
      <c r="B98" s="1403"/>
      <c r="C98" s="1045" t="s">
        <v>246</v>
      </c>
      <c r="D98" s="1580"/>
      <c r="E98" s="1580"/>
      <c r="F98" s="1580"/>
      <c r="G98" s="1580"/>
      <c r="H98" s="1387"/>
      <c r="I98" s="1140">
        <v>935000</v>
      </c>
      <c r="J98" s="1140">
        <v>1021937.99</v>
      </c>
      <c r="K98" s="1141">
        <v>1021937.99</v>
      </c>
    </row>
    <row r="99" spans="1:13" ht="47.25" customHeight="1" thickBot="1" x14ac:dyDescent="0.3">
      <c r="A99" s="1142" t="s">
        <v>39</v>
      </c>
      <c r="B99" s="1143" t="s">
        <v>40</v>
      </c>
      <c r="C99" s="1143"/>
      <c r="D99" s="1657"/>
      <c r="E99" s="1658"/>
      <c r="F99" s="1658"/>
      <c r="G99" s="1658"/>
      <c r="H99" s="1659"/>
      <c r="I99" s="1144">
        <f>SUM(I100:I100)</f>
        <v>0</v>
      </c>
      <c r="J99" s="1144">
        <f>J100+J101</f>
        <v>94028</v>
      </c>
      <c r="K99" s="1144">
        <f>K100+K101</f>
        <v>94028</v>
      </c>
    </row>
    <row r="100" spans="1:13" ht="42" customHeight="1" x14ac:dyDescent="0.25">
      <c r="A100" s="1412" t="s">
        <v>41</v>
      </c>
      <c r="B100" s="1414" t="s">
        <v>42</v>
      </c>
      <c r="C100" s="1416" t="s">
        <v>273</v>
      </c>
      <c r="D100" s="494">
        <v>974</v>
      </c>
      <c r="E100" s="494" t="s">
        <v>303</v>
      </c>
      <c r="F100" s="495" t="s">
        <v>321</v>
      </c>
      <c r="G100" s="495" t="s">
        <v>320</v>
      </c>
      <c r="H100" s="495" t="s">
        <v>286</v>
      </c>
      <c r="I100" s="491">
        <v>0</v>
      </c>
      <c r="J100" s="491">
        <v>71028</v>
      </c>
      <c r="K100" s="491">
        <v>71028</v>
      </c>
    </row>
    <row r="101" spans="1:13" s="43" customFormat="1" ht="49.5" customHeight="1" x14ac:dyDescent="0.25">
      <c r="A101" s="1413"/>
      <c r="B101" s="1415"/>
      <c r="C101" s="1413"/>
      <c r="D101" s="493" t="s">
        <v>326</v>
      </c>
      <c r="E101" s="493" t="s">
        <v>303</v>
      </c>
      <c r="F101" s="1040" t="s">
        <v>321</v>
      </c>
      <c r="G101" s="1040" t="s">
        <v>320</v>
      </c>
      <c r="H101" s="1040" t="s">
        <v>311</v>
      </c>
      <c r="I101" s="487">
        <v>0</v>
      </c>
      <c r="J101" s="487">
        <v>23000</v>
      </c>
      <c r="K101" s="487">
        <v>23000</v>
      </c>
    </row>
    <row r="102" spans="1:13" ht="31.5" x14ac:dyDescent="0.25">
      <c r="A102" s="1152" t="s">
        <v>43</v>
      </c>
      <c r="B102" s="1153" t="s">
        <v>1561</v>
      </c>
      <c r="C102" s="1153"/>
      <c r="D102" s="1419"/>
      <c r="E102" s="1419"/>
      <c r="F102" s="1419"/>
      <c r="G102" s="1419"/>
      <c r="H102" s="1419"/>
      <c r="I102" s="1154">
        <f>I103+I104+I105+I106+I107+I108+I110+I109+I111+I112+I113+I114+I115</f>
        <v>54399096.619999997</v>
      </c>
      <c r="J102" s="1154">
        <f t="shared" ref="J102:K102" si="13">J103+J104+J105+J106+J107+J108+J110+J109+J111+J112+J113+J114+J115</f>
        <v>52371863.850000001</v>
      </c>
      <c r="K102" s="1154">
        <f t="shared" si="13"/>
        <v>52339011.710000001</v>
      </c>
    </row>
    <row r="103" spans="1:13" s="43" customFormat="1" ht="41.25" customHeight="1" x14ac:dyDescent="0.25">
      <c r="A103" s="1417" t="s">
        <v>390</v>
      </c>
      <c r="B103" s="1406" t="s">
        <v>1571</v>
      </c>
      <c r="C103" s="1406" t="s">
        <v>245</v>
      </c>
      <c r="D103" s="1117">
        <v>974</v>
      </c>
      <c r="E103" s="1117" t="s">
        <v>283</v>
      </c>
      <c r="F103" s="256" t="s">
        <v>310</v>
      </c>
      <c r="G103" s="256" t="s">
        <v>1572</v>
      </c>
      <c r="H103" s="256" t="s">
        <v>295</v>
      </c>
      <c r="I103" s="1100">
        <v>999000</v>
      </c>
      <c r="J103" s="1100">
        <v>975761.09</v>
      </c>
      <c r="K103" s="1100">
        <v>975761.09</v>
      </c>
      <c r="L103" s="31"/>
      <c r="M103" s="31"/>
    </row>
    <row r="104" spans="1:13" s="43" customFormat="1" ht="59.25" customHeight="1" x14ac:dyDescent="0.25">
      <c r="A104" s="1418"/>
      <c r="B104" s="1406"/>
      <c r="C104" s="1407"/>
      <c r="D104" s="1117">
        <v>974</v>
      </c>
      <c r="E104" s="1117" t="s">
        <v>283</v>
      </c>
      <c r="F104" s="256" t="s">
        <v>310</v>
      </c>
      <c r="G104" s="256" t="s">
        <v>1572</v>
      </c>
      <c r="H104" s="256" t="s">
        <v>297</v>
      </c>
      <c r="I104" s="1100">
        <v>289980</v>
      </c>
      <c r="J104" s="1100">
        <v>294567.71000000002</v>
      </c>
      <c r="K104" s="1100">
        <v>294567.71000000002</v>
      </c>
    </row>
    <row r="105" spans="1:13" s="43" customFormat="1" ht="67.5" customHeight="1" x14ac:dyDescent="0.25">
      <c r="A105" s="1418"/>
      <c r="B105" s="1406"/>
      <c r="C105" s="1407"/>
      <c r="D105" s="1117">
        <v>974</v>
      </c>
      <c r="E105" s="1117" t="s">
        <v>283</v>
      </c>
      <c r="F105" s="256" t="s">
        <v>310</v>
      </c>
      <c r="G105" s="256" t="s">
        <v>1572</v>
      </c>
      <c r="H105" s="256" t="s">
        <v>311</v>
      </c>
      <c r="I105" s="1100">
        <v>234360</v>
      </c>
      <c r="J105" s="1100">
        <v>228248.29</v>
      </c>
      <c r="K105" s="1100">
        <v>228248.29</v>
      </c>
    </row>
    <row r="106" spans="1:13" s="43" customFormat="1" ht="67.5" customHeight="1" x14ac:dyDescent="0.25">
      <c r="A106" s="1408" t="s">
        <v>469</v>
      </c>
      <c r="B106" s="1406" t="s">
        <v>1573</v>
      </c>
      <c r="C106" s="1147" t="s">
        <v>245</v>
      </c>
      <c r="D106" s="1409">
        <v>974</v>
      </c>
      <c r="E106" s="1409" t="s">
        <v>283</v>
      </c>
      <c r="F106" s="1411" t="s">
        <v>310</v>
      </c>
      <c r="G106" s="1411" t="s">
        <v>1574</v>
      </c>
      <c r="H106" s="1411" t="s">
        <v>295</v>
      </c>
      <c r="I106" s="1100">
        <v>1559346.6</v>
      </c>
      <c r="J106" s="1100">
        <v>1468733.1</v>
      </c>
      <c r="K106" s="1100">
        <v>1468733.1</v>
      </c>
      <c r="L106" s="31"/>
      <c r="M106" s="31"/>
    </row>
    <row r="107" spans="1:13" s="43" customFormat="1" ht="67.5" customHeight="1" x14ac:dyDescent="0.25">
      <c r="A107" s="1408"/>
      <c r="B107" s="1407"/>
      <c r="C107" s="1147" t="s">
        <v>246</v>
      </c>
      <c r="D107" s="1410"/>
      <c r="E107" s="1410"/>
      <c r="F107" s="1410"/>
      <c r="G107" s="1410"/>
      <c r="H107" s="1410"/>
      <c r="I107" s="1100">
        <v>31823.4</v>
      </c>
      <c r="J107" s="1100">
        <v>29974.14</v>
      </c>
      <c r="K107" s="1100">
        <v>29974.14</v>
      </c>
    </row>
    <row r="108" spans="1:13" s="43" customFormat="1" ht="67.5" customHeight="1" x14ac:dyDescent="0.25">
      <c r="A108" s="1408"/>
      <c r="B108" s="1407"/>
      <c r="C108" s="1147" t="s">
        <v>245</v>
      </c>
      <c r="D108" s="1409">
        <v>974</v>
      </c>
      <c r="E108" s="1409" t="s">
        <v>283</v>
      </c>
      <c r="F108" s="1411" t="s">
        <v>310</v>
      </c>
      <c r="G108" s="1411" t="s">
        <v>1574</v>
      </c>
      <c r="H108" s="1411" t="s">
        <v>297</v>
      </c>
      <c r="I108" s="1100">
        <v>470931.77</v>
      </c>
      <c r="J108" s="1100">
        <v>442433.32</v>
      </c>
      <c r="K108" s="1100">
        <v>442433.32</v>
      </c>
    </row>
    <row r="109" spans="1:13" s="43" customFormat="1" ht="34.5" customHeight="1" x14ac:dyDescent="0.25">
      <c r="A109" s="1408"/>
      <c r="B109" s="1407"/>
      <c r="C109" s="1147" t="s">
        <v>246</v>
      </c>
      <c r="D109" s="1410"/>
      <c r="E109" s="1410"/>
      <c r="F109" s="1410"/>
      <c r="G109" s="1410"/>
      <c r="H109" s="1410"/>
      <c r="I109" s="1100">
        <v>9610.85</v>
      </c>
      <c r="J109" s="1100">
        <v>9029.25</v>
      </c>
      <c r="K109" s="1100">
        <v>9029.25</v>
      </c>
      <c r="L109" s="31"/>
      <c r="M109" s="31"/>
    </row>
    <row r="110" spans="1:13" ht="42.75" customHeight="1" x14ac:dyDescent="0.25">
      <c r="A110" s="1408"/>
      <c r="B110" s="1407"/>
      <c r="C110" s="1147" t="s">
        <v>245</v>
      </c>
      <c r="D110" s="1409">
        <v>974</v>
      </c>
      <c r="E110" s="1409" t="s">
        <v>283</v>
      </c>
      <c r="F110" s="1411" t="s">
        <v>310</v>
      </c>
      <c r="G110" s="1411" t="s">
        <v>1574</v>
      </c>
      <c r="H110" s="1411" t="s">
        <v>311</v>
      </c>
      <c r="I110" s="1100">
        <v>524774.31999999995</v>
      </c>
      <c r="J110" s="1100">
        <v>537804.21</v>
      </c>
      <c r="K110" s="1100">
        <v>537804.21</v>
      </c>
    </row>
    <row r="111" spans="1:13" ht="71.25" customHeight="1" x14ac:dyDescent="0.25">
      <c r="A111" s="1408"/>
      <c r="B111" s="1407"/>
      <c r="C111" s="1147" t="s">
        <v>246</v>
      </c>
      <c r="D111" s="1410"/>
      <c r="E111" s="1410"/>
      <c r="F111" s="1410"/>
      <c r="G111" s="1410"/>
      <c r="H111" s="1410"/>
      <c r="I111" s="1100">
        <v>10709.68</v>
      </c>
      <c r="J111" s="1100">
        <v>10975.6</v>
      </c>
      <c r="K111" s="1100">
        <v>10975.6</v>
      </c>
    </row>
    <row r="112" spans="1:13" s="43" customFormat="1" ht="71.25" customHeight="1" x14ac:dyDescent="0.25">
      <c r="A112" s="1404" t="s">
        <v>470</v>
      </c>
      <c r="B112" s="1406" t="s">
        <v>1575</v>
      </c>
      <c r="C112" s="1406" t="s">
        <v>245</v>
      </c>
      <c r="D112" s="1117">
        <v>974</v>
      </c>
      <c r="E112" s="1117" t="s">
        <v>283</v>
      </c>
      <c r="F112" s="256" t="s">
        <v>310</v>
      </c>
      <c r="G112" s="256" t="s">
        <v>1576</v>
      </c>
      <c r="H112" s="256" t="s">
        <v>295</v>
      </c>
      <c r="I112" s="1100">
        <v>30918000</v>
      </c>
      <c r="J112" s="1100">
        <v>29144969.850000001</v>
      </c>
      <c r="K112" s="1100">
        <v>29144969.850000001</v>
      </c>
      <c r="L112" s="31"/>
      <c r="M112" s="31"/>
    </row>
    <row r="113" spans="1:14" s="43" customFormat="1" ht="71.25" customHeight="1" x14ac:dyDescent="0.25">
      <c r="A113" s="1405"/>
      <c r="B113" s="1406"/>
      <c r="C113" s="1407"/>
      <c r="D113" s="1117">
        <v>974</v>
      </c>
      <c r="E113" s="1117" t="s">
        <v>283</v>
      </c>
      <c r="F113" s="256" t="s">
        <v>310</v>
      </c>
      <c r="G113" s="256" t="s">
        <v>1576</v>
      </c>
      <c r="H113" s="256" t="s">
        <v>297</v>
      </c>
      <c r="I113" s="1100">
        <v>9337490</v>
      </c>
      <c r="J113" s="1100">
        <v>8795512.0399999991</v>
      </c>
      <c r="K113" s="1100">
        <v>8795512.0399999991</v>
      </c>
    </row>
    <row r="114" spans="1:14" s="43" customFormat="1" ht="71.25" customHeight="1" x14ac:dyDescent="0.25">
      <c r="A114" s="1405"/>
      <c r="B114" s="1406"/>
      <c r="C114" s="1407"/>
      <c r="D114" s="1117">
        <v>974</v>
      </c>
      <c r="E114" s="1117" t="s">
        <v>283</v>
      </c>
      <c r="F114" s="256" t="s">
        <v>310</v>
      </c>
      <c r="G114" s="256" t="s">
        <v>1576</v>
      </c>
      <c r="H114" s="256" t="s">
        <v>311</v>
      </c>
      <c r="I114" s="1100">
        <v>6310510</v>
      </c>
      <c r="J114" s="1100">
        <v>8034098.1100000003</v>
      </c>
      <c r="K114" s="1100">
        <v>8034098.1100000003</v>
      </c>
    </row>
    <row r="115" spans="1:14" s="43" customFormat="1" ht="71.25" customHeight="1" thickBot="1" x14ac:dyDescent="0.3">
      <c r="A115" s="1149" t="s">
        <v>471</v>
      </c>
      <c r="B115" s="1150" t="s">
        <v>1562</v>
      </c>
      <c r="C115" s="1150" t="s">
        <v>246</v>
      </c>
      <c r="D115" s="1151">
        <v>974</v>
      </c>
      <c r="E115" s="1151" t="s">
        <v>303</v>
      </c>
      <c r="F115" s="1128" t="s">
        <v>307</v>
      </c>
      <c r="G115" s="1128" t="s">
        <v>1577</v>
      </c>
      <c r="H115" s="1128" t="s">
        <v>308</v>
      </c>
      <c r="I115" s="1107">
        <v>3702560</v>
      </c>
      <c r="J115" s="1107">
        <v>2399757.14</v>
      </c>
      <c r="K115" s="1108">
        <v>2366905</v>
      </c>
    </row>
    <row r="116" spans="1:14" ht="32.25" thickBot="1" x14ac:dyDescent="0.3">
      <c r="A116" s="1097" t="s">
        <v>44</v>
      </c>
      <c r="B116" s="1098" t="s">
        <v>1578</v>
      </c>
      <c r="C116" s="1098"/>
      <c r="D116" s="1468"/>
      <c r="E116" s="1468"/>
      <c r="F116" s="1468"/>
      <c r="G116" s="1468"/>
      <c r="H116" s="1468"/>
      <c r="I116" s="1130">
        <f>I117+I118+I119+I120+I121+I122+I124</f>
        <v>19331774.149999999</v>
      </c>
      <c r="J116" s="1130">
        <f t="shared" ref="J116:K116" si="14">J117+J118+J119+J120+J121+J122+J124</f>
        <v>17074648.509999998</v>
      </c>
      <c r="K116" s="1130">
        <f t="shared" si="14"/>
        <v>16562925.91</v>
      </c>
    </row>
    <row r="117" spans="1:14" s="43" customFormat="1" ht="30" x14ac:dyDescent="0.25">
      <c r="A117" s="1628" t="s">
        <v>45</v>
      </c>
      <c r="B117" s="1430"/>
      <c r="C117" s="1155" t="s">
        <v>245</v>
      </c>
      <c r="D117" s="1584" t="s">
        <v>326</v>
      </c>
      <c r="E117" s="1584" t="s">
        <v>283</v>
      </c>
      <c r="F117" s="1587" t="s">
        <v>310</v>
      </c>
      <c r="G117" s="1587" t="s">
        <v>1579</v>
      </c>
      <c r="H117" s="1588" t="s">
        <v>289</v>
      </c>
      <c r="I117" s="1119">
        <v>8844599.9499999993</v>
      </c>
      <c r="J117" s="1119">
        <v>5246799.5</v>
      </c>
      <c r="K117" s="1120">
        <v>4834811.66</v>
      </c>
      <c r="L117" s="31"/>
      <c r="M117" s="31"/>
      <c r="N117" s="31"/>
    </row>
    <row r="118" spans="1:14" s="43" customFormat="1" ht="45" x14ac:dyDescent="0.25">
      <c r="A118" s="1629"/>
      <c r="B118" s="1430"/>
      <c r="C118" s="1156" t="s">
        <v>246</v>
      </c>
      <c r="D118" s="1585"/>
      <c r="E118" s="1585"/>
      <c r="F118" s="1585"/>
      <c r="G118" s="1585"/>
      <c r="H118" s="1589"/>
      <c r="I118" s="1100">
        <v>1811544.57</v>
      </c>
      <c r="J118" s="1100">
        <v>1074645.69</v>
      </c>
      <c r="K118" s="1101">
        <v>990262.61</v>
      </c>
    </row>
    <row r="119" spans="1:14" s="43" customFormat="1" ht="30" x14ac:dyDescent="0.25">
      <c r="A119" s="1629"/>
      <c r="B119" s="1430"/>
      <c r="C119" s="1156" t="s">
        <v>273</v>
      </c>
      <c r="D119" s="1586"/>
      <c r="E119" s="1586"/>
      <c r="F119" s="1586"/>
      <c r="G119" s="1586"/>
      <c r="H119" s="1590"/>
      <c r="I119" s="1119">
        <v>329571.48</v>
      </c>
      <c r="J119" s="1119">
        <v>195508.62</v>
      </c>
      <c r="K119" s="1120">
        <v>180156.94</v>
      </c>
    </row>
    <row r="120" spans="1:14" ht="30" x14ac:dyDescent="0.25">
      <c r="A120" s="1629"/>
      <c r="B120" s="1430"/>
      <c r="C120" s="1155" t="s">
        <v>245</v>
      </c>
      <c r="D120" s="1584" t="s">
        <v>326</v>
      </c>
      <c r="E120" s="1584" t="s">
        <v>283</v>
      </c>
      <c r="F120" s="1587" t="s">
        <v>310</v>
      </c>
      <c r="G120" s="1587" t="s">
        <v>1579</v>
      </c>
      <c r="H120" s="1588" t="s">
        <v>286</v>
      </c>
      <c r="I120" s="1119">
        <v>6053593.7199999997</v>
      </c>
      <c r="J120" s="1119">
        <v>8500000</v>
      </c>
      <c r="K120" s="1120">
        <v>8500000</v>
      </c>
    </row>
    <row r="121" spans="1:14" ht="45" x14ac:dyDescent="0.25">
      <c r="A121" s="1629"/>
      <c r="B121" s="1430"/>
      <c r="C121" s="1156" t="s">
        <v>246</v>
      </c>
      <c r="D121" s="1585"/>
      <c r="E121" s="1585"/>
      <c r="F121" s="1585"/>
      <c r="G121" s="1585"/>
      <c r="H121" s="1589"/>
      <c r="I121" s="1100">
        <v>1239892.69</v>
      </c>
      <c r="J121" s="1100">
        <v>1740963.86</v>
      </c>
      <c r="K121" s="1101">
        <v>1740963.86</v>
      </c>
    </row>
    <row r="122" spans="1:14" ht="30" x14ac:dyDescent="0.25">
      <c r="A122" s="1630"/>
      <c r="B122" s="1430"/>
      <c r="C122" s="1156" t="s">
        <v>273</v>
      </c>
      <c r="D122" s="1586"/>
      <c r="E122" s="1586"/>
      <c r="F122" s="1586"/>
      <c r="G122" s="1586"/>
      <c r="H122" s="1590"/>
      <c r="I122" s="1119">
        <v>225571.74</v>
      </c>
      <c r="J122" s="1119">
        <v>316730.84000000003</v>
      </c>
      <c r="K122" s="1120">
        <v>316730.84000000003</v>
      </c>
    </row>
    <row r="123" spans="1:14" s="1310" customFormat="1" ht="60" x14ac:dyDescent="0.25">
      <c r="A123" s="1239" t="s">
        <v>1580</v>
      </c>
      <c r="B123" s="1166" t="s">
        <v>1581</v>
      </c>
      <c r="C123" s="1166" t="s">
        <v>273</v>
      </c>
      <c r="D123" s="1159">
        <v>974</v>
      </c>
      <c r="E123" s="1159" t="s">
        <v>283</v>
      </c>
      <c r="F123" s="1092" t="s">
        <v>310</v>
      </c>
      <c r="G123" s="1092" t="s">
        <v>391</v>
      </c>
      <c r="H123" s="1092" t="s">
        <v>289</v>
      </c>
      <c r="I123" s="1140">
        <v>0</v>
      </c>
      <c r="J123" s="1140">
        <v>336975.23</v>
      </c>
      <c r="K123" s="1141">
        <v>336975.23</v>
      </c>
    </row>
    <row r="124" spans="1:14" s="43" customFormat="1" ht="75.75" customHeight="1" x14ac:dyDescent="0.25">
      <c r="A124" s="1157" t="s">
        <v>110</v>
      </c>
      <c r="B124" s="1158" t="s">
        <v>1668</v>
      </c>
      <c r="C124" s="1158" t="s">
        <v>273</v>
      </c>
      <c r="D124" s="1661"/>
      <c r="E124" s="1662"/>
      <c r="F124" s="1662"/>
      <c r="G124" s="1662"/>
      <c r="H124" s="1663"/>
      <c r="I124" s="1140">
        <v>827000</v>
      </c>
      <c r="J124" s="1140">
        <v>0</v>
      </c>
      <c r="K124" s="1141">
        <v>0</v>
      </c>
    </row>
    <row r="125" spans="1:14" ht="34.5" customHeight="1" x14ac:dyDescent="0.25">
      <c r="A125" s="1645" t="s">
        <v>46</v>
      </c>
      <c r="B125" s="1647" t="s">
        <v>1582</v>
      </c>
      <c r="C125" s="1219" t="s">
        <v>272</v>
      </c>
      <c r="D125" s="1591"/>
      <c r="E125" s="1592"/>
      <c r="F125" s="1592"/>
      <c r="G125" s="1592"/>
      <c r="H125" s="1592"/>
      <c r="I125" s="1220">
        <f t="shared" ref="I125:K125" si="15">I126+I127</f>
        <v>67544537.5</v>
      </c>
      <c r="J125" s="1220">
        <f t="shared" si="15"/>
        <v>64789853.890000008</v>
      </c>
      <c r="K125" s="1220">
        <f t="shared" si="15"/>
        <v>64647502.300000004</v>
      </c>
    </row>
    <row r="126" spans="1:14" ht="64.5" customHeight="1" x14ac:dyDescent="0.25">
      <c r="A126" s="1646"/>
      <c r="B126" s="1646"/>
      <c r="C126" s="1221" t="s">
        <v>246</v>
      </c>
      <c r="D126" s="1591"/>
      <c r="E126" s="1592"/>
      <c r="F126" s="1592"/>
      <c r="G126" s="1592"/>
      <c r="H126" s="1592"/>
      <c r="I126" s="1220">
        <f>I139+I140+I141+I147+I149</f>
        <v>6384947.5</v>
      </c>
      <c r="J126" s="1220">
        <f t="shared" ref="J126:K126" si="16">J139+J140+J141+J147+J149</f>
        <v>5876155.5999999996</v>
      </c>
      <c r="K126" s="1220">
        <f t="shared" si="16"/>
        <v>5873455.5999999996</v>
      </c>
    </row>
    <row r="127" spans="1:14" ht="57.75" customHeight="1" x14ac:dyDescent="0.25">
      <c r="A127" s="1646"/>
      <c r="B127" s="1646"/>
      <c r="C127" s="1221" t="s">
        <v>273</v>
      </c>
      <c r="D127" s="1591"/>
      <c r="E127" s="1592"/>
      <c r="F127" s="1592"/>
      <c r="G127" s="1592"/>
      <c r="H127" s="1592"/>
      <c r="I127" s="1220">
        <f>I129+I130+I131+I132+I133+I134+I135+I137+I138+I143+I144+I145+I150</f>
        <v>61159590</v>
      </c>
      <c r="J127" s="1220">
        <f t="shared" ref="J127:K127" si="17">J129+J130+J131+J132+J133+J134+J135+J137+J138+J143+J144+J145+J150</f>
        <v>58913698.290000007</v>
      </c>
      <c r="K127" s="1220">
        <f t="shared" si="17"/>
        <v>58774046.700000003</v>
      </c>
      <c r="L127" s="4"/>
    </row>
    <row r="128" spans="1:14" ht="71.25" x14ac:dyDescent="0.25">
      <c r="A128" s="1209" t="s">
        <v>254</v>
      </c>
      <c r="B128" s="1210" t="s">
        <v>47</v>
      </c>
      <c r="C128" s="1207"/>
      <c r="D128" s="1593"/>
      <c r="E128" s="1594"/>
      <c r="F128" s="1594"/>
      <c r="G128" s="1594"/>
      <c r="H128" s="1594"/>
      <c r="I128" s="1220">
        <f>SUM(I129:I135)</f>
        <v>60059590</v>
      </c>
      <c r="J128" s="1220">
        <f t="shared" ref="J128:K128" si="18">SUM(J129:J135)</f>
        <v>57696496.220000006</v>
      </c>
      <c r="K128" s="1220">
        <f t="shared" si="18"/>
        <v>57556844.630000003</v>
      </c>
    </row>
    <row r="129" spans="1:12" ht="60" x14ac:dyDescent="0.25">
      <c r="A129" s="1218" t="s">
        <v>48</v>
      </c>
      <c r="B129" s="112" t="s">
        <v>1565</v>
      </c>
      <c r="C129" s="1122" t="s">
        <v>273</v>
      </c>
      <c r="D129" s="1118">
        <v>974</v>
      </c>
      <c r="E129" s="1118" t="s">
        <v>283</v>
      </c>
      <c r="F129" s="1048" t="s">
        <v>307</v>
      </c>
      <c r="G129" s="1048" t="s">
        <v>1583</v>
      </c>
      <c r="H129" s="1048" t="s">
        <v>643</v>
      </c>
      <c r="I129" s="1119">
        <v>0</v>
      </c>
      <c r="J129" s="1119">
        <v>46800</v>
      </c>
      <c r="K129" s="1120">
        <v>46800</v>
      </c>
    </row>
    <row r="130" spans="1:12" s="43" customFormat="1" ht="45" x14ac:dyDescent="0.25">
      <c r="A130" s="1164" t="s">
        <v>49</v>
      </c>
      <c r="B130" s="1038" t="s">
        <v>50</v>
      </c>
      <c r="C130" s="1121" t="s">
        <v>273</v>
      </c>
      <c r="D130" s="1117" t="s">
        <v>392</v>
      </c>
      <c r="E130" s="1117" t="s">
        <v>283</v>
      </c>
      <c r="F130" s="256" t="s">
        <v>307</v>
      </c>
      <c r="G130" s="256" t="s">
        <v>322</v>
      </c>
      <c r="H130" s="256" t="s">
        <v>316</v>
      </c>
      <c r="I130" s="1100">
        <v>11495300</v>
      </c>
      <c r="J130" s="1100">
        <v>11726300</v>
      </c>
      <c r="K130" s="1101">
        <v>11726300</v>
      </c>
    </row>
    <row r="131" spans="1:12" ht="30" x14ac:dyDescent="0.25">
      <c r="A131" s="1164" t="s">
        <v>51</v>
      </c>
      <c r="B131" s="1038" t="s">
        <v>1584</v>
      </c>
      <c r="C131" s="1121" t="s">
        <v>273</v>
      </c>
      <c r="D131" s="1117" t="s">
        <v>392</v>
      </c>
      <c r="E131" s="1117" t="s">
        <v>283</v>
      </c>
      <c r="F131" s="256" t="s">
        <v>307</v>
      </c>
      <c r="G131" s="256" t="s">
        <v>323</v>
      </c>
      <c r="H131" s="256" t="s">
        <v>316</v>
      </c>
      <c r="I131" s="1100">
        <v>316600</v>
      </c>
      <c r="J131" s="1100">
        <v>327833.81</v>
      </c>
      <c r="K131" s="1101">
        <v>327833.81</v>
      </c>
    </row>
    <row r="132" spans="1:12" ht="30" x14ac:dyDescent="0.25">
      <c r="A132" s="1164" t="s">
        <v>53</v>
      </c>
      <c r="B132" s="1147" t="s">
        <v>1585</v>
      </c>
      <c r="C132" s="1121" t="s">
        <v>273</v>
      </c>
      <c r="D132" s="23">
        <v>974</v>
      </c>
      <c r="E132" s="23" t="s">
        <v>283</v>
      </c>
      <c r="F132" s="256" t="s">
        <v>307</v>
      </c>
      <c r="G132" s="256" t="s">
        <v>324</v>
      </c>
      <c r="H132" s="256" t="s">
        <v>643</v>
      </c>
      <c r="I132" s="1100">
        <v>43004474.880000003</v>
      </c>
      <c r="J132" s="1100">
        <v>41879811.75</v>
      </c>
      <c r="K132" s="1101">
        <v>41879811.75</v>
      </c>
    </row>
    <row r="133" spans="1:12" ht="30" x14ac:dyDescent="0.25">
      <c r="A133" s="1164" t="s">
        <v>54</v>
      </c>
      <c r="B133" s="1165" t="s">
        <v>1586</v>
      </c>
      <c r="C133" s="1121" t="s">
        <v>273</v>
      </c>
      <c r="D133" s="23">
        <v>974</v>
      </c>
      <c r="E133" s="23" t="s">
        <v>283</v>
      </c>
      <c r="F133" s="256" t="s">
        <v>307</v>
      </c>
      <c r="G133" s="256" t="s">
        <v>325</v>
      </c>
      <c r="H133" s="256" t="s">
        <v>643</v>
      </c>
      <c r="I133" s="1100">
        <v>472800</v>
      </c>
      <c r="J133" s="1100">
        <v>484926</v>
      </c>
      <c r="K133" s="1101">
        <v>484926</v>
      </c>
    </row>
    <row r="134" spans="1:12" ht="15" customHeight="1" x14ac:dyDescent="0.25">
      <c r="A134" s="1394" t="s">
        <v>55</v>
      </c>
      <c r="B134" s="1396" t="s">
        <v>1587</v>
      </c>
      <c r="C134" s="1397" t="s">
        <v>273</v>
      </c>
      <c r="D134" s="23" t="s">
        <v>392</v>
      </c>
      <c r="E134" s="23" t="s">
        <v>283</v>
      </c>
      <c r="F134" s="256" t="s">
        <v>307</v>
      </c>
      <c r="G134" s="256" t="s">
        <v>696</v>
      </c>
      <c r="H134" s="256" t="s">
        <v>643</v>
      </c>
      <c r="I134" s="1100">
        <v>3232765.12</v>
      </c>
      <c r="J134" s="1100">
        <v>2963367.99</v>
      </c>
      <c r="K134" s="1101">
        <v>2963367.99</v>
      </c>
    </row>
    <row r="135" spans="1:12" thickBot="1" x14ac:dyDescent="0.3">
      <c r="A135" s="1395"/>
      <c r="B135" s="1375"/>
      <c r="C135" s="1398"/>
      <c r="D135" s="23" t="s">
        <v>392</v>
      </c>
      <c r="E135" s="23" t="s">
        <v>283</v>
      </c>
      <c r="F135" s="256" t="s">
        <v>307</v>
      </c>
      <c r="G135" s="256" t="s">
        <v>696</v>
      </c>
      <c r="H135" s="256" t="s">
        <v>1588</v>
      </c>
      <c r="I135" s="1100">
        <v>1537650</v>
      </c>
      <c r="J135" s="1100">
        <v>267456.67</v>
      </c>
      <c r="K135" s="1101">
        <v>127805.08</v>
      </c>
      <c r="L135" s="4"/>
    </row>
    <row r="136" spans="1:12" ht="43.5" thickBot="1" x14ac:dyDescent="0.3">
      <c r="A136" s="1211" t="s">
        <v>255</v>
      </c>
      <c r="B136" s="1212" t="s">
        <v>56</v>
      </c>
      <c r="C136" s="1205"/>
      <c r="D136" s="1399"/>
      <c r="E136" s="1400"/>
      <c r="F136" s="1400"/>
      <c r="G136" s="1400"/>
      <c r="H136" s="1401"/>
      <c r="I136" s="1206">
        <f>SUM(I137:I141)</f>
        <v>7150587.5</v>
      </c>
      <c r="J136" s="1206">
        <f>SUM(J137:J141)</f>
        <v>6693777.6699999999</v>
      </c>
      <c r="K136" s="1214">
        <f>SUM(K137:K141)</f>
        <v>6693777.6699999999</v>
      </c>
    </row>
    <row r="137" spans="1:12" ht="15.75" customHeight="1" thickBot="1" x14ac:dyDescent="0.3">
      <c r="A137" s="1385" t="s">
        <v>57</v>
      </c>
      <c r="B137" s="1386" t="s">
        <v>58</v>
      </c>
      <c r="C137" s="1386" t="s">
        <v>273</v>
      </c>
      <c r="D137" s="1134" t="s">
        <v>326</v>
      </c>
      <c r="E137" s="1134" t="s">
        <v>283</v>
      </c>
      <c r="F137" s="1135" t="s">
        <v>283</v>
      </c>
      <c r="G137" s="1135" t="s">
        <v>327</v>
      </c>
      <c r="H137" s="1135" t="s">
        <v>286</v>
      </c>
      <c r="I137" s="1136">
        <v>540000</v>
      </c>
      <c r="J137" s="1136">
        <v>576760.86</v>
      </c>
      <c r="K137" s="1137">
        <v>576760.86</v>
      </c>
    </row>
    <row r="138" spans="1:12" ht="47.25" customHeight="1" x14ac:dyDescent="0.25">
      <c r="A138" s="1379"/>
      <c r="B138" s="1381"/>
      <c r="C138" s="1381"/>
      <c r="D138" s="1134" t="s">
        <v>326</v>
      </c>
      <c r="E138" s="1118" t="s">
        <v>283</v>
      </c>
      <c r="F138" s="1048" t="s">
        <v>283</v>
      </c>
      <c r="G138" s="1048" t="s">
        <v>327</v>
      </c>
      <c r="H138" s="1048" t="s">
        <v>311</v>
      </c>
      <c r="I138" s="1119">
        <v>460000</v>
      </c>
      <c r="J138" s="1119">
        <v>363561.21</v>
      </c>
      <c r="K138" s="1120">
        <v>363561.21</v>
      </c>
    </row>
    <row r="139" spans="1:12" ht="15" customHeight="1" x14ac:dyDescent="0.25">
      <c r="A139" s="1394" t="s">
        <v>59</v>
      </c>
      <c r="B139" s="1397" t="s">
        <v>247</v>
      </c>
      <c r="C139" s="1396" t="s">
        <v>246</v>
      </c>
      <c r="D139" s="1167" t="s">
        <v>326</v>
      </c>
      <c r="E139" s="1167" t="s">
        <v>283</v>
      </c>
      <c r="F139" s="1047" t="s">
        <v>283</v>
      </c>
      <c r="G139" s="1047" t="s">
        <v>328</v>
      </c>
      <c r="H139" s="1047" t="s">
        <v>286</v>
      </c>
      <c r="I139" s="1140">
        <v>4484987.5</v>
      </c>
      <c r="J139" s="1140">
        <v>3529146.1</v>
      </c>
      <c r="K139" s="1141">
        <v>3529146.1</v>
      </c>
    </row>
    <row r="140" spans="1:12" ht="15" x14ac:dyDescent="0.25">
      <c r="A140" s="1402"/>
      <c r="B140" s="1403"/>
      <c r="C140" s="1374"/>
      <c r="D140" s="1167" t="s">
        <v>326</v>
      </c>
      <c r="E140" s="1167" t="s">
        <v>283</v>
      </c>
      <c r="F140" s="1047" t="s">
        <v>283</v>
      </c>
      <c r="G140" s="1047" t="s">
        <v>328</v>
      </c>
      <c r="H140" s="1047" t="s">
        <v>308</v>
      </c>
      <c r="I140" s="1140">
        <v>400000</v>
      </c>
      <c r="J140" s="1140">
        <v>178350</v>
      </c>
      <c r="K140" s="1141">
        <v>178350</v>
      </c>
    </row>
    <row r="141" spans="1:12" ht="48.75" customHeight="1" thickBot="1" x14ac:dyDescent="0.3">
      <c r="A141" s="1395"/>
      <c r="B141" s="1398"/>
      <c r="C141" s="1375"/>
      <c r="D141" s="1167" t="s">
        <v>326</v>
      </c>
      <c r="E141" s="1167" t="s">
        <v>283</v>
      </c>
      <c r="F141" s="1047" t="s">
        <v>283</v>
      </c>
      <c r="G141" s="1047" t="s">
        <v>328</v>
      </c>
      <c r="H141" s="1047" t="s">
        <v>311</v>
      </c>
      <c r="I141" s="1140">
        <v>1265600</v>
      </c>
      <c r="J141" s="1140">
        <v>2045959.5</v>
      </c>
      <c r="K141" s="1141">
        <v>2045959.5</v>
      </c>
    </row>
    <row r="142" spans="1:12" ht="86.25" thickBot="1" x14ac:dyDescent="0.3">
      <c r="A142" s="1211" t="s">
        <v>251</v>
      </c>
      <c r="B142" s="1212" t="s">
        <v>60</v>
      </c>
      <c r="C142" s="1205"/>
      <c r="D142" s="1399"/>
      <c r="E142" s="1400"/>
      <c r="F142" s="1400"/>
      <c r="G142" s="1400"/>
      <c r="H142" s="1401"/>
      <c r="I142" s="1206">
        <f>SUM(I143:I145)</f>
        <v>100000</v>
      </c>
      <c r="J142" s="1206">
        <f>SUM(J143:J145)</f>
        <v>276880</v>
      </c>
      <c r="K142" s="1206">
        <f>SUM(K143:K145)</f>
        <v>276880</v>
      </c>
    </row>
    <row r="143" spans="1:12" s="5" customFormat="1" ht="30" x14ac:dyDescent="0.25">
      <c r="A143" s="1168" t="s">
        <v>61</v>
      </c>
      <c r="B143" s="1169" t="s">
        <v>62</v>
      </c>
      <c r="C143" s="1169" t="s">
        <v>273</v>
      </c>
      <c r="D143" s="1170" t="s">
        <v>326</v>
      </c>
      <c r="E143" s="1170" t="s">
        <v>283</v>
      </c>
      <c r="F143" s="1170" t="s">
        <v>283</v>
      </c>
      <c r="G143" s="1170" t="s">
        <v>329</v>
      </c>
      <c r="H143" s="1170" t="s">
        <v>311</v>
      </c>
      <c r="I143" s="1171">
        <v>100000</v>
      </c>
      <c r="J143" s="1171">
        <v>100000</v>
      </c>
      <c r="K143" s="1172">
        <v>100000</v>
      </c>
    </row>
    <row r="144" spans="1:12" s="5" customFormat="1" ht="105" x14ac:dyDescent="0.25">
      <c r="A144" s="1173" t="s">
        <v>1589</v>
      </c>
      <c r="B144" s="1147" t="s">
        <v>1590</v>
      </c>
      <c r="C144" s="1147" t="s">
        <v>273</v>
      </c>
      <c r="D144" s="1117" t="s">
        <v>326</v>
      </c>
      <c r="E144" s="1117" t="s">
        <v>283</v>
      </c>
      <c r="F144" s="1117" t="s">
        <v>283</v>
      </c>
      <c r="G144" s="1117" t="s">
        <v>1591</v>
      </c>
      <c r="H144" s="1117" t="s">
        <v>311</v>
      </c>
      <c r="I144" s="1174">
        <v>0</v>
      </c>
      <c r="J144" s="1174">
        <v>0</v>
      </c>
      <c r="K144" s="1175">
        <v>0</v>
      </c>
    </row>
    <row r="145" spans="1:12" s="5" customFormat="1" ht="47.25" customHeight="1" thickBot="1" x14ac:dyDescent="0.3">
      <c r="A145" s="1176" t="s">
        <v>1592</v>
      </c>
      <c r="B145" s="1177" t="s">
        <v>1593</v>
      </c>
      <c r="C145" s="1177" t="s">
        <v>273</v>
      </c>
      <c r="D145" s="1178" t="s">
        <v>326</v>
      </c>
      <c r="E145" s="1178" t="s">
        <v>283</v>
      </c>
      <c r="F145" s="1178" t="s">
        <v>283</v>
      </c>
      <c r="G145" s="1178" t="s">
        <v>1594</v>
      </c>
      <c r="H145" s="1178" t="s">
        <v>311</v>
      </c>
      <c r="I145" s="1179">
        <v>0</v>
      </c>
      <c r="J145" s="1179">
        <v>176880</v>
      </c>
      <c r="K145" s="1180">
        <v>176880</v>
      </c>
    </row>
    <row r="146" spans="1:12" s="5" customFormat="1" ht="29.25" thickBot="1" x14ac:dyDescent="0.3">
      <c r="A146" s="1202" t="s">
        <v>256</v>
      </c>
      <c r="B146" s="1203" t="s">
        <v>1561</v>
      </c>
      <c r="C146" s="1203"/>
      <c r="D146" s="1595"/>
      <c r="E146" s="1596"/>
      <c r="F146" s="1596"/>
      <c r="G146" s="1596"/>
      <c r="H146" s="1597"/>
      <c r="I146" s="1204">
        <f>SUM(I147:I147)</f>
        <v>234360</v>
      </c>
      <c r="J146" s="1204">
        <f>SUM(J147:J147)</f>
        <v>122700</v>
      </c>
      <c r="K146" s="1213">
        <f>SUM(K147:K147)</f>
        <v>120000</v>
      </c>
    </row>
    <row r="147" spans="1:12" s="5" customFormat="1" ht="45.75" thickBot="1" x14ac:dyDescent="0.3">
      <c r="A147" s="1168" t="s">
        <v>63</v>
      </c>
      <c r="B147" s="1169" t="s">
        <v>1562</v>
      </c>
      <c r="C147" s="1169" t="s">
        <v>246</v>
      </c>
      <c r="D147" s="1170" t="s">
        <v>326</v>
      </c>
      <c r="E147" s="1170" t="s">
        <v>303</v>
      </c>
      <c r="F147" s="1181" t="s">
        <v>307</v>
      </c>
      <c r="G147" s="1181" t="s">
        <v>1595</v>
      </c>
      <c r="H147" s="1181" t="s">
        <v>308</v>
      </c>
      <c r="I147" s="1182">
        <v>234360</v>
      </c>
      <c r="J147" s="1182">
        <v>122700</v>
      </c>
      <c r="K147" s="1183">
        <v>120000</v>
      </c>
    </row>
    <row r="148" spans="1:12" s="5" customFormat="1" ht="29.25" thickBot="1" x14ac:dyDescent="0.3">
      <c r="A148" s="1211" t="s">
        <v>257</v>
      </c>
      <c r="B148" s="1212" t="s">
        <v>1596</v>
      </c>
      <c r="C148" s="1205"/>
      <c r="D148" s="1399"/>
      <c r="E148" s="1400"/>
      <c r="F148" s="1400"/>
      <c r="G148" s="1400"/>
      <c r="H148" s="1401"/>
      <c r="I148" s="1206">
        <f>I149+I150</f>
        <v>0</v>
      </c>
      <c r="J148" s="1206">
        <f t="shared" ref="J148:K148" si="19">J149+J150</f>
        <v>0</v>
      </c>
      <c r="K148" s="1206">
        <f t="shared" si="19"/>
        <v>0</v>
      </c>
    </row>
    <row r="149" spans="1:12" s="5" customFormat="1" ht="45" customHeight="1" x14ac:dyDescent="0.25">
      <c r="A149" s="1385" t="s">
        <v>393</v>
      </c>
      <c r="B149" s="1386" t="s">
        <v>1597</v>
      </c>
      <c r="C149" s="1146" t="s">
        <v>246</v>
      </c>
      <c r="D149" s="1382" t="s">
        <v>392</v>
      </c>
      <c r="E149" s="1382" t="s">
        <v>283</v>
      </c>
      <c r="F149" s="1382" t="s">
        <v>307</v>
      </c>
      <c r="G149" s="1382" t="s">
        <v>1598</v>
      </c>
      <c r="H149" s="1382" t="s">
        <v>316</v>
      </c>
      <c r="I149" s="1184">
        <v>0</v>
      </c>
      <c r="J149" s="1184">
        <v>0</v>
      </c>
      <c r="K149" s="1184">
        <v>0</v>
      </c>
    </row>
    <row r="150" spans="1:12" s="5" customFormat="1" ht="30" x14ac:dyDescent="0.25">
      <c r="A150" s="1378"/>
      <c r="B150" s="1374"/>
      <c r="C150" s="1185" t="s">
        <v>273</v>
      </c>
      <c r="D150" s="1387"/>
      <c r="E150" s="1387"/>
      <c r="F150" s="1387"/>
      <c r="G150" s="1387"/>
      <c r="H150" s="1387"/>
      <c r="I150" s="1186">
        <v>0</v>
      </c>
      <c r="J150" s="1186">
        <v>0</v>
      </c>
      <c r="K150" s="1186">
        <v>0</v>
      </c>
    </row>
    <row r="151" spans="1:12" s="5" customFormat="1" ht="42" customHeight="1" x14ac:dyDescent="0.25">
      <c r="A151" s="1388" t="s">
        <v>64</v>
      </c>
      <c r="B151" s="1390" t="s">
        <v>1052</v>
      </c>
      <c r="C151" s="1207" t="s">
        <v>272</v>
      </c>
      <c r="D151" s="1392"/>
      <c r="E151" s="1393"/>
      <c r="F151" s="1393"/>
      <c r="G151" s="1393"/>
      <c r="H151" s="1393"/>
      <c r="I151" s="1208">
        <f>SUM(I152:I153)</f>
        <v>51263070</v>
      </c>
      <c r="J151" s="1208">
        <f t="shared" ref="J151:K151" si="20">SUM(J152:J153)</f>
        <v>47205781.780000001</v>
      </c>
      <c r="K151" s="1208">
        <f t="shared" si="20"/>
        <v>46921374.569999993</v>
      </c>
    </row>
    <row r="152" spans="1:12" s="5" customFormat="1" ht="66.75" customHeight="1" x14ac:dyDescent="0.25">
      <c r="A152" s="1389"/>
      <c r="B152" s="1391"/>
      <c r="C152" s="1207" t="s">
        <v>246</v>
      </c>
      <c r="D152" s="1392"/>
      <c r="E152" s="1393"/>
      <c r="F152" s="1393"/>
      <c r="G152" s="1393"/>
      <c r="H152" s="1393"/>
      <c r="I152" s="1208">
        <f>I171+I173+I175</f>
        <v>850000</v>
      </c>
      <c r="J152" s="1208">
        <f t="shared" ref="J152:K152" si="21">J171+J173+J175</f>
        <v>835827.91</v>
      </c>
      <c r="K152" s="1208">
        <f t="shared" si="21"/>
        <v>835827.91</v>
      </c>
    </row>
    <row r="153" spans="1:12" s="5" customFormat="1" ht="54.75" customHeight="1" x14ac:dyDescent="0.25">
      <c r="A153" s="1389"/>
      <c r="B153" s="1391"/>
      <c r="C153" s="1207" t="s">
        <v>273</v>
      </c>
      <c r="D153" s="1392"/>
      <c r="E153" s="1393"/>
      <c r="F153" s="1393"/>
      <c r="G153" s="1393"/>
      <c r="H153" s="1393"/>
      <c r="I153" s="1208">
        <f>I155+I156+I157+I158+I159+I160+I161+I162+I163+I164+I166+I168+I169+I170+I172+I174+I176</f>
        <v>50413070</v>
      </c>
      <c r="J153" s="1208">
        <f>J155+J156+J157+J158+J159+J160+J161+J162+J163+J164+J166+J168+J169+J170+J172+J174+J176</f>
        <v>46369953.870000005</v>
      </c>
      <c r="K153" s="1208">
        <f>K155+K156+K157+K158+K159+K160+K161+K162+K163+K164+K166+K168+K169+K170+K172+K174+K176</f>
        <v>46085546.659999996</v>
      </c>
    </row>
    <row r="154" spans="1:12" s="5" customFormat="1" ht="42.75" x14ac:dyDescent="0.25">
      <c r="A154" s="1209" t="s">
        <v>258</v>
      </c>
      <c r="B154" s="1210" t="s">
        <v>267</v>
      </c>
      <c r="C154" s="1207"/>
      <c r="D154" s="1598"/>
      <c r="E154" s="1599"/>
      <c r="F154" s="1599"/>
      <c r="G154" s="1599"/>
      <c r="H154" s="1599"/>
      <c r="I154" s="1208">
        <f>SUM(I155:I164)</f>
        <v>47413070</v>
      </c>
      <c r="J154" s="1208">
        <f>SUM(J155:J164)</f>
        <v>43918655.960000008</v>
      </c>
      <c r="K154" s="1208">
        <f>SUM(K155:K164)</f>
        <v>43644838.75</v>
      </c>
    </row>
    <row r="155" spans="1:12" s="5" customFormat="1" ht="30" x14ac:dyDescent="0.25">
      <c r="A155" s="1189" t="s">
        <v>268</v>
      </c>
      <c r="B155" s="1122" t="s">
        <v>30</v>
      </c>
      <c r="C155" s="1122" t="s">
        <v>273</v>
      </c>
      <c r="D155" s="1118" t="s">
        <v>326</v>
      </c>
      <c r="E155" s="1118" t="s">
        <v>283</v>
      </c>
      <c r="F155" s="1048" t="s">
        <v>330</v>
      </c>
      <c r="G155" s="1048" t="s">
        <v>1599</v>
      </c>
      <c r="H155" s="1048" t="s">
        <v>286</v>
      </c>
      <c r="I155" s="1119">
        <v>100000</v>
      </c>
      <c r="J155" s="1119">
        <v>150000</v>
      </c>
      <c r="K155" s="1120">
        <v>146090</v>
      </c>
    </row>
    <row r="156" spans="1:12" s="5" customFormat="1" ht="60" x14ac:dyDescent="0.25">
      <c r="A156" s="1189" t="s">
        <v>269</v>
      </c>
      <c r="B156" s="1122" t="s">
        <v>1600</v>
      </c>
      <c r="C156" s="1122" t="s">
        <v>273</v>
      </c>
      <c r="D156" s="1118" t="s">
        <v>326</v>
      </c>
      <c r="E156" s="1118" t="s">
        <v>283</v>
      </c>
      <c r="F156" s="1048" t="s">
        <v>330</v>
      </c>
      <c r="G156" s="1048" t="s">
        <v>1601</v>
      </c>
      <c r="H156" s="1048" t="s">
        <v>286</v>
      </c>
      <c r="I156" s="1119">
        <v>0</v>
      </c>
      <c r="J156" s="1119">
        <v>311318.26</v>
      </c>
      <c r="K156" s="1120">
        <v>311318.26</v>
      </c>
    </row>
    <row r="157" spans="1:12" s="5" customFormat="1" ht="15" customHeight="1" x14ac:dyDescent="0.25">
      <c r="A157" s="1360" t="s">
        <v>271</v>
      </c>
      <c r="B157" s="1362" t="s">
        <v>266</v>
      </c>
      <c r="C157" s="1362" t="s">
        <v>273</v>
      </c>
      <c r="D157" s="1117" t="s">
        <v>326</v>
      </c>
      <c r="E157" s="1117" t="s">
        <v>283</v>
      </c>
      <c r="F157" s="256" t="s">
        <v>330</v>
      </c>
      <c r="G157" s="256" t="s">
        <v>1602</v>
      </c>
      <c r="H157" s="256" t="s">
        <v>295</v>
      </c>
      <c r="I157" s="1100">
        <v>33561400</v>
      </c>
      <c r="J157" s="1100">
        <v>30172995.420000002</v>
      </c>
      <c r="K157" s="1101">
        <v>30172995.41</v>
      </c>
    </row>
    <row r="158" spans="1:12" s="5" customFormat="1" ht="15" x14ac:dyDescent="0.25">
      <c r="A158" s="1361"/>
      <c r="B158" s="1363"/>
      <c r="C158" s="1363"/>
      <c r="D158" s="1117" t="s">
        <v>326</v>
      </c>
      <c r="E158" s="1117" t="s">
        <v>283</v>
      </c>
      <c r="F158" s="256" t="s">
        <v>330</v>
      </c>
      <c r="G158" s="256" t="s">
        <v>1602</v>
      </c>
      <c r="H158" s="256" t="s">
        <v>296</v>
      </c>
      <c r="I158" s="1100">
        <v>60000</v>
      </c>
      <c r="J158" s="1100">
        <v>60000</v>
      </c>
      <c r="K158" s="1101">
        <v>52800</v>
      </c>
    </row>
    <row r="159" spans="1:12" s="5" customFormat="1" ht="15.75" customHeight="1" x14ac:dyDescent="0.25">
      <c r="A159" s="1361"/>
      <c r="B159" s="1363"/>
      <c r="C159" s="1363"/>
      <c r="D159" s="1117" t="s">
        <v>326</v>
      </c>
      <c r="E159" s="1117" t="s">
        <v>283</v>
      </c>
      <c r="F159" s="256" t="s">
        <v>330</v>
      </c>
      <c r="G159" s="256" t="s">
        <v>1602</v>
      </c>
      <c r="H159" s="256" t="s">
        <v>297</v>
      </c>
      <c r="I159" s="1100">
        <v>10135500</v>
      </c>
      <c r="J159" s="1100">
        <v>9087757.3000000007</v>
      </c>
      <c r="K159" s="1101">
        <v>9086930.4700000007</v>
      </c>
    </row>
    <row r="160" spans="1:12" s="5" customFormat="1" ht="15" x14ac:dyDescent="0.25">
      <c r="A160" s="1361"/>
      <c r="B160" s="1363"/>
      <c r="C160" s="1363"/>
      <c r="D160" s="1117" t="s">
        <v>326</v>
      </c>
      <c r="E160" s="1117" t="s">
        <v>283</v>
      </c>
      <c r="F160" s="256" t="s">
        <v>330</v>
      </c>
      <c r="G160" s="256" t="s">
        <v>1602</v>
      </c>
      <c r="H160" s="256" t="s">
        <v>286</v>
      </c>
      <c r="I160" s="1100">
        <v>2881570</v>
      </c>
      <c r="J160" s="1100">
        <v>3579751.74</v>
      </c>
      <c r="K160" s="1101">
        <v>3401892.66</v>
      </c>
      <c r="L160" s="83"/>
    </row>
    <row r="161" spans="1:11" s="5" customFormat="1" ht="15" x14ac:dyDescent="0.25">
      <c r="A161" s="1361"/>
      <c r="B161" s="1363"/>
      <c r="C161" s="1363"/>
      <c r="D161" s="1117" t="s">
        <v>326</v>
      </c>
      <c r="E161" s="1117" t="s">
        <v>283</v>
      </c>
      <c r="F161" s="256" t="s">
        <v>330</v>
      </c>
      <c r="G161" s="256" t="s">
        <v>1602</v>
      </c>
      <c r="H161" s="256" t="s">
        <v>298</v>
      </c>
      <c r="I161" s="1100">
        <v>48000</v>
      </c>
      <c r="J161" s="1100">
        <v>35859.24</v>
      </c>
      <c r="K161" s="1101">
        <v>35859.24</v>
      </c>
    </row>
    <row r="162" spans="1:11" s="5" customFormat="1" ht="15" x14ac:dyDescent="0.25">
      <c r="A162" s="1361"/>
      <c r="B162" s="1363"/>
      <c r="C162" s="1363"/>
      <c r="D162" s="1117" t="s">
        <v>326</v>
      </c>
      <c r="E162" s="1117" t="s">
        <v>283</v>
      </c>
      <c r="F162" s="256" t="s">
        <v>330</v>
      </c>
      <c r="G162" s="256" t="s">
        <v>1602</v>
      </c>
      <c r="H162" s="256" t="s">
        <v>299</v>
      </c>
      <c r="I162" s="1100">
        <v>10000</v>
      </c>
      <c r="J162" s="1100">
        <v>4374</v>
      </c>
      <c r="K162" s="1101">
        <v>4374</v>
      </c>
    </row>
    <row r="163" spans="1:11" s="5" customFormat="1" ht="15" x14ac:dyDescent="0.25">
      <c r="A163" s="1361"/>
      <c r="B163" s="1363"/>
      <c r="C163" s="1363"/>
      <c r="D163" s="1117" t="s">
        <v>326</v>
      </c>
      <c r="E163" s="1117" t="s">
        <v>283</v>
      </c>
      <c r="F163" s="256" t="s">
        <v>330</v>
      </c>
      <c r="G163" s="256" t="s">
        <v>1602</v>
      </c>
      <c r="H163" s="256" t="s">
        <v>300</v>
      </c>
      <c r="I163" s="1100">
        <v>0</v>
      </c>
      <c r="J163" s="1100">
        <v>0</v>
      </c>
      <c r="K163" s="1101">
        <v>0</v>
      </c>
    </row>
    <row r="164" spans="1:11" s="5" customFormat="1" ht="30.75" thickBot="1" x14ac:dyDescent="0.3">
      <c r="A164" s="1149" t="s">
        <v>1026</v>
      </c>
      <c r="B164" s="1104" t="s">
        <v>249</v>
      </c>
      <c r="C164" s="1104" t="s">
        <v>273</v>
      </c>
      <c r="D164" s="1151" t="s">
        <v>326</v>
      </c>
      <c r="E164" s="1151" t="s">
        <v>283</v>
      </c>
      <c r="F164" s="1128" t="s">
        <v>330</v>
      </c>
      <c r="G164" s="1128" t="s">
        <v>1603</v>
      </c>
      <c r="H164" s="1128" t="s">
        <v>335</v>
      </c>
      <c r="I164" s="1107">
        <v>616600</v>
      </c>
      <c r="J164" s="1107">
        <v>516600</v>
      </c>
      <c r="K164" s="1108">
        <v>432578.71</v>
      </c>
    </row>
    <row r="165" spans="1:11" s="5" customFormat="1" ht="57.75" thickBot="1" x14ac:dyDescent="0.3">
      <c r="A165" s="1202" t="s">
        <v>259</v>
      </c>
      <c r="B165" s="1203" t="s">
        <v>394</v>
      </c>
      <c r="C165" s="1203"/>
      <c r="D165" s="1364"/>
      <c r="E165" s="1365"/>
      <c r="F165" s="1365"/>
      <c r="G165" s="1365"/>
      <c r="H165" s="1366"/>
      <c r="I165" s="1204">
        <f>SUM(I166)</f>
        <v>2000000</v>
      </c>
      <c r="J165" s="1204">
        <f t="shared" ref="J165:K165" si="22">SUM(J166)</f>
        <v>1615470</v>
      </c>
      <c r="K165" s="1204">
        <f t="shared" si="22"/>
        <v>1604880</v>
      </c>
    </row>
    <row r="166" spans="1:11" s="5" customFormat="1" ht="30.75" thickBot="1" x14ac:dyDescent="0.3">
      <c r="A166" s="1190" t="s">
        <v>395</v>
      </c>
      <c r="B166" s="1191" t="s">
        <v>396</v>
      </c>
      <c r="C166" s="1192" t="s">
        <v>273</v>
      </c>
      <c r="D166" s="1193" t="s">
        <v>309</v>
      </c>
      <c r="E166" s="1193" t="s">
        <v>303</v>
      </c>
      <c r="F166" s="1194" t="s">
        <v>307</v>
      </c>
      <c r="G166" s="1194" t="s">
        <v>397</v>
      </c>
      <c r="H166" s="1194" t="s">
        <v>286</v>
      </c>
      <c r="I166" s="1195">
        <v>2000000</v>
      </c>
      <c r="J166" s="1195">
        <v>1615470</v>
      </c>
      <c r="K166" s="1196">
        <v>1604880</v>
      </c>
    </row>
    <row r="167" spans="1:11" s="5" customFormat="1" ht="72" thickBot="1" x14ac:dyDescent="0.3">
      <c r="A167" s="1198" t="s">
        <v>708</v>
      </c>
      <c r="B167" s="1199" t="s">
        <v>1604</v>
      </c>
      <c r="C167" s="1200"/>
      <c r="D167" s="1565"/>
      <c r="E167" s="1566"/>
      <c r="F167" s="1566"/>
      <c r="G167" s="1566"/>
      <c r="H167" s="1567"/>
      <c r="I167" s="1201">
        <f>SUM(I168:I176)</f>
        <v>1850000</v>
      </c>
      <c r="J167" s="1201">
        <f t="shared" ref="J167:K167" si="23">SUM(J168:J176)</f>
        <v>1671655.8199999998</v>
      </c>
      <c r="K167" s="1201">
        <f t="shared" si="23"/>
        <v>1671655.8199999998</v>
      </c>
    </row>
    <row r="168" spans="1:11" s="5" customFormat="1" ht="15" customHeight="1" x14ac:dyDescent="0.25">
      <c r="A168" s="1370" t="s">
        <v>1605</v>
      </c>
      <c r="B168" s="1373" t="s">
        <v>248</v>
      </c>
      <c r="C168" s="1373" t="s">
        <v>273</v>
      </c>
      <c r="D168" s="1170" t="s">
        <v>326</v>
      </c>
      <c r="E168" s="1170" t="s">
        <v>304</v>
      </c>
      <c r="F168" s="1181" t="s">
        <v>284</v>
      </c>
      <c r="G168" s="1181" t="s">
        <v>1606</v>
      </c>
      <c r="H168" s="1181" t="s">
        <v>295</v>
      </c>
      <c r="I168" s="1182">
        <v>488100</v>
      </c>
      <c r="J168" s="1182">
        <v>0</v>
      </c>
      <c r="K168" s="1183">
        <v>0</v>
      </c>
    </row>
    <row r="169" spans="1:11" s="5" customFormat="1" ht="15" customHeight="1" x14ac:dyDescent="0.25">
      <c r="A169" s="1371"/>
      <c r="B169" s="1374"/>
      <c r="C169" s="1374"/>
      <c r="D169" s="1117" t="s">
        <v>326</v>
      </c>
      <c r="E169" s="1117" t="s">
        <v>304</v>
      </c>
      <c r="F169" s="256" t="s">
        <v>284</v>
      </c>
      <c r="G169" s="256" t="s">
        <v>1606</v>
      </c>
      <c r="H169" s="256" t="s">
        <v>297</v>
      </c>
      <c r="I169" s="1100">
        <v>147400</v>
      </c>
      <c r="J169" s="1100">
        <v>0</v>
      </c>
      <c r="K169" s="1101">
        <v>0</v>
      </c>
    </row>
    <row r="170" spans="1:11" s="5" customFormat="1" ht="29.25" customHeight="1" thickBot="1" x14ac:dyDescent="0.3">
      <c r="A170" s="1372"/>
      <c r="B170" s="1375"/>
      <c r="C170" s="1375"/>
      <c r="D170" s="1118" t="s">
        <v>326</v>
      </c>
      <c r="E170" s="1118" t="s">
        <v>304</v>
      </c>
      <c r="F170" s="1048" t="s">
        <v>284</v>
      </c>
      <c r="G170" s="1048" t="s">
        <v>1606</v>
      </c>
      <c r="H170" s="1048" t="s">
        <v>311</v>
      </c>
      <c r="I170" s="1119">
        <v>364500</v>
      </c>
      <c r="J170" s="1119">
        <v>0</v>
      </c>
      <c r="K170" s="1120">
        <v>0</v>
      </c>
    </row>
    <row r="171" spans="1:11" s="5" customFormat="1" ht="52.5" customHeight="1" x14ac:dyDescent="0.25">
      <c r="A171" s="1376" t="s">
        <v>1607</v>
      </c>
      <c r="B171" s="1373" t="s">
        <v>1608</v>
      </c>
      <c r="C171" s="1188" t="s">
        <v>246</v>
      </c>
      <c r="D171" s="1382" t="s">
        <v>326</v>
      </c>
      <c r="E171" s="1382" t="s">
        <v>304</v>
      </c>
      <c r="F171" s="1383" t="s">
        <v>284</v>
      </c>
      <c r="G171" s="1383" t="s">
        <v>1609</v>
      </c>
      <c r="H171" s="1383" t="s">
        <v>295</v>
      </c>
      <c r="I171" s="1136">
        <v>510000</v>
      </c>
      <c r="J171" s="1136">
        <v>487933.37</v>
      </c>
      <c r="K171" s="1137">
        <v>487933.37</v>
      </c>
    </row>
    <row r="172" spans="1:11" s="5" customFormat="1" ht="36.75" customHeight="1" thickBot="1" x14ac:dyDescent="0.3">
      <c r="A172" s="1377"/>
      <c r="B172" s="1380"/>
      <c r="C172" s="1121" t="s">
        <v>273</v>
      </c>
      <c r="D172" s="1368"/>
      <c r="E172" s="1368"/>
      <c r="F172" s="1368"/>
      <c r="G172" s="1368"/>
      <c r="H172" s="1368"/>
      <c r="I172" s="1119"/>
      <c r="J172" s="1119">
        <v>487933.37</v>
      </c>
      <c r="K172" s="1120">
        <v>487933.37</v>
      </c>
    </row>
    <row r="173" spans="1:11" s="5" customFormat="1" ht="36" customHeight="1" x14ac:dyDescent="0.25">
      <c r="A173" s="1377"/>
      <c r="B173" s="1380"/>
      <c r="C173" s="1188" t="s">
        <v>246</v>
      </c>
      <c r="D173" s="1384" t="s">
        <v>326</v>
      </c>
      <c r="E173" s="1384" t="s">
        <v>304</v>
      </c>
      <c r="F173" s="1384" t="s">
        <v>284</v>
      </c>
      <c r="G173" s="1384" t="s">
        <v>1609</v>
      </c>
      <c r="H173" s="1384" t="s">
        <v>297</v>
      </c>
      <c r="I173" s="1119">
        <v>154000</v>
      </c>
      <c r="J173" s="1119">
        <v>147355.91</v>
      </c>
      <c r="K173" s="1120">
        <v>147355.91</v>
      </c>
    </row>
    <row r="174" spans="1:11" s="5" customFormat="1" ht="38.25" customHeight="1" thickBot="1" x14ac:dyDescent="0.3">
      <c r="A174" s="1378"/>
      <c r="B174" s="1374"/>
      <c r="C174" s="1121" t="s">
        <v>273</v>
      </c>
      <c r="D174" s="1368"/>
      <c r="E174" s="1368"/>
      <c r="F174" s="1368"/>
      <c r="G174" s="1368"/>
      <c r="H174" s="1368"/>
      <c r="I174" s="1119">
        <v>0</v>
      </c>
      <c r="J174" s="1119">
        <v>147355.91</v>
      </c>
      <c r="K174" s="1120">
        <v>147355.91</v>
      </c>
    </row>
    <row r="175" spans="1:11" s="5" customFormat="1" ht="67.5" customHeight="1" x14ac:dyDescent="0.25">
      <c r="A175" s="1378"/>
      <c r="B175" s="1374"/>
      <c r="C175" s="1188" t="s">
        <v>246</v>
      </c>
      <c r="D175" s="1367" t="s">
        <v>326</v>
      </c>
      <c r="E175" s="1367" t="s">
        <v>304</v>
      </c>
      <c r="F175" s="1369" t="s">
        <v>284</v>
      </c>
      <c r="G175" s="1369" t="s">
        <v>1609</v>
      </c>
      <c r="H175" s="1369" t="s">
        <v>311</v>
      </c>
      <c r="I175" s="1119">
        <v>186000</v>
      </c>
      <c r="J175" s="1119">
        <v>200538.63</v>
      </c>
      <c r="K175" s="1120">
        <v>200538.63</v>
      </c>
    </row>
    <row r="176" spans="1:11" s="5" customFormat="1" ht="41.25" customHeight="1" thickBot="1" x14ac:dyDescent="0.3">
      <c r="A176" s="1379"/>
      <c r="B176" s="1381"/>
      <c r="C176" s="1121" t="s">
        <v>273</v>
      </c>
      <c r="D176" s="1368"/>
      <c r="E176" s="1368"/>
      <c r="F176" s="1368"/>
      <c r="G176" s="1368"/>
      <c r="H176" s="1368"/>
      <c r="I176" s="1119">
        <v>0</v>
      </c>
      <c r="J176" s="1119">
        <v>200538.63</v>
      </c>
      <c r="K176" s="1120">
        <v>200538.63</v>
      </c>
    </row>
    <row r="177" spans="1:12" s="5" customFormat="1" ht="27.75" customHeight="1" x14ac:dyDescent="0.25">
      <c r="A177" s="1611" t="s">
        <v>1032</v>
      </c>
      <c r="B177" s="1612"/>
      <c r="C177" s="1612"/>
      <c r="D177" s="1612"/>
      <c r="E177" s="1612"/>
      <c r="F177" s="1612"/>
      <c r="G177" s="1612"/>
      <c r="H177" s="1612"/>
      <c r="I177" s="1612"/>
      <c r="J177" s="1612"/>
      <c r="K177" s="1613"/>
    </row>
    <row r="178" spans="1:12" s="43" customFormat="1" ht="15.75" customHeight="1" x14ac:dyDescent="0.25">
      <c r="A178" s="1622" t="s">
        <v>223</v>
      </c>
      <c r="B178" s="1618" t="s">
        <v>275</v>
      </c>
      <c r="C178" s="1618" t="s">
        <v>421</v>
      </c>
      <c r="D178" s="1614" t="s">
        <v>276</v>
      </c>
      <c r="E178" s="1615"/>
      <c r="F178" s="1615"/>
      <c r="G178" s="1615"/>
      <c r="H178" s="1616"/>
      <c r="I178" s="1614" t="s">
        <v>1058</v>
      </c>
      <c r="J178" s="1615"/>
      <c r="K178" s="1617"/>
      <c r="L178" s="5"/>
    </row>
    <row r="179" spans="1:12" s="43" customFormat="1" ht="15.75" customHeight="1" x14ac:dyDescent="0.25">
      <c r="A179" s="1623"/>
      <c r="B179" s="1625"/>
      <c r="C179" s="1625"/>
      <c r="D179" s="1618" t="s">
        <v>277</v>
      </c>
      <c r="E179" s="1614" t="s">
        <v>278</v>
      </c>
      <c r="F179" s="1616"/>
      <c r="G179" s="1618" t="s">
        <v>279</v>
      </c>
      <c r="H179" s="1618" t="s">
        <v>280</v>
      </c>
      <c r="I179" s="1618" t="s">
        <v>1054</v>
      </c>
      <c r="J179" s="1618" t="s">
        <v>737</v>
      </c>
      <c r="K179" s="1620" t="s">
        <v>1055</v>
      </c>
      <c r="L179" s="5"/>
    </row>
    <row r="180" spans="1:12" s="43" customFormat="1" x14ac:dyDescent="0.25">
      <c r="A180" s="1624"/>
      <c r="B180" s="1619"/>
      <c r="C180" s="1619"/>
      <c r="D180" s="1619"/>
      <c r="E180" s="1161" t="s">
        <v>281</v>
      </c>
      <c r="F180" s="1161" t="s">
        <v>282</v>
      </c>
      <c r="G180" s="1619"/>
      <c r="H180" s="1619"/>
      <c r="I180" s="1619"/>
      <c r="J180" s="1619"/>
      <c r="K180" s="1621"/>
      <c r="L180" s="5"/>
    </row>
    <row r="181" spans="1:12" s="43" customFormat="1" x14ac:dyDescent="0.25">
      <c r="A181" s="1335">
        <v>1</v>
      </c>
      <c r="B181" s="1336">
        <v>2</v>
      </c>
      <c r="C181" s="1336">
        <v>3</v>
      </c>
      <c r="D181" s="1161">
        <v>4</v>
      </c>
      <c r="E181" s="1161">
        <v>5</v>
      </c>
      <c r="F181" s="1161">
        <v>5</v>
      </c>
      <c r="G181" s="1161">
        <v>6</v>
      </c>
      <c r="H181" s="1161">
        <v>7</v>
      </c>
      <c r="I181" s="1337">
        <v>8</v>
      </c>
      <c r="J181" s="1337">
        <v>9</v>
      </c>
      <c r="K181" s="1338">
        <v>10</v>
      </c>
      <c r="L181" s="5"/>
    </row>
    <row r="182" spans="1:12" s="43" customFormat="1" ht="48" thickBot="1" x14ac:dyDescent="0.3">
      <c r="A182" s="1339"/>
      <c r="B182" s="1340" t="s">
        <v>1504</v>
      </c>
      <c r="C182" s="1341" t="s">
        <v>272</v>
      </c>
      <c r="D182" s="1334"/>
      <c r="E182" s="1334"/>
      <c r="F182" s="1334"/>
      <c r="G182" s="1334"/>
      <c r="H182" s="1334"/>
      <c r="I182" s="1342">
        <f>I183+I188+I193+I196+I200+I202+I204+I205+I212</f>
        <v>129589101.03</v>
      </c>
      <c r="J182" s="1342">
        <f>J183+J188+J193+J196+J200+J202+J204+J205+J212</f>
        <v>133634411.09999999</v>
      </c>
      <c r="K182" s="1343">
        <f>K183+K188+K193+K196+K200+K202+K204+K205+K212</f>
        <v>132917836.88</v>
      </c>
      <c r="L182" s="5"/>
    </row>
    <row r="183" spans="1:12" s="43" customFormat="1" ht="31.5" x14ac:dyDescent="0.25">
      <c r="A183" s="502" t="s">
        <v>168</v>
      </c>
      <c r="B183" s="643" t="s">
        <v>497</v>
      </c>
      <c r="C183" s="644" t="s">
        <v>491</v>
      </c>
      <c r="D183" s="502"/>
      <c r="E183" s="502"/>
      <c r="F183" s="503"/>
      <c r="G183" s="503"/>
      <c r="H183" s="503"/>
      <c r="I183" s="504">
        <f>I184+I185+I186+I187</f>
        <v>23151801.030000001</v>
      </c>
      <c r="J183" s="504">
        <f>J184+J185+J186+J187</f>
        <v>22437301.030000001</v>
      </c>
      <c r="K183" s="504">
        <f>K184+K185+K186+K187</f>
        <v>22435692.950000003</v>
      </c>
      <c r="L183" s="5"/>
    </row>
    <row r="184" spans="1:12" s="43" customFormat="1" ht="63" x14ac:dyDescent="0.25">
      <c r="A184" s="493" t="s">
        <v>81</v>
      </c>
      <c r="B184" s="1044" t="s">
        <v>101</v>
      </c>
      <c r="C184" s="505" t="s">
        <v>491</v>
      </c>
      <c r="D184" s="493" t="s">
        <v>392</v>
      </c>
      <c r="E184" s="493" t="s">
        <v>103</v>
      </c>
      <c r="F184" s="1040" t="s">
        <v>284</v>
      </c>
      <c r="G184" s="1040" t="s">
        <v>102</v>
      </c>
      <c r="H184" s="1040" t="s">
        <v>286</v>
      </c>
      <c r="I184" s="487">
        <v>22878600</v>
      </c>
      <c r="J184" s="487">
        <v>22164100</v>
      </c>
      <c r="K184" s="487">
        <v>22162491.920000002</v>
      </c>
      <c r="L184" s="5"/>
    </row>
    <row r="185" spans="1:12" s="43" customFormat="1" x14ac:dyDescent="0.25">
      <c r="A185" s="1579" t="s">
        <v>83</v>
      </c>
      <c r="B185" s="1607" t="s">
        <v>352</v>
      </c>
      <c r="C185" s="1609" t="s">
        <v>491</v>
      </c>
      <c r="D185" s="493" t="s">
        <v>392</v>
      </c>
      <c r="E185" s="493" t="s">
        <v>103</v>
      </c>
      <c r="F185" s="154" t="s">
        <v>284</v>
      </c>
      <c r="G185" s="154" t="s">
        <v>498</v>
      </c>
      <c r="H185" s="154" t="s">
        <v>286</v>
      </c>
      <c r="I185" s="487">
        <v>168005</v>
      </c>
      <c r="J185" s="487">
        <v>168005</v>
      </c>
      <c r="K185" s="487">
        <v>168005</v>
      </c>
      <c r="L185" s="5"/>
    </row>
    <row r="186" spans="1:12" s="43" customFormat="1" x14ac:dyDescent="0.25">
      <c r="A186" s="1606"/>
      <c r="B186" s="1608"/>
      <c r="C186" s="1610"/>
      <c r="D186" s="493" t="s">
        <v>392</v>
      </c>
      <c r="E186" s="493" t="s">
        <v>103</v>
      </c>
      <c r="F186" s="154" t="s">
        <v>284</v>
      </c>
      <c r="G186" s="154" t="s">
        <v>499</v>
      </c>
      <c r="H186" s="154" t="s">
        <v>286</v>
      </c>
      <c r="I186" s="487">
        <v>5196.03</v>
      </c>
      <c r="J186" s="487">
        <v>5196.03</v>
      </c>
      <c r="K186" s="487">
        <v>5196.03</v>
      </c>
      <c r="L186" s="5"/>
    </row>
    <row r="187" spans="1:12" s="43" customFormat="1" ht="63" x14ac:dyDescent="0.25">
      <c r="A187" s="493" t="s">
        <v>84</v>
      </c>
      <c r="B187" s="642" t="s">
        <v>500</v>
      </c>
      <c r="C187" s="505">
        <v>973</v>
      </c>
      <c r="D187" s="493" t="s">
        <v>392</v>
      </c>
      <c r="E187" s="493" t="s">
        <v>103</v>
      </c>
      <c r="F187" s="154" t="s">
        <v>284</v>
      </c>
      <c r="G187" s="154" t="s">
        <v>501</v>
      </c>
      <c r="H187" s="154" t="s">
        <v>286</v>
      </c>
      <c r="I187" s="487">
        <v>100000</v>
      </c>
      <c r="J187" s="487">
        <v>100000</v>
      </c>
      <c r="K187" s="487">
        <v>100000</v>
      </c>
      <c r="L187" s="5"/>
    </row>
    <row r="188" spans="1:12" s="43" customFormat="1" ht="31.5" x14ac:dyDescent="0.25">
      <c r="A188" s="454" t="s">
        <v>22</v>
      </c>
      <c r="B188" s="518" t="s">
        <v>104</v>
      </c>
      <c r="C188" s="194" t="s">
        <v>491</v>
      </c>
      <c r="D188" s="454"/>
      <c r="E188" s="454"/>
      <c r="F188" s="454"/>
      <c r="G188" s="454"/>
      <c r="H188" s="454"/>
      <c r="I188" s="506">
        <f>I189+I190+I191+I192</f>
        <v>59686500</v>
      </c>
      <c r="J188" s="506">
        <f>J189+J190+J191+J192</f>
        <v>64852563.379999995</v>
      </c>
      <c r="K188" s="506">
        <f>K189+K190+K191+K192</f>
        <v>64545373.109999999</v>
      </c>
      <c r="L188" s="5"/>
    </row>
    <row r="189" spans="1:12" s="43" customFormat="1" ht="47.25" x14ac:dyDescent="0.25">
      <c r="A189" s="507" t="s">
        <v>89</v>
      </c>
      <c r="B189" s="642" t="s">
        <v>502</v>
      </c>
      <c r="C189" s="505" t="s">
        <v>491</v>
      </c>
      <c r="D189" s="142">
        <v>973</v>
      </c>
      <c r="E189" s="507" t="s">
        <v>103</v>
      </c>
      <c r="F189" s="507" t="s">
        <v>284</v>
      </c>
      <c r="G189" s="142">
        <v>290270590</v>
      </c>
      <c r="H189" s="142">
        <v>244</v>
      </c>
      <c r="I189" s="487">
        <v>45094300</v>
      </c>
      <c r="J189" s="487">
        <v>47979300</v>
      </c>
      <c r="K189" s="487">
        <v>47958282.390000001</v>
      </c>
      <c r="L189" s="5"/>
    </row>
    <row r="190" spans="1:12" s="43" customFormat="1" ht="31.5" x14ac:dyDescent="0.25">
      <c r="A190" s="507" t="s">
        <v>92</v>
      </c>
      <c r="B190" s="492" t="s">
        <v>106</v>
      </c>
      <c r="C190" s="505" t="s">
        <v>491</v>
      </c>
      <c r="D190" s="142">
        <v>973</v>
      </c>
      <c r="E190" s="507" t="s">
        <v>103</v>
      </c>
      <c r="F190" s="507" t="s">
        <v>284</v>
      </c>
      <c r="G190" s="142">
        <v>290220080</v>
      </c>
      <c r="H190" s="142">
        <v>244</v>
      </c>
      <c r="I190" s="487">
        <v>2000000</v>
      </c>
      <c r="J190" s="487">
        <v>2276500</v>
      </c>
      <c r="K190" s="487">
        <v>2276500</v>
      </c>
      <c r="L190" s="5"/>
    </row>
    <row r="191" spans="1:12" s="43" customFormat="1" ht="31.5" x14ac:dyDescent="0.25">
      <c r="A191" s="507" t="s">
        <v>94</v>
      </c>
      <c r="B191" s="492" t="s">
        <v>249</v>
      </c>
      <c r="C191" s="505" t="s">
        <v>491</v>
      </c>
      <c r="D191" s="507">
        <v>973</v>
      </c>
      <c r="E191" s="507" t="s">
        <v>103</v>
      </c>
      <c r="F191" s="507" t="s">
        <v>284</v>
      </c>
      <c r="G191" s="507" t="s">
        <v>503</v>
      </c>
      <c r="H191" s="507" t="s">
        <v>286</v>
      </c>
      <c r="I191" s="487">
        <v>11842200</v>
      </c>
      <c r="J191" s="487">
        <v>11298629.08</v>
      </c>
      <c r="K191" s="487">
        <v>11012456.42</v>
      </c>
      <c r="L191" s="5"/>
    </row>
    <row r="192" spans="1:12" s="43" customFormat="1" ht="63" x14ac:dyDescent="0.25">
      <c r="A192" s="507" t="s">
        <v>107</v>
      </c>
      <c r="B192" s="508" t="s">
        <v>697</v>
      </c>
      <c r="C192" s="123" t="s">
        <v>491</v>
      </c>
      <c r="D192" s="123">
        <v>973</v>
      </c>
      <c r="E192" s="509" t="s">
        <v>103</v>
      </c>
      <c r="F192" s="509" t="s">
        <v>284</v>
      </c>
      <c r="G192" s="123">
        <v>290270080</v>
      </c>
      <c r="H192" s="138">
        <v>244</v>
      </c>
      <c r="I192" s="487">
        <v>750000</v>
      </c>
      <c r="J192" s="487">
        <v>3298134.3</v>
      </c>
      <c r="K192" s="487">
        <v>3298134.3</v>
      </c>
      <c r="L192" s="5"/>
    </row>
    <row r="193" spans="1:12" s="43" customFormat="1" ht="63" x14ac:dyDescent="0.25">
      <c r="A193" s="510" t="s">
        <v>113</v>
      </c>
      <c r="B193" s="511" t="s">
        <v>624</v>
      </c>
      <c r="C193" s="194" t="s">
        <v>474</v>
      </c>
      <c r="D193" s="510" t="s">
        <v>392</v>
      </c>
      <c r="E193" s="510" t="s">
        <v>284</v>
      </c>
      <c r="F193" s="510" t="s">
        <v>115</v>
      </c>
      <c r="G193" s="510" t="s">
        <v>625</v>
      </c>
      <c r="H193" s="510" t="s">
        <v>67</v>
      </c>
      <c r="I193" s="506">
        <f>I194+I195</f>
        <v>45999900</v>
      </c>
      <c r="J193" s="506">
        <f>J194+J195</f>
        <v>45794546.689999998</v>
      </c>
      <c r="K193" s="506">
        <f>K194+K195</f>
        <v>45386770.82</v>
      </c>
      <c r="L193" s="5"/>
    </row>
    <row r="194" spans="1:12" s="43" customFormat="1" ht="47.25" x14ac:dyDescent="0.25">
      <c r="A194" s="512" t="s">
        <v>97</v>
      </c>
      <c r="B194" s="645" t="s">
        <v>270</v>
      </c>
      <c r="C194" s="138" t="s">
        <v>474</v>
      </c>
      <c r="D194" s="512" t="s">
        <v>392</v>
      </c>
      <c r="E194" s="512" t="s">
        <v>284</v>
      </c>
      <c r="F194" s="512" t="s">
        <v>115</v>
      </c>
      <c r="G194" s="512" t="s">
        <v>626</v>
      </c>
      <c r="H194" s="512" t="s">
        <v>286</v>
      </c>
      <c r="I194" s="487">
        <v>45271900</v>
      </c>
      <c r="J194" s="487">
        <v>44967346.689999998</v>
      </c>
      <c r="K194" s="487">
        <v>44577869.469999999</v>
      </c>
      <c r="L194" s="5"/>
    </row>
    <row r="195" spans="1:12" s="43" customFormat="1" ht="31.5" x14ac:dyDescent="0.25">
      <c r="A195" s="512" t="s">
        <v>339</v>
      </c>
      <c r="B195" s="645" t="s">
        <v>249</v>
      </c>
      <c r="C195" s="138" t="s">
        <v>474</v>
      </c>
      <c r="D195" s="512" t="s">
        <v>392</v>
      </c>
      <c r="E195" s="512" t="s">
        <v>284</v>
      </c>
      <c r="F195" s="512" t="s">
        <v>115</v>
      </c>
      <c r="G195" s="512" t="s">
        <v>627</v>
      </c>
      <c r="H195" s="512" t="s">
        <v>286</v>
      </c>
      <c r="I195" s="487">
        <v>728000</v>
      </c>
      <c r="J195" s="487">
        <v>827200</v>
      </c>
      <c r="K195" s="487">
        <v>808901.35</v>
      </c>
      <c r="L195" s="5"/>
    </row>
    <row r="196" spans="1:12" s="43" customFormat="1" x14ac:dyDescent="0.25">
      <c r="A196" s="510" t="s">
        <v>64</v>
      </c>
      <c r="B196" s="511" t="s">
        <v>117</v>
      </c>
      <c r="C196" s="194" t="s">
        <v>474</v>
      </c>
      <c r="D196" s="510" t="s">
        <v>392</v>
      </c>
      <c r="E196" s="510" t="s">
        <v>283</v>
      </c>
      <c r="F196" s="510" t="s">
        <v>283</v>
      </c>
      <c r="G196" s="510" t="s">
        <v>628</v>
      </c>
      <c r="H196" s="510" t="s">
        <v>67</v>
      </c>
      <c r="I196" s="506">
        <f>I197+I198+I199</f>
        <v>350000</v>
      </c>
      <c r="J196" s="506">
        <f>J197+J198+J199</f>
        <v>350000</v>
      </c>
      <c r="K196" s="506">
        <f>K197+K198+K199</f>
        <v>350000</v>
      </c>
      <c r="L196" s="5"/>
    </row>
    <row r="197" spans="1:12" s="43" customFormat="1" ht="31.5" x14ac:dyDescent="0.25">
      <c r="A197" s="512" t="s">
        <v>118</v>
      </c>
      <c r="B197" s="513" t="s">
        <v>119</v>
      </c>
      <c r="C197" s="646" t="s">
        <v>491</v>
      </c>
      <c r="D197" s="138">
        <v>973</v>
      </c>
      <c r="E197" s="121" t="s">
        <v>283</v>
      </c>
      <c r="F197" s="121" t="s">
        <v>283</v>
      </c>
      <c r="G197" s="121" t="s">
        <v>120</v>
      </c>
      <c r="H197" s="138">
        <v>244</v>
      </c>
      <c r="I197" s="499">
        <v>0</v>
      </c>
      <c r="J197" s="499">
        <v>0</v>
      </c>
      <c r="K197" s="499">
        <v>0</v>
      </c>
      <c r="L197" s="5"/>
    </row>
    <row r="198" spans="1:12" s="43" customFormat="1" ht="47.25" x14ac:dyDescent="0.25">
      <c r="A198" s="512" t="s">
        <v>121</v>
      </c>
      <c r="B198" s="513" t="s">
        <v>122</v>
      </c>
      <c r="C198" s="646" t="s">
        <v>491</v>
      </c>
      <c r="D198" s="138">
        <v>973</v>
      </c>
      <c r="E198" s="121" t="s">
        <v>283</v>
      </c>
      <c r="F198" s="121" t="s">
        <v>283</v>
      </c>
      <c r="G198" s="121" t="s">
        <v>123</v>
      </c>
      <c r="H198" s="138">
        <v>244</v>
      </c>
      <c r="I198" s="499">
        <v>200000</v>
      </c>
      <c r="J198" s="499">
        <v>200000</v>
      </c>
      <c r="K198" s="499">
        <v>200000</v>
      </c>
      <c r="L198" s="5"/>
    </row>
    <row r="199" spans="1:12" s="43" customFormat="1" ht="31.5" x14ac:dyDescent="0.25">
      <c r="A199" s="512" t="s">
        <v>124</v>
      </c>
      <c r="B199" s="513" t="s">
        <v>125</v>
      </c>
      <c r="C199" s="646" t="s">
        <v>491</v>
      </c>
      <c r="D199" s="138">
        <v>973</v>
      </c>
      <c r="E199" s="121" t="s">
        <v>283</v>
      </c>
      <c r="F199" s="121" t="s">
        <v>283</v>
      </c>
      <c r="G199" s="121" t="s">
        <v>126</v>
      </c>
      <c r="H199" s="138">
        <v>244</v>
      </c>
      <c r="I199" s="499">
        <v>150000</v>
      </c>
      <c r="J199" s="499">
        <v>150000</v>
      </c>
      <c r="K199" s="499">
        <v>150000</v>
      </c>
      <c r="L199" s="5"/>
    </row>
    <row r="200" spans="1:12" s="43" customFormat="1" x14ac:dyDescent="0.25">
      <c r="A200" s="510" t="s">
        <v>76</v>
      </c>
      <c r="B200" s="514" t="s">
        <v>128</v>
      </c>
      <c r="C200" s="455" t="s">
        <v>491</v>
      </c>
      <c r="D200" s="515"/>
      <c r="E200" s="515"/>
      <c r="F200" s="515"/>
      <c r="G200" s="515"/>
      <c r="H200" s="515"/>
      <c r="I200" s="506">
        <f>I201</f>
        <v>100000</v>
      </c>
      <c r="J200" s="506">
        <f>J201</f>
        <v>100000</v>
      </c>
      <c r="K200" s="506">
        <f>K201</f>
        <v>100000</v>
      </c>
      <c r="L200" s="5"/>
    </row>
    <row r="201" spans="1:12" s="43" customFormat="1" ht="63" x14ac:dyDescent="0.25">
      <c r="A201" s="516" t="s">
        <v>198</v>
      </c>
      <c r="B201" s="517" t="s">
        <v>42</v>
      </c>
      <c r="C201" s="646" t="s">
        <v>491</v>
      </c>
      <c r="D201" s="138">
        <v>973</v>
      </c>
      <c r="E201" s="121" t="s">
        <v>303</v>
      </c>
      <c r="F201" s="121" t="s">
        <v>321</v>
      </c>
      <c r="G201" s="121" t="s">
        <v>129</v>
      </c>
      <c r="H201" s="138">
        <v>244</v>
      </c>
      <c r="I201" s="499">
        <v>100000</v>
      </c>
      <c r="J201" s="499">
        <v>100000</v>
      </c>
      <c r="K201" s="499">
        <v>100000</v>
      </c>
      <c r="L201" s="5"/>
    </row>
    <row r="202" spans="1:12" s="43" customFormat="1" ht="47.25" x14ac:dyDescent="0.25">
      <c r="A202" s="510" t="s">
        <v>130</v>
      </c>
      <c r="B202" s="518" t="s">
        <v>131</v>
      </c>
      <c r="C202" s="646" t="s">
        <v>491</v>
      </c>
      <c r="D202" s="194">
        <v>973</v>
      </c>
      <c r="E202" s="77"/>
      <c r="F202" s="77"/>
      <c r="G202" s="77"/>
      <c r="H202" s="194"/>
      <c r="I202" s="506">
        <f>I203</f>
        <v>100000</v>
      </c>
      <c r="J202" s="506">
        <f>J203</f>
        <v>100000</v>
      </c>
      <c r="K202" s="506">
        <f>K203</f>
        <v>100000</v>
      </c>
      <c r="L202" s="5"/>
    </row>
    <row r="203" spans="1:12" s="43" customFormat="1" ht="47.25" x14ac:dyDescent="0.25">
      <c r="A203" s="519" t="s">
        <v>132</v>
      </c>
      <c r="B203" s="520" t="s">
        <v>133</v>
      </c>
      <c r="C203" s="646" t="s">
        <v>491</v>
      </c>
      <c r="D203" s="226">
        <v>973</v>
      </c>
      <c r="E203" s="227" t="s">
        <v>103</v>
      </c>
      <c r="F203" s="227" t="s">
        <v>284</v>
      </c>
      <c r="G203" s="227" t="s">
        <v>134</v>
      </c>
      <c r="H203" s="226">
        <v>244</v>
      </c>
      <c r="I203" s="499">
        <v>100000</v>
      </c>
      <c r="J203" s="499">
        <v>100000</v>
      </c>
      <c r="K203" s="499">
        <v>100000</v>
      </c>
      <c r="L203" s="5"/>
    </row>
    <row r="204" spans="1:12" s="43" customFormat="1" ht="47.25" x14ac:dyDescent="0.25">
      <c r="A204" s="521" t="s">
        <v>402</v>
      </c>
      <c r="B204" s="518" t="s">
        <v>112</v>
      </c>
      <c r="C204" s="646" t="s">
        <v>491</v>
      </c>
      <c r="D204" s="194"/>
      <c r="E204" s="77"/>
      <c r="F204" s="77"/>
      <c r="G204" s="77"/>
      <c r="H204" s="194"/>
      <c r="I204" s="522">
        <v>0</v>
      </c>
      <c r="J204" s="522">
        <v>0</v>
      </c>
      <c r="K204" s="522">
        <v>0</v>
      </c>
      <c r="L204" s="5"/>
    </row>
    <row r="205" spans="1:12" s="43" customFormat="1" ht="78.75" x14ac:dyDescent="0.25">
      <c r="A205" s="510" t="s">
        <v>403</v>
      </c>
      <c r="B205" s="518" t="s">
        <v>698</v>
      </c>
      <c r="C205" s="194" t="s">
        <v>474</v>
      </c>
      <c r="D205" s="194"/>
      <c r="E205" s="77"/>
      <c r="F205" s="77"/>
      <c r="G205" s="77"/>
      <c r="H205" s="194"/>
      <c r="I205" s="397">
        <f t="shared" ref="I205:K206" si="24">I206</f>
        <v>0</v>
      </c>
      <c r="J205" s="523">
        <f t="shared" si="24"/>
        <v>0</v>
      </c>
      <c r="K205" s="397">
        <f t="shared" si="24"/>
        <v>0</v>
      </c>
      <c r="L205" s="5"/>
    </row>
    <row r="206" spans="1:12" s="43" customFormat="1" ht="110.25" x14ac:dyDescent="0.25">
      <c r="A206" s="524" t="s">
        <v>1079</v>
      </c>
      <c r="B206" s="822" t="s">
        <v>699</v>
      </c>
      <c r="C206" s="525" t="s">
        <v>491</v>
      </c>
      <c r="D206" s="123">
        <v>973</v>
      </c>
      <c r="E206" s="509" t="s">
        <v>103</v>
      </c>
      <c r="F206" s="121" t="s">
        <v>304</v>
      </c>
      <c r="G206" s="509"/>
      <c r="H206" s="123"/>
      <c r="I206" s="526">
        <f t="shared" si="24"/>
        <v>0</v>
      </c>
      <c r="J206" s="527">
        <f t="shared" si="24"/>
        <v>0</v>
      </c>
      <c r="K206" s="528">
        <f t="shared" si="24"/>
        <v>0</v>
      </c>
      <c r="L206" s="5"/>
    </row>
    <row r="207" spans="1:12" s="43" customFormat="1" ht="78.75" x14ac:dyDescent="0.25">
      <c r="A207" s="524" t="s">
        <v>1080</v>
      </c>
      <c r="B207" s="822" t="s">
        <v>1081</v>
      </c>
      <c r="C207" s="525" t="s">
        <v>491</v>
      </c>
      <c r="D207" s="123">
        <v>973</v>
      </c>
      <c r="E207" s="509" t="s">
        <v>103</v>
      </c>
      <c r="F207" s="121" t="s">
        <v>304</v>
      </c>
      <c r="G207" s="509" t="s">
        <v>700</v>
      </c>
      <c r="H207" s="123"/>
      <c r="I207" s="526">
        <f>I208+I209+I210+I211</f>
        <v>0</v>
      </c>
      <c r="J207" s="527">
        <f>J208+J209+J210+J211</f>
        <v>0</v>
      </c>
      <c r="K207" s="528">
        <f>K208+K209+K210+K211</f>
        <v>0</v>
      </c>
      <c r="L207" s="5"/>
    </row>
    <row r="208" spans="1:12" s="43" customFormat="1" ht="63" x14ac:dyDescent="0.25">
      <c r="A208" s="524" t="s">
        <v>1082</v>
      </c>
      <c r="B208" s="822" t="s">
        <v>1083</v>
      </c>
      <c r="C208" s="525" t="s">
        <v>491</v>
      </c>
      <c r="D208" s="123">
        <v>973</v>
      </c>
      <c r="E208" s="509" t="s">
        <v>103</v>
      </c>
      <c r="F208" s="121" t="s">
        <v>304</v>
      </c>
      <c r="G208" s="509" t="s">
        <v>700</v>
      </c>
      <c r="H208" s="123">
        <v>244</v>
      </c>
      <c r="I208" s="526">
        <v>0</v>
      </c>
      <c r="J208" s="527">
        <v>0</v>
      </c>
      <c r="K208" s="527">
        <v>0</v>
      </c>
      <c r="L208" s="5"/>
    </row>
    <row r="209" spans="1:12" s="43" customFormat="1" ht="63" x14ac:dyDescent="0.25">
      <c r="A209" s="524" t="s">
        <v>1084</v>
      </c>
      <c r="B209" s="822" t="s">
        <v>1085</v>
      </c>
      <c r="C209" s="525" t="s">
        <v>491</v>
      </c>
      <c r="D209" s="123">
        <v>973</v>
      </c>
      <c r="E209" s="509" t="s">
        <v>103</v>
      </c>
      <c r="F209" s="121" t="s">
        <v>304</v>
      </c>
      <c r="G209" s="509" t="s">
        <v>700</v>
      </c>
      <c r="H209" s="123">
        <v>244</v>
      </c>
      <c r="I209" s="526">
        <v>0</v>
      </c>
      <c r="J209" s="527">
        <v>0</v>
      </c>
      <c r="K209" s="527">
        <v>0</v>
      </c>
      <c r="L209" s="5"/>
    </row>
    <row r="210" spans="1:12" s="43" customFormat="1" ht="47.25" x14ac:dyDescent="0.25">
      <c r="A210" s="509" t="s">
        <v>1086</v>
      </c>
      <c r="B210" s="508" t="s">
        <v>1087</v>
      </c>
      <c r="C210" s="123" t="s">
        <v>491</v>
      </c>
      <c r="D210" s="123">
        <v>973</v>
      </c>
      <c r="E210" s="509" t="s">
        <v>103</v>
      </c>
      <c r="F210" s="121" t="s">
        <v>304</v>
      </c>
      <c r="G210" s="509" t="s">
        <v>700</v>
      </c>
      <c r="H210" s="123">
        <v>244</v>
      </c>
      <c r="I210" s="526">
        <v>0</v>
      </c>
      <c r="J210" s="527">
        <v>0</v>
      </c>
      <c r="K210" s="527">
        <v>0</v>
      </c>
      <c r="L210" s="5"/>
    </row>
    <row r="211" spans="1:12" s="43" customFormat="1" ht="47.25" x14ac:dyDescent="0.25">
      <c r="A211" s="509" t="s">
        <v>1088</v>
      </c>
      <c r="B211" s="508" t="s">
        <v>1089</v>
      </c>
      <c r="C211" s="123" t="s">
        <v>491</v>
      </c>
      <c r="D211" s="123"/>
      <c r="E211" s="509"/>
      <c r="F211" s="121"/>
      <c r="G211" s="509"/>
      <c r="H211" s="123"/>
      <c r="I211" s="526">
        <v>0</v>
      </c>
      <c r="J211" s="527">
        <v>0</v>
      </c>
      <c r="K211" s="527">
        <v>0</v>
      </c>
      <c r="L211" s="5"/>
    </row>
    <row r="212" spans="1:12" s="43" customFormat="1" x14ac:dyDescent="0.25">
      <c r="A212" s="1491" t="s">
        <v>404</v>
      </c>
      <c r="B212" s="1494" t="s">
        <v>1104</v>
      </c>
      <c r="C212" s="1576" t="s">
        <v>491</v>
      </c>
      <c r="D212" s="57" t="s">
        <v>272</v>
      </c>
      <c r="E212" s="56" t="s">
        <v>103</v>
      </c>
      <c r="F212" s="77" t="s">
        <v>304</v>
      </c>
      <c r="G212" s="56"/>
      <c r="H212" s="529"/>
      <c r="I212" s="530">
        <f>I213+I214+I215</f>
        <v>200900</v>
      </c>
      <c r="J212" s="531">
        <f>J213+J214+J215</f>
        <v>0</v>
      </c>
      <c r="K212" s="531">
        <f>K213+K214+K215</f>
        <v>0</v>
      </c>
      <c r="L212" s="5"/>
    </row>
    <row r="213" spans="1:12" s="43" customFormat="1" ht="47.25" x14ac:dyDescent="0.25">
      <c r="A213" s="1492"/>
      <c r="B213" s="1495"/>
      <c r="C213" s="1577"/>
      <c r="D213" s="57" t="s">
        <v>181</v>
      </c>
      <c r="E213" s="56" t="s">
        <v>103</v>
      </c>
      <c r="F213" s="77" t="s">
        <v>304</v>
      </c>
      <c r="G213" s="56"/>
      <c r="H213" s="529"/>
      <c r="I213" s="530">
        <f t="shared" ref="I213:K215" si="25">I217+I229+I233</f>
        <v>0</v>
      </c>
      <c r="J213" s="531">
        <f t="shared" si="25"/>
        <v>0</v>
      </c>
      <c r="K213" s="531">
        <f t="shared" si="25"/>
        <v>0</v>
      </c>
      <c r="L213" s="5"/>
    </row>
    <row r="214" spans="1:12" s="43" customFormat="1" ht="31.5" x14ac:dyDescent="0.25">
      <c r="A214" s="1492"/>
      <c r="B214" s="1495"/>
      <c r="C214" s="1577"/>
      <c r="D214" s="57" t="s">
        <v>182</v>
      </c>
      <c r="E214" s="56" t="s">
        <v>103</v>
      </c>
      <c r="F214" s="77" t="s">
        <v>304</v>
      </c>
      <c r="G214" s="56"/>
      <c r="H214" s="529"/>
      <c r="I214" s="530">
        <f t="shared" si="25"/>
        <v>0</v>
      </c>
      <c r="J214" s="531">
        <f t="shared" si="25"/>
        <v>0</v>
      </c>
      <c r="K214" s="531">
        <f t="shared" si="25"/>
        <v>0</v>
      </c>
      <c r="L214" s="5"/>
    </row>
    <row r="215" spans="1:12" s="43" customFormat="1" ht="47.25" x14ac:dyDescent="0.25">
      <c r="A215" s="1493"/>
      <c r="B215" s="1496"/>
      <c r="C215" s="1578"/>
      <c r="D215" s="532" t="s">
        <v>1107</v>
      </c>
      <c r="E215" s="56" t="s">
        <v>103</v>
      </c>
      <c r="F215" s="77" t="s">
        <v>304</v>
      </c>
      <c r="G215" s="56"/>
      <c r="H215" s="529"/>
      <c r="I215" s="530">
        <f t="shared" si="25"/>
        <v>200900</v>
      </c>
      <c r="J215" s="531">
        <f t="shared" si="25"/>
        <v>0</v>
      </c>
      <c r="K215" s="531">
        <f t="shared" si="25"/>
        <v>0</v>
      </c>
      <c r="L215" s="5"/>
    </row>
    <row r="216" spans="1:12" s="43" customFormat="1" x14ac:dyDescent="0.25">
      <c r="A216" s="1445" t="s">
        <v>732</v>
      </c>
      <c r="B216" s="1448" t="s">
        <v>355</v>
      </c>
      <c r="C216" s="1443" t="s">
        <v>491</v>
      </c>
      <c r="D216" s="142" t="s">
        <v>272</v>
      </c>
      <c r="E216" s="509" t="s">
        <v>103</v>
      </c>
      <c r="F216" s="121" t="s">
        <v>304</v>
      </c>
      <c r="G216" s="509"/>
      <c r="H216" s="225"/>
      <c r="I216" s="240">
        <f>I217+I218+I219</f>
        <v>0</v>
      </c>
      <c r="J216" s="533">
        <f>J217+J218+J219</f>
        <v>0</v>
      </c>
      <c r="K216" s="533">
        <f>K217+K218+K219</f>
        <v>0</v>
      </c>
      <c r="L216" s="5"/>
    </row>
    <row r="217" spans="1:12" s="43" customFormat="1" ht="31.5" x14ac:dyDescent="0.25">
      <c r="A217" s="1446"/>
      <c r="B217" s="1449"/>
      <c r="C217" s="1444"/>
      <c r="D217" s="142" t="s">
        <v>181</v>
      </c>
      <c r="E217" s="509" t="s">
        <v>103</v>
      </c>
      <c r="F217" s="121" t="s">
        <v>304</v>
      </c>
      <c r="G217" s="509"/>
      <c r="H217" s="225"/>
      <c r="I217" s="240">
        <f t="shared" ref="I217:K219" si="26">I221+I225</f>
        <v>0</v>
      </c>
      <c r="J217" s="533">
        <f t="shared" si="26"/>
        <v>0</v>
      </c>
      <c r="K217" s="533">
        <f t="shared" si="26"/>
        <v>0</v>
      </c>
      <c r="L217" s="5"/>
    </row>
    <row r="218" spans="1:12" s="43" customFormat="1" ht="31.5" x14ac:dyDescent="0.25">
      <c r="A218" s="1446"/>
      <c r="B218" s="1449"/>
      <c r="C218" s="1444"/>
      <c r="D218" s="142" t="s">
        <v>182</v>
      </c>
      <c r="E218" s="509" t="s">
        <v>103</v>
      </c>
      <c r="F218" s="121" t="s">
        <v>304</v>
      </c>
      <c r="G218" s="509"/>
      <c r="H218" s="225"/>
      <c r="I218" s="240">
        <f t="shared" si="26"/>
        <v>0</v>
      </c>
      <c r="J218" s="533">
        <f t="shared" si="26"/>
        <v>0</v>
      </c>
      <c r="K218" s="533">
        <f t="shared" si="26"/>
        <v>0</v>
      </c>
      <c r="L218" s="5"/>
    </row>
    <row r="219" spans="1:12" s="43" customFormat="1" ht="47.25" x14ac:dyDescent="0.25">
      <c r="A219" s="1447"/>
      <c r="B219" s="1450"/>
      <c r="C219" s="1451"/>
      <c r="D219" s="534" t="s">
        <v>1107</v>
      </c>
      <c r="E219" s="509" t="s">
        <v>103</v>
      </c>
      <c r="F219" s="121" t="s">
        <v>304</v>
      </c>
      <c r="G219" s="509"/>
      <c r="H219" s="225"/>
      <c r="I219" s="240">
        <f t="shared" si="26"/>
        <v>0</v>
      </c>
      <c r="J219" s="533">
        <f t="shared" si="26"/>
        <v>0</v>
      </c>
      <c r="K219" s="533">
        <f t="shared" si="26"/>
        <v>0</v>
      </c>
      <c r="L219" s="5"/>
    </row>
    <row r="220" spans="1:12" s="43" customFormat="1" x14ac:dyDescent="0.25">
      <c r="A220" s="1445" t="s">
        <v>734</v>
      </c>
      <c r="B220" s="1448" t="s">
        <v>1092</v>
      </c>
      <c r="C220" s="1443" t="s">
        <v>491</v>
      </c>
      <c r="D220" s="142" t="s">
        <v>272</v>
      </c>
      <c r="E220" s="509" t="s">
        <v>103</v>
      </c>
      <c r="F220" s="121" t="s">
        <v>304</v>
      </c>
      <c r="G220" s="509"/>
      <c r="H220" s="225"/>
      <c r="I220" s="240">
        <f>I221+I222+I223</f>
        <v>0</v>
      </c>
      <c r="J220" s="533">
        <f>J221+J222+J223</f>
        <v>0</v>
      </c>
      <c r="K220" s="533">
        <f>K221+K222+K223</f>
        <v>0</v>
      </c>
      <c r="L220" s="5"/>
    </row>
    <row r="221" spans="1:12" s="43" customFormat="1" ht="31.5" x14ac:dyDescent="0.25">
      <c r="A221" s="1446"/>
      <c r="B221" s="1449"/>
      <c r="C221" s="1444"/>
      <c r="D221" s="142" t="s">
        <v>181</v>
      </c>
      <c r="E221" s="509" t="s">
        <v>103</v>
      </c>
      <c r="F221" s="121" t="s">
        <v>304</v>
      </c>
      <c r="G221" s="509"/>
      <c r="H221" s="225"/>
      <c r="I221" s="240"/>
      <c r="J221" s="533"/>
      <c r="K221" s="533"/>
      <c r="L221" s="5"/>
    </row>
    <row r="222" spans="1:12" s="43" customFormat="1" ht="31.5" x14ac:dyDescent="0.25">
      <c r="A222" s="1446"/>
      <c r="B222" s="1449"/>
      <c r="C222" s="1444"/>
      <c r="D222" s="142" t="s">
        <v>182</v>
      </c>
      <c r="E222" s="509" t="s">
        <v>103</v>
      </c>
      <c r="F222" s="121" t="s">
        <v>304</v>
      </c>
      <c r="G222" s="509"/>
      <c r="H222" s="225"/>
      <c r="I222" s="240"/>
      <c r="J222" s="533"/>
      <c r="K222" s="533"/>
      <c r="L222" s="5"/>
    </row>
    <row r="223" spans="1:12" s="43" customFormat="1" ht="47.25" x14ac:dyDescent="0.25">
      <c r="A223" s="1447"/>
      <c r="B223" s="1450"/>
      <c r="C223" s="1451"/>
      <c r="D223" s="534" t="s">
        <v>1107</v>
      </c>
      <c r="E223" s="509" t="s">
        <v>103</v>
      </c>
      <c r="F223" s="121" t="s">
        <v>304</v>
      </c>
      <c r="G223" s="509"/>
      <c r="H223" s="225"/>
      <c r="I223" s="240"/>
      <c r="J223" s="533"/>
      <c r="K223" s="533"/>
      <c r="L223" s="5"/>
    </row>
    <row r="224" spans="1:12" s="43" customFormat="1" x14ac:dyDescent="0.25">
      <c r="A224" s="1445" t="s">
        <v>735</v>
      </c>
      <c r="B224" s="1448" t="s">
        <v>1093</v>
      </c>
      <c r="C224" s="1443" t="s">
        <v>491</v>
      </c>
      <c r="D224" s="142" t="s">
        <v>272</v>
      </c>
      <c r="E224" s="509" t="s">
        <v>103</v>
      </c>
      <c r="F224" s="121" t="s">
        <v>304</v>
      </c>
      <c r="G224" s="509"/>
      <c r="H224" s="225"/>
      <c r="I224" s="240">
        <f>I225+I226+I227</f>
        <v>0</v>
      </c>
      <c r="J224" s="533">
        <f>J225+J226+J227</f>
        <v>0</v>
      </c>
      <c r="K224" s="533">
        <f>K225+K226+K227</f>
        <v>0</v>
      </c>
      <c r="L224" s="5"/>
    </row>
    <row r="225" spans="1:12" s="43" customFormat="1" ht="31.5" x14ac:dyDescent="0.25">
      <c r="A225" s="1446"/>
      <c r="B225" s="1449"/>
      <c r="C225" s="1444"/>
      <c r="D225" s="142" t="s">
        <v>181</v>
      </c>
      <c r="E225" s="509" t="s">
        <v>103</v>
      </c>
      <c r="F225" s="121" t="s">
        <v>304</v>
      </c>
      <c r="G225" s="509"/>
      <c r="H225" s="225"/>
      <c r="I225" s="240"/>
      <c r="J225" s="533"/>
      <c r="K225" s="533"/>
      <c r="L225" s="5"/>
    </row>
    <row r="226" spans="1:12" s="43" customFormat="1" ht="31.5" x14ac:dyDescent="0.25">
      <c r="A226" s="1446"/>
      <c r="B226" s="1449"/>
      <c r="C226" s="1444"/>
      <c r="D226" s="142" t="s">
        <v>182</v>
      </c>
      <c r="E226" s="509" t="s">
        <v>103</v>
      </c>
      <c r="F226" s="121" t="s">
        <v>304</v>
      </c>
      <c r="G226" s="509"/>
      <c r="H226" s="225"/>
      <c r="I226" s="240"/>
      <c r="J226" s="533"/>
      <c r="K226" s="533"/>
      <c r="L226" s="5"/>
    </row>
    <row r="227" spans="1:12" s="43" customFormat="1" ht="47.25" x14ac:dyDescent="0.25">
      <c r="A227" s="1447"/>
      <c r="B227" s="1450"/>
      <c r="C227" s="1451"/>
      <c r="D227" s="534" t="s">
        <v>1107</v>
      </c>
      <c r="E227" s="509" t="s">
        <v>103</v>
      </c>
      <c r="F227" s="121" t="s">
        <v>304</v>
      </c>
      <c r="G227" s="509"/>
      <c r="H227" s="225"/>
      <c r="I227" s="240"/>
      <c r="J227" s="533"/>
      <c r="K227" s="533"/>
      <c r="L227" s="5"/>
    </row>
    <row r="228" spans="1:12" s="43" customFormat="1" x14ac:dyDescent="0.25">
      <c r="A228" s="1445" t="s">
        <v>733</v>
      </c>
      <c r="B228" s="1448" t="s">
        <v>1094</v>
      </c>
      <c r="C228" s="1443" t="s">
        <v>491</v>
      </c>
      <c r="D228" s="142" t="s">
        <v>272</v>
      </c>
      <c r="E228" s="509" t="s">
        <v>103</v>
      </c>
      <c r="F228" s="121" t="s">
        <v>304</v>
      </c>
      <c r="G228" s="509"/>
      <c r="H228" s="225"/>
      <c r="I228" s="240">
        <f>I229+I230+I231</f>
        <v>0</v>
      </c>
      <c r="J228" s="533">
        <f>J229+J230+J231</f>
        <v>0</v>
      </c>
      <c r="K228" s="533">
        <f>K229+K230+K231</f>
        <v>0</v>
      </c>
      <c r="L228" s="5"/>
    </row>
    <row r="229" spans="1:12" s="43" customFormat="1" ht="31.5" x14ac:dyDescent="0.25">
      <c r="A229" s="1446"/>
      <c r="B229" s="1449"/>
      <c r="C229" s="1444"/>
      <c r="D229" s="142" t="s">
        <v>181</v>
      </c>
      <c r="E229" s="509" t="s">
        <v>103</v>
      </c>
      <c r="F229" s="121" t="s">
        <v>304</v>
      </c>
      <c r="G229" s="509"/>
      <c r="H229" s="225"/>
      <c r="I229" s="240"/>
      <c r="J229" s="533"/>
      <c r="K229" s="533"/>
      <c r="L229" s="5"/>
    </row>
    <row r="230" spans="1:12" s="43" customFormat="1" ht="31.5" x14ac:dyDescent="0.25">
      <c r="A230" s="1446"/>
      <c r="B230" s="1449"/>
      <c r="C230" s="1444"/>
      <c r="D230" s="142" t="s">
        <v>182</v>
      </c>
      <c r="E230" s="509" t="s">
        <v>103</v>
      </c>
      <c r="F230" s="121" t="s">
        <v>304</v>
      </c>
      <c r="G230" s="509"/>
      <c r="H230" s="225"/>
      <c r="I230" s="240"/>
      <c r="J230" s="533"/>
      <c r="K230" s="533"/>
      <c r="L230" s="5"/>
    </row>
    <row r="231" spans="1:12" s="43" customFormat="1" ht="47.25" x14ac:dyDescent="0.25">
      <c r="A231" s="1447"/>
      <c r="B231" s="1450"/>
      <c r="C231" s="1451"/>
      <c r="D231" s="534" t="s">
        <v>1107</v>
      </c>
      <c r="E231" s="509" t="s">
        <v>103</v>
      </c>
      <c r="F231" s="121" t="s">
        <v>304</v>
      </c>
      <c r="G231" s="509"/>
      <c r="H231" s="225"/>
      <c r="I231" s="240"/>
      <c r="J231" s="533"/>
      <c r="K231" s="533"/>
      <c r="L231" s="5"/>
    </row>
    <row r="232" spans="1:12" s="43" customFormat="1" x14ac:dyDescent="0.25">
      <c r="A232" s="1445" t="s">
        <v>1105</v>
      </c>
      <c r="B232" s="1448" t="s">
        <v>1095</v>
      </c>
      <c r="C232" s="1443" t="s">
        <v>491</v>
      </c>
      <c r="D232" s="142" t="s">
        <v>272</v>
      </c>
      <c r="E232" s="509" t="s">
        <v>103</v>
      </c>
      <c r="F232" s="121" t="s">
        <v>304</v>
      </c>
      <c r="G232" s="509"/>
      <c r="H232" s="225"/>
      <c r="I232" s="240">
        <f>I233+I234+I235</f>
        <v>200900</v>
      </c>
      <c r="J232" s="533">
        <f>J233+J234+J235</f>
        <v>0</v>
      </c>
      <c r="K232" s="533">
        <f>K233+K234+K235</f>
        <v>0</v>
      </c>
      <c r="L232" s="5"/>
    </row>
    <row r="233" spans="1:12" s="43" customFormat="1" ht="31.5" x14ac:dyDescent="0.25">
      <c r="A233" s="1446"/>
      <c r="B233" s="1449"/>
      <c r="C233" s="1444"/>
      <c r="D233" s="142" t="s">
        <v>181</v>
      </c>
      <c r="E233" s="509" t="s">
        <v>103</v>
      </c>
      <c r="F233" s="121" t="s">
        <v>304</v>
      </c>
      <c r="G233" s="509"/>
      <c r="H233" s="225"/>
      <c r="I233" s="240">
        <f t="shared" ref="I233:K235" si="27">I237+I241+I245+I249+I253</f>
        <v>0</v>
      </c>
      <c r="J233" s="533">
        <f t="shared" si="27"/>
        <v>0</v>
      </c>
      <c r="K233" s="533">
        <f t="shared" si="27"/>
        <v>0</v>
      </c>
      <c r="L233" s="5"/>
    </row>
    <row r="234" spans="1:12" s="43" customFormat="1" ht="31.5" x14ac:dyDescent="0.25">
      <c r="A234" s="1446"/>
      <c r="B234" s="1449"/>
      <c r="C234" s="1444"/>
      <c r="D234" s="142" t="s">
        <v>182</v>
      </c>
      <c r="E234" s="509" t="s">
        <v>103</v>
      </c>
      <c r="F234" s="121" t="s">
        <v>304</v>
      </c>
      <c r="G234" s="509"/>
      <c r="H234" s="225"/>
      <c r="I234" s="240">
        <f t="shared" si="27"/>
        <v>0</v>
      </c>
      <c r="J234" s="533">
        <f t="shared" si="27"/>
        <v>0</v>
      </c>
      <c r="K234" s="533">
        <f t="shared" si="27"/>
        <v>0</v>
      </c>
      <c r="L234" s="5"/>
    </row>
    <row r="235" spans="1:12" s="43" customFormat="1" ht="47.25" x14ac:dyDescent="0.25">
      <c r="A235" s="1447"/>
      <c r="B235" s="1450"/>
      <c r="C235" s="1451"/>
      <c r="D235" s="534" t="s">
        <v>1107</v>
      </c>
      <c r="E235" s="509" t="s">
        <v>103</v>
      </c>
      <c r="F235" s="121" t="s">
        <v>304</v>
      </c>
      <c r="G235" s="509"/>
      <c r="H235" s="225"/>
      <c r="I235" s="240">
        <f t="shared" si="27"/>
        <v>200900</v>
      </c>
      <c r="J235" s="533">
        <f t="shared" si="27"/>
        <v>0</v>
      </c>
      <c r="K235" s="533">
        <f t="shared" si="27"/>
        <v>0</v>
      </c>
      <c r="L235" s="5"/>
    </row>
    <row r="236" spans="1:12" s="43" customFormat="1" x14ac:dyDescent="0.25">
      <c r="A236" s="1445" t="s">
        <v>1096</v>
      </c>
      <c r="B236" s="1448" t="s">
        <v>647</v>
      </c>
      <c r="C236" s="1443" t="s">
        <v>491</v>
      </c>
      <c r="D236" s="142" t="s">
        <v>272</v>
      </c>
      <c r="E236" s="509" t="s">
        <v>103</v>
      </c>
      <c r="F236" s="121" t="s">
        <v>304</v>
      </c>
      <c r="G236" s="509"/>
      <c r="H236" s="225"/>
      <c r="I236" s="240">
        <f>I237+I238+I239</f>
        <v>0</v>
      </c>
      <c r="J236" s="533">
        <f>J237+J238+J239</f>
        <v>0</v>
      </c>
      <c r="K236" s="533">
        <f>K237+K238+K239</f>
        <v>0</v>
      </c>
      <c r="L236" s="5"/>
    </row>
    <row r="237" spans="1:12" s="43" customFormat="1" ht="31.5" x14ac:dyDescent="0.25">
      <c r="A237" s="1446"/>
      <c r="B237" s="1449"/>
      <c r="C237" s="1444"/>
      <c r="D237" s="142" t="s">
        <v>181</v>
      </c>
      <c r="E237" s="509" t="s">
        <v>103</v>
      </c>
      <c r="F237" s="121" t="s">
        <v>304</v>
      </c>
      <c r="G237" s="509"/>
      <c r="H237" s="225"/>
      <c r="I237" s="240"/>
      <c r="J237" s="533"/>
      <c r="K237" s="533"/>
      <c r="L237" s="5"/>
    </row>
    <row r="238" spans="1:12" s="43" customFormat="1" ht="31.5" x14ac:dyDescent="0.25">
      <c r="A238" s="1446"/>
      <c r="B238" s="1449"/>
      <c r="C238" s="1444"/>
      <c r="D238" s="142" t="s">
        <v>182</v>
      </c>
      <c r="E238" s="509" t="s">
        <v>103</v>
      </c>
      <c r="F238" s="121" t="s">
        <v>304</v>
      </c>
      <c r="G238" s="509"/>
      <c r="H238" s="225"/>
      <c r="I238" s="240"/>
      <c r="J238" s="533"/>
      <c r="K238" s="533"/>
      <c r="L238" s="5"/>
    </row>
    <row r="239" spans="1:12" s="43" customFormat="1" ht="47.25" x14ac:dyDescent="0.25">
      <c r="A239" s="1447"/>
      <c r="B239" s="1450"/>
      <c r="C239" s="1451"/>
      <c r="D239" s="534" t="s">
        <v>1107</v>
      </c>
      <c r="E239" s="509" t="s">
        <v>103</v>
      </c>
      <c r="F239" s="121" t="s">
        <v>304</v>
      </c>
      <c r="G239" s="509"/>
      <c r="H239" s="225"/>
      <c r="I239" s="240"/>
      <c r="J239" s="533"/>
      <c r="K239" s="533"/>
      <c r="L239" s="5"/>
    </row>
    <row r="240" spans="1:12" s="43" customFormat="1" x14ac:dyDescent="0.25">
      <c r="A240" s="1445" t="s">
        <v>1097</v>
      </c>
      <c r="B240" s="1448" t="s">
        <v>1098</v>
      </c>
      <c r="C240" s="1443" t="s">
        <v>491</v>
      </c>
      <c r="D240" s="142" t="s">
        <v>272</v>
      </c>
      <c r="E240" s="509" t="s">
        <v>103</v>
      </c>
      <c r="F240" s="121" t="s">
        <v>304</v>
      </c>
      <c r="G240" s="509"/>
      <c r="H240" s="225"/>
      <c r="I240" s="240">
        <f>I241+I242+I243</f>
        <v>0</v>
      </c>
      <c r="J240" s="533">
        <f>J241+J242+J243</f>
        <v>0</v>
      </c>
      <c r="K240" s="533">
        <f>K241+K242+K243</f>
        <v>0</v>
      </c>
      <c r="L240" s="5"/>
    </row>
    <row r="241" spans="1:12" s="43" customFormat="1" ht="31.5" x14ac:dyDescent="0.25">
      <c r="A241" s="1446"/>
      <c r="B241" s="1449"/>
      <c r="C241" s="1444"/>
      <c r="D241" s="142" t="s">
        <v>181</v>
      </c>
      <c r="E241" s="509" t="s">
        <v>103</v>
      </c>
      <c r="F241" s="121" t="s">
        <v>304</v>
      </c>
      <c r="G241" s="509"/>
      <c r="H241" s="225"/>
      <c r="I241" s="240"/>
      <c r="J241" s="533"/>
      <c r="K241" s="533"/>
      <c r="L241" s="5"/>
    </row>
    <row r="242" spans="1:12" s="43" customFormat="1" ht="31.5" x14ac:dyDescent="0.25">
      <c r="A242" s="1446"/>
      <c r="B242" s="1449"/>
      <c r="C242" s="1444"/>
      <c r="D242" s="142" t="s">
        <v>182</v>
      </c>
      <c r="E242" s="509" t="s">
        <v>103</v>
      </c>
      <c r="F242" s="121" t="s">
        <v>304</v>
      </c>
      <c r="G242" s="509"/>
      <c r="H242" s="225"/>
      <c r="I242" s="240"/>
      <c r="J242" s="533"/>
      <c r="K242" s="533"/>
      <c r="L242" s="5"/>
    </row>
    <row r="243" spans="1:12" s="43" customFormat="1" ht="47.25" x14ac:dyDescent="0.25">
      <c r="A243" s="1447"/>
      <c r="B243" s="1450"/>
      <c r="C243" s="1451"/>
      <c r="D243" s="534" t="s">
        <v>1107</v>
      </c>
      <c r="E243" s="509" t="s">
        <v>103</v>
      </c>
      <c r="F243" s="121" t="s">
        <v>304</v>
      </c>
      <c r="G243" s="509"/>
      <c r="H243" s="225"/>
      <c r="I243" s="240"/>
      <c r="J243" s="533"/>
      <c r="K243" s="533"/>
      <c r="L243" s="5"/>
    </row>
    <row r="244" spans="1:12" s="43" customFormat="1" x14ac:dyDescent="0.25">
      <c r="A244" s="1445" t="s">
        <v>1099</v>
      </c>
      <c r="B244" s="1448" t="s">
        <v>1085</v>
      </c>
      <c r="C244" s="1443" t="s">
        <v>491</v>
      </c>
      <c r="D244" s="142" t="s">
        <v>272</v>
      </c>
      <c r="E244" s="509" t="s">
        <v>103</v>
      </c>
      <c r="F244" s="121" t="s">
        <v>304</v>
      </c>
      <c r="G244" s="509"/>
      <c r="H244" s="225"/>
      <c r="I244" s="240">
        <f>I245+I246+I247</f>
        <v>0</v>
      </c>
      <c r="J244" s="533">
        <f>J245+J246+J247</f>
        <v>0</v>
      </c>
      <c r="K244" s="533">
        <f>K245+K246+K247</f>
        <v>0</v>
      </c>
      <c r="L244" s="5"/>
    </row>
    <row r="245" spans="1:12" s="43" customFormat="1" ht="31.5" x14ac:dyDescent="0.25">
      <c r="A245" s="1446"/>
      <c r="B245" s="1449"/>
      <c r="C245" s="1444"/>
      <c r="D245" s="142" t="s">
        <v>181</v>
      </c>
      <c r="E245" s="509" t="s">
        <v>103</v>
      </c>
      <c r="F245" s="121" t="s">
        <v>304</v>
      </c>
      <c r="G245" s="509"/>
      <c r="H245" s="225"/>
      <c r="I245" s="240"/>
      <c r="J245" s="533"/>
      <c r="K245" s="533"/>
      <c r="L245" s="5"/>
    </row>
    <row r="246" spans="1:12" s="43" customFormat="1" ht="31.5" x14ac:dyDescent="0.25">
      <c r="A246" s="1446"/>
      <c r="B246" s="1449"/>
      <c r="C246" s="1444"/>
      <c r="D246" s="142" t="s">
        <v>182</v>
      </c>
      <c r="E246" s="509" t="s">
        <v>103</v>
      </c>
      <c r="F246" s="121" t="s">
        <v>304</v>
      </c>
      <c r="G246" s="509"/>
      <c r="H246" s="225"/>
      <c r="I246" s="240"/>
      <c r="J246" s="533"/>
      <c r="K246" s="533"/>
      <c r="L246" s="5"/>
    </row>
    <row r="247" spans="1:12" s="43" customFormat="1" ht="47.25" x14ac:dyDescent="0.25">
      <c r="A247" s="1447"/>
      <c r="B247" s="1450"/>
      <c r="C247" s="1451"/>
      <c r="D247" s="534" t="s">
        <v>1107</v>
      </c>
      <c r="E247" s="509" t="s">
        <v>103</v>
      </c>
      <c r="F247" s="121" t="s">
        <v>304</v>
      </c>
      <c r="G247" s="509"/>
      <c r="H247" s="225"/>
      <c r="I247" s="240"/>
      <c r="J247" s="533"/>
      <c r="K247" s="533"/>
      <c r="L247" s="5"/>
    </row>
    <row r="248" spans="1:12" s="43" customFormat="1" x14ac:dyDescent="0.25">
      <c r="A248" s="1445" t="s">
        <v>1100</v>
      </c>
      <c r="B248" s="1448" t="s">
        <v>1101</v>
      </c>
      <c r="C248" s="1443" t="s">
        <v>491</v>
      </c>
      <c r="D248" s="57" t="s">
        <v>272</v>
      </c>
      <c r="E248" s="56" t="s">
        <v>103</v>
      </c>
      <c r="F248" s="77" t="s">
        <v>304</v>
      </c>
      <c r="G248" s="56"/>
      <c r="H248" s="529"/>
      <c r="I248" s="530">
        <f>I249+I250+I251</f>
        <v>200900</v>
      </c>
      <c r="J248" s="531">
        <f>J249+J250+J251</f>
        <v>0</v>
      </c>
      <c r="K248" s="531">
        <f>K249+K250+K251</f>
        <v>0</v>
      </c>
      <c r="L248" s="5"/>
    </row>
    <row r="249" spans="1:12" s="43" customFormat="1" ht="31.5" x14ac:dyDescent="0.25">
      <c r="A249" s="1446"/>
      <c r="B249" s="1449"/>
      <c r="C249" s="1444"/>
      <c r="D249" s="142" t="s">
        <v>181</v>
      </c>
      <c r="E249" s="509" t="s">
        <v>103</v>
      </c>
      <c r="F249" s="121" t="s">
        <v>304</v>
      </c>
      <c r="G249" s="509"/>
      <c r="H249" s="225"/>
      <c r="I249" s="240"/>
      <c r="J249" s="533"/>
      <c r="K249" s="533"/>
      <c r="L249" s="5"/>
    </row>
    <row r="250" spans="1:12" s="43" customFormat="1" ht="31.5" x14ac:dyDescent="0.25">
      <c r="A250" s="1446"/>
      <c r="B250" s="1449"/>
      <c r="C250" s="1444"/>
      <c r="D250" s="142" t="s">
        <v>182</v>
      </c>
      <c r="E250" s="509" t="s">
        <v>103</v>
      </c>
      <c r="F250" s="121" t="s">
        <v>304</v>
      </c>
      <c r="G250" s="509"/>
      <c r="H250" s="225"/>
      <c r="I250" s="240"/>
      <c r="J250" s="533"/>
      <c r="K250" s="533"/>
      <c r="L250" s="5"/>
    </row>
    <row r="251" spans="1:12" s="43" customFormat="1" ht="47.25" x14ac:dyDescent="0.25">
      <c r="A251" s="1447"/>
      <c r="B251" s="1450"/>
      <c r="C251" s="1451"/>
      <c r="D251" s="534" t="s">
        <v>1107</v>
      </c>
      <c r="E251" s="509" t="s">
        <v>103</v>
      </c>
      <c r="F251" s="121" t="s">
        <v>304</v>
      </c>
      <c r="G251" s="509">
        <v>290920390</v>
      </c>
      <c r="H251" s="509">
        <v>244</v>
      </c>
      <c r="I251" s="535">
        <v>200900</v>
      </c>
      <c r="J251" s="536">
        <v>0</v>
      </c>
      <c r="K251" s="536">
        <v>0</v>
      </c>
      <c r="L251" s="5"/>
    </row>
    <row r="252" spans="1:12" s="43" customFormat="1" x14ac:dyDescent="0.25">
      <c r="A252" s="1445" t="s">
        <v>1102</v>
      </c>
      <c r="B252" s="1448" t="s">
        <v>1103</v>
      </c>
      <c r="C252" s="1443" t="s">
        <v>491</v>
      </c>
      <c r="D252" s="57" t="s">
        <v>272</v>
      </c>
      <c r="E252" s="56" t="s">
        <v>103</v>
      </c>
      <c r="F252" s="77" t="s">
        <v>304</v>
      </c>
      <c r="G252" s="77"/>
      <c r="H252" s="529"/>
      <c r="I252" s="530">
        <f>I253+I254+I255</f>
        <v>0</v>
      </c>
      <c r="J252" s="531">
        <f>J253+J254+J255</f>
        <v>0</v>
      </c>
      <c r="K252" s="531">
        <f>K253+K254+K255</f>
        <v>0</v>
      </c>
      <c r="L252" s="5"/>
    </row>
    <row r="253" spans="1:12" s="43" customFormat="1" ht="31.5" x14ac:dyDescent="0.25">
      <c r="A253" s="1446"/>
      <c r="B253" s="1449"/>
      <c r="C253" s="1444"/>
      <c r="D253" s="142" t="s">
        <v>181</v>
      </c>
      <c r="E253" s="509" t="s">
        <v>103</v>
      </c>
      <c r="F253" s="121" t="s">
        <v>304</v>
      </c>
      <c r="G253" s="509"/>
      <c r="H253" s="225"/>
      <c r="I253" s="240"/>
      <c r="J253" s="533"/>
      <c r="K253" s="533"/>
      <c r="L253" s="5"/>
    </row>
    <row r="254" spans="1:12" s="43" customFormat="1" ht="31.5" x14ac:dyDescent="0.25">
      <c r="A254" s="1446"/>
      <c r="B254" s="1449"/>
      <c r="C254" s="1444"/>
      <c r="D254" s="142" t="s">
        <v>182</v>
      </c>
      <c r="E254" s="509" t="s">
        <v>103</v>
      </c>
      <c r="F254" s="121" t="s">
        <v>304</v>
      </c>
      <c r="G254" s="509"/>
      <c r="H254" s="225"/>
      <c r="I254" s="240"/>
      <c r="J254" s="533"/>
      <c r="K254" s="533"/>
      <c r="L254" s="5"/>
    </row>
    <row r="255" spans="1:12" s="43" customFormat="1" ht="48" thickBot="1" x14ac:dyDescent="0.3">
      <c r="A255" s="1446"/>
      <c r="B255" s="1449"/>
      <c r="C255" s="1444"/>
      <c r="D255" s="534" t="s">
        <v>1107</v>
      </c>
      <c r="E255" s="524" t="s">
        <v>103</v>
      </c>
      <c r="F255" s="170" t="s">
        <v>304</v>
      </c>
      <c r="G255" s="524"/>
      <c r="H255" s="225"/>
      <c r="I255" s="240"/>
      <c r="J255" s="533"/>
      <c r="K255" s="533"/>
      <c r="L255" s="5"/>
    </row>
    <row r="256" spans="1:12" s="43" customFormat="1" ht="34.5" customHeight="1" x14ac:dyDescent="0.25">
      <c r="A256" s="1463" t="s">
        <v>1059</v>
      </c>
      <c r="B256" s="1464"/>
      <c r="C256" s="1464"/>
      <c r="D256" s="1464"/>
      <c r="E256" s="1464"/>
      <c r="F256" s="1464"/>
      <c r="G256" s="1464"/>
      <c r="H256" s="1464"/>
      <c r="I256" s="1464"/>
      <c r="J256" s="1464"/>
      <c r="K256" s="1465"/>
      <c r="L256" s="5"/>
    </row>
    <row r="257" spans="1:13" s="43" customFormat="1" ht="38.25" customHeight="1" x14ac:dyDescent="0.25">
      <c r="A257" s="1466" t="s">
        <v>223</v>
      </c>
      <c r="B257" s="1467" t="s">
        <v>275</v>
      </c>
      <c r="C257" s="1467" t="s">
        <v>421</v>
      </c>
      <c r="D257" s="1467" t="s">
        <v>276</v>
      </c>
      <c r="E257" s="1467"/>
      <c r="F257" s="1467"/>
      <c r="G257" s="1467"/>
      <c r="H257" s="1467"/>
      <c r="I257" s="1467" t="s">
        <v>1071</v>
      </c>
      <c r="J257" s="1467"/>
      <c r="K257" s="1573"/>
      <c r="L257" s="5"/>
    </row>
    <row r="258" spans="1:13" s="43" customFormat="1" x14ac:dyDescent="0.25">
      <c r="A258" s="1466"/>
      <c r="B258" s="1467"/>
      <c r="C258" s="1467"/>
      <c r="D258" s="1467" t="s">
        <v>277</v>
      </c>
      <c r="E258" s="1467" t="s">
        <v>278</v>
      </c>
      <c r="F258" s="1467"/>
      <c r="G258" s="1467" t="s">
        <v>279</v>
      </c>
      <c r="H258" s="1467" t="s">
        <v>280</v>
      </c>
      <c r="I258" s="1467" t="s">
        <v>1074</v>
      </c>
      <c r="J258" s="1467" t="s">
        <v>1090</v>
      </c>
      <c r="K258" s="1573" t="s">
        <v>1077</v>
      </c>
      <c r="L258" s="5"/>
    </row>
    <row r="259" spans="1:13" s="43" customFormat="1" x14ac:dyDescent="0.25">
      <c r="A259" s="1466"/>
      <c r="B259" s="1467"/>
      <c r="C259" s="1467"/>
      <c r="D259" s="1467"/>
      <c r="E259" s="1161" t="s">
        <v>281</v>
      </c>
      <c r="F259" s="1161" t="s">
        <v>282</v>
      </c>
      <c r="G259" s="1467"/>
      <c r="H259" s="1467"/>
      <c r="I259" s="1467"/>
      <c r="J259" s="1467"/>
      <c r="K259" s="1573"/>
      <c r="L259" s="5"/>
    </row>
    <row r="260" spans="1:13" s="43" customFormat="1" x14ac:dyDescent="0.25">
      <c r="A260" s="1344">
        <v>1</v>
      </c>
      <c r="B260" s="1344">
        <v>2</v>
      </c>
      <c r="C260" s="1344">
        <v>3</v>
      </c>
      <c r="D260" s="1344">
        <v>4</v>
      </c>
      <c r="E260" s="1344">
        <v>5</v>
      </c>
      <c r="F260" s="1344">
        <v>6</v>
      </c>
      <c r="G260" s="1344">
        <v>7</v>
      </c>
      <c r="H260" s="1344">
        <v>8</v>
      </c>
      <c r="I260" s="1344">
        <v>9</v>
      </c>
      <c r="J260" s="1344">
        <v>10</v>
      </c>
      <c r="K260" s="1345">
        <v>11</v>
      </c>
      <c r="L260" s="5"/>
    </row>
    <row r="261" spans="1:13" s="43" customFormat="1" ht="47.25" customHeight="1" x14ac:dyDescent="0.25">
      <c r="A261" s="1574"/>
      <c r="B261" s="1456" t="s">
        <v>1503</v>
      </c>
      <c r="C261" s="1346" t="s">
        <v>272</v>
      </c>
      <c r="D261" s="1161"/>
      <c r="E261" s="1160"/>
      <c r="F261" s="1160"/>
      <c r="G261" s="1160" t="s">
        <v>71</v>
      </c>
      <c r="H261" s="1347"/>
      <c r="I261" s="1348">
        <f>I262+I264</f>
        <v>77018041.460000008</v>
      </c>
      <c r="J261" s="1348">
        <f>J262+J264</f>
        <v>80875335.180000007</v>
      </c>
      <c r="K261" s="1349">
        <f>K262+K264</f>
        <v>80454975.159999996</v>
      </c>
      <c r="L261" s="5"/>
    </row>
    <row r="262" spans="1:13" ht="15" x14ac:dyDescent="0.25">
      <c r="A262" s="1574"/>
      <c r="B262" s="1457"/>
      <c r="C262" s="1455" t="s">
        <v>1218</v>
      </c>
      <c r="D262" s="1467"/>
      <c r="E262" s="1468"/>
      <c r="F262" s="1468"/>
      <c r="G262" s="1467"/>
      <c r="H262" s="1467"/>
      <c r="I262" s="1469">
        <f>I266+I281</f>
        <v>25264710.579999998</v>
      </c>
      <c r="J262" s="1469">
        <f>J266+J281</f>
        <v>24944710.579999998</v>
      </c>
      <c r="K262" s="1568">
        <f>K266+K281</f>
        <v>24944710.5</v>
      </c>
      <c r="L262" s="5"/>
      <c r="M262" s="43"/>
    </row>
    <row r="263" spans="1:13" s="43" customFormat="1" ht="15" x14ac:dyDescent="0.25">
      <c r="A263" s="1574"/>
      <c r="B263" s="1457"/>
      <c r="C263" s="1455"/>
      <c r="D263" s="1467"/>
      <c r="E263" s="1468"/>
      <c r="F263" s="1468"/>
      <c r="G263" s="1467"/>
      <c r="H263" s="1467"/>
      <c r="I263" s="1470"/>
      <c r="J263" s="1470"/>
      <c r="K263" s="1569"/>
      <c r="L263" s="5"/>
    </row>
    <row r="264" spans="1:13" ht="16.5" thickBot="1" x14ac:dyDescent="0.3">
      <c r="A264" s="1575"/>
      <c r="B264" s="1458"/>
      <c r="C264" s="1350" t="s">
        <v>337</v>
      </c>
      <c r="D264" s="1334"/>
      <c r="E264" s="1351"/>
      <c r="F264" s="1351"/>
      <c r="G264" s="1334"/>
      <c r="H264" s="1334"/>
      <c r="I264" s="1352">
        <f>I267+I282</f>
        <v>51753330.880000003</v>
      </c>
      <c r="J264" s="1352">
        <f>J267+J282</f>
        <v>55930624.600000001</v>
      </c>
      <c r="K264" s="1353">
        <f>K267+K282</f>
        <v>55510264.659999996</v>
      </c>
      <c r="L264" s="5"/>
      <c r="M264" s="43"/>
    </row>
    <row r="265" spans="1:13" ht="31.5" customHeight="1" x14ac:dyDescent="0.25">
      <c r="A265" s="1530" t="s">
        <v>225</v>
      </c>
      <c r="B265" s="1460" t="s">
        <v>70</v>
      </c>
      <c r="C265" s="879" t="s">
        <v>504</v>
      </c>
      <c r="D265" s="844">
        <v>970</v>
      </c>
      <c r="E265" s="539" t="s">
        <v>304</v>
      </c>
      <c r="F265" s="539" t="s">
        <v>103</v>
      </c>
      <c r="G265" s="539" t="s">
        <v>71</v>
      </c>
      <c r="H265" s="648">
        <v>0</v>
      </c>
      <c r="I265" s="880">
        <f>I266+I267</f>
        <v>31580041.459999997</v>
      </c>
      <c r="J265" s="880">
        <f>J266+J267</f>
        <v>31564571.459999997</v>
      </c>
      <c r="K265" s="880">
        <f>K266+K267</f>
        <v>31187433.359999999</v>
      </c>
      <c r="L265" s="5"/>
      <c r="M265" s="43"/>
    </row>
    <row r="266" spans="1:13" s="43" customFormat="1" x14ac:dyDescent="0.25">
      <c r="A266" s="1530"/>
      <c r="B266" s="1461"/>
      <c r="C266" s="874" t="s">
        <v>1218</v>
      </c>
      <c r="D266" s="194"/>
      <c r="E266" s="77"/>
      <c r="F266" s="77"/>
      <c r="G266" s="77"/>
      <c r="H266" s="194"/>
      <c r="I266" s="540">
        <f t="shared" ref="I266:J267" si="28">I269+I272+I275+I278</f>
        <v>25264710.579999998</v>
      </c>
      <c r="J266" s="540">
        <f t="shared" si="28"/>
        <v>24944710.579999998</v>
      </c>
      <c r="K266" s="540">
        <f>K269+K272+K275+K278</f>
        <v>24944710.5</v>
      </c>
      <c r="L266" s="5"/>
    </row>
    <row r="267" spans="1:13" s="43" customFormat="1" x14ac:dyDescent="0.25">
      <c r="A267" s="1535"/>
      <c r="B267" s="1462"/>
      <c r="C267" s="874" t="s">
        <v>337</v>
      </c>
      <c r="D267" s="194"/>
      <c r="E267" s="77"/>
      <c r="F267" s="77"/>
      <c r="G267" s="77"/>
      <c r="H267" s="194"/>
      <c r="I267" s="540">
        <f t="shared" si="28"/>
        <v>6315330.8799999999</v>
      </c>
      <c r="J267" s="540">
        <f t="shared" si="28"/>
        <v>6619860.8799999999</v>
      </c>
      <c r="K267" s="540">
        <f>K270+K273+K276+K279</f>
        <v>6242722.8599999994</v>
      </c>
      <c r="L267" s="5"/>
    </row>
    <row r="268" spans="1:13" s="43" customFormat="1" ht="78.75" x14ac:dyDescent="0.25">
      <c r="A268" s="1452" t="s">
        <v>224</v>
      </c>
      <c r="B268" s="1459" t="s">
        <v>1219</v>
      </c>
      <c r="C268" s="857" t="s">
        <v>707</v>
      </c>
      <c r="D268" s="138"/>
      <c r="E268" s="121"/>
      <c r="F268" s="77"/>
      <c r="G268" s="121"/>
      <c r="H268" s="138"/>
      <c r="I268" s="542">
        <f>I269+I270</f>
        <v>3387.08</v>
      </c>
      <c r="J268" s="542">
        <f>J269+J270</f>
        <v>3387.08</v>
      </c>
      <c r="K268" s="542">
        <f>K269+K270</f>
        <v>3387</v>
      </c>
      <c r="L268" s="5"/>
    </row>
    <row r="269" spans="1:13" s="43" customFormat="1" x14ac:dyDescent="0.25">
      <c r="A269" s="1453"/>
      <c r="B269" s="1426"/>
      <c r="C269" s="935" t="s">
        <v>1218</v>
      </c>
      <c r="D269" s="647">
        <v>971</v>
      </c>
      <c r="E269" s="507" t="s">
        <v>304</v>
      </c>
      <c r="F269" s="507" t="s">
        <v>103</v>
      </c>
      <c r="G269" s="507" t="s">
        <v>72</v>
      </c>
      <c r="H269" s="507" t="s">
        <v>286</v>
      </c>
      <c r="I269" s="628">
        <v>3387.08</v>
      </c>
      <c r="J269" s="628">
        <v>3387.08</v>
      </c>
      <c r="K269" s="628">
        <v>3387</v>
      </c>
      <c r="L269" s="5"/>
    </row>
    <row r="270" spans="1:13" s="43" customFormat="1" x14ac:dyDescent="0.25">
      <c r="A270" s="1454"/>
      <c r="B270" s="1440"/>
      <c r="C270" s="935" t="s">
        <v>337</v>
      </c>
      <c r="D270" s="138"/>
      <c r="E270" s="121"/>
      <c r="F270" s="121"/>
      <c r="G270" s="121"/>
      <c r="H270" s="138"/>
      <c r="I270" s="542">
        <v>0</v>
      </c>
      <c r="J270" s="542">
        <v>0</v>
      </c>
      <c r="K270" s="542">
        <v>0</v>
      </c>
      <c r="L270" s="5"/>
    </row>
    <row r="271" spans="1:13" s="43" customFormat="1" ht="47.25" customHeight="1" x14ac:dyDescent="0.25">
      <c r="A271" s="1452" t="s">
        <v>226</v>
      </c>
      <c r="B271" s="1459" t="s">
        <v>1223</v>
      </c>
      <c r="C271" s="853" t="s">
        <v>707</v>
      </c>
      <c r="D271" s="138">
        <v>971</v>
      </c>
      <c r="E271" s="121" t="s">
        <v>304</v>
      </c>
      <c r="F271" s="121" t="s">
        <v>103</v>
      </c>
      <c r="G271" s="188" t="s">
        <v>706</v>
      </c>
      <c r="H271" s="507" t="s">
        <v>286</v>
      </c>
      <c r="I271" s="542">
        <f>I272+I273</f>
        <v>20476654.379999999</v>
      </c>
      <c r="J271" s="542">
        <f>J272+J273</f>
        <v>20476654.379999999</v>
      </c>
      <c r="K271" s="542">
        <f>K272+K273</f>
        <v>20476654.359999999</v>
      </c>
      <c r="L271" s="5"/>
    </row>
    <row r="272" spans="1:13" x14ac:dyDescent="0.25">
      <c r="A272" s="1453"/>
      <c r="B272" s="1426"/>
      <c r="C272" s="935" t="s">
        <v>1218</v>
      </c>
      <c r="D272" s="138">
        <v>971</v>
      </c>
      <c r="E272" s="121" t="s">
        <v>304</v>
      </c>
      <c r="F272" s="121" t="s">
        <v>103</v>
      </c>
      <c r="G272" s="188" t="s">
        <v>706</v>
      </c>
      <c r="H272" s="507" t="s">
        <v>286</v>
      </c>
      <c r="I272" s="542">
        <v>16381323.5</v>
      </c>
      <c r="J272" s="542">
        <v>16381323.5</v>
      </c>
      <c r="K272" s="542">
        <v>16381323.5</v>
      </c>
      <c r="L272" s="5"/>
    </row>
    <row r="273" spans="1:12" s="43" customFormat="1" x14ac:dyDescent="0.25">
      <c r="A273" s="1454"/>
      <c r="B273" s="1440"/>
      <c r="C273" s="935" t="s">
        <v>337</v>
      </c>
      <c r="D273" s="138">
        <v>971</v>
      </c>
      <c r="E273" s="121" t="s">
        <v>304</v>
      </c>
      <c r="F273" s="121" t="s">
        <v>103</v>
      </c>
      <c r="G273" s="188" t="s">
        <v>706</v>
      </c>
      <c r="H273" s="507" t="s">
        <v>286</v>
      </c>
      <c r="I273" s="542">
        <v>4095330.88</v>
      </c>
      <c r="J273" s="542">
        <v>4095330.88</v>
      </c>
      <c r="K273" s="542">
        <v>4095330.86</v>
      </c>
      <c r="L273" s="5"/>
    </row>
    <row r="274" spans="1:12" s="43" customFormat="1" ht="47.25" customHeight="1" x14ac:dyDescent="0.25">
      <c r="A274" s="1452" t="s">
        <v>227</v>
      </c>
      <c r="B274" s="1459" t="s">
        <v>1222</v>
      </c>
      <c r="C274" s="853" t="s">
        <v>707</v>
      </c>
      <c r="D274" s="138">
        <v>971</v>
      </c>
      <c r="E274" s="121" t="s">
        <v>304</v>
      </c>
      <c r="F274" s="121" t="s">
        <v>103</v>
      </c>
      <c r="G274" s="507" t="s">
        <v>1224</v>
      </c>
      <c r="H274" s="507" t="s">
        <v>286</v>
      </c>
      <c r="I274" s="542">
        <f>I275+I276</f>
        <v>11100000</v>
      </c>
      <c r="J274" s="542">
        <f>J275+J276</f>
        <v>10700000</v>
      </c>
      <c r="K274" s="542">
        <f>K275+K276</f>
        <v>10700000</v>
      </c>
      <c r="L274" s="5"/>
    </row>
    <row r="275" spans="1:12" x14ac:dyDescent="0.25">
      <c r="A275" s="1453"/>
      <c r="B275" s="1426"/>
      <c r="C275" s="935" t="s">
        <v>1218</v>
      </c>
      <c r="D275" s="138">
        <v>971</v>
      </c>
      <c r="E275" s="121" t="s">
        <v>304</v>
      </c>
      <c r="F275" s="121" t="s">
        <v>103</v>
      </c>
      <c r="G275" s="507" t="s">
        <v>1224</v>
      </c>
      <c r="H275" s="507" t="s">
        <v>286</v>
      </c>
      <c r="I275" s="542">
        <v>8880000</v>
      </c>
      <c r="J275" s="542">
        <v>8560000</v>
      </c>
      <c r="K275" s="542">
        <v>8560000</v>
      </c>
      <c r="L275" s="5"/>
    </row>
    <row r="276" spans="1:12" x14ac:dyDescent="0.25">
      <c r="A276" s="1454"/>
      <c r="B276" s="1440"/>
      <c r="C276" s="935" t="s">
        <v>337</v>
      </c>
      <c r="D276" s="138">
        <v>971</v>
      </c>
      <c r="E276" s="121" t="s">
        <v>304</v>
      </c>
      <c r="F276" s="121" t="s">
        <v>103</v>
      </c>
      <c r="G276" s="507" t="s">
        <v>1224</v>
      </c>
      <c r="H276" s="507" t="s">
        <v>286</v>
      </c>
      <c r="I276" s="542">
        <v>2220000</v>
      </c>
      <c r="J276" s="542">
        <v>2140000</v>
      </c>
      <c r="K276" s="542">
        <v>2140000</v>
      </c>
      <c r="L276" s="5"/>
    </row>
    <row r="277" spans="1:12" s="43" customFormat="1" ht="78.75" x14ac:dyDescent="0.25">
      <c r="A277" s="1452" t="s">
        <v>228</v>
      </c>
      <c r="B277" s="1459" t="s">
        <v>1225</v>
      </c>
      <c r="C277" s="853" t="s">
        <v>707</v>
      </c>
      <c r="D277" s="138">
        <v>971</v>
      </c>
      <c r="E277" s="121" t="s">
        <v>304</v>
      </c>
      <c r="F277" s="121" t="s">
        <v>103</v>
      </c>
      <c r="G277" s="507" t="s">
        <v>1226</v>
      </c>
      <c r="H277" s="507" t="s">
        <v>286</v>
      </c>
      <c r="I277" s="542">
        <f>I278+I279</f>
        <v>0</v>
      </c>
      <c r="J277" s="542">
        <f>J278+J279</f>
        <v>384530</v>
      </c>
      <c r="K277" s="542">
        <f>K278+K279</f>
        <v>7392</v>
      </c>
      <c r="L277" s="5"/>
    </row>
    <row r="278" spans="1:12" s="43" customFormat="1" x14ac:dyDescent="0.25">
      <c r="A278" s="1453"/>
      <c r="B278" s="1426"/>
      <c r="C278" s="935" t="s">
        <v>1218</v>
      </c>
      <c r="D278" s="138">
        <v>971</v>
      </c>
      <c r="E278" s="121" t="s">
        <v>304</v>
      </c>
      <c r="F278" s="121" t="s">
        <v>103</v>
      </c>
      <c r="G278" s="507"/>
      <c r="H278" s="507" t="s">
        <v>286</v>
      </c>
      <c r="I278" s="542">
        <v>0</v>
      </c>
      <c r="J278" s="542">
        <v>0</v>
      </c>
      <c r="K278" s="542">
        <v>0</v>
      </c>
      <c r="L278" s="5"/>
    </row>
    <row r="279" spans="1:12" s="43" customFormat="1" x14ac:dyDescent="0.25">
      <c r="A279" s="1454"/>
      <c r="B279" s="1440"/>
      <c r="C279" s="935" t="s">
        <v>337</v>
      </c>
      <c r="D279" s="138">
        <v>971</v>
      </c>
      <c r="E279" s="121" t="s">
        <v>304</v>
      </c>
      <c r="F279" s="121" t="s">
        <v>103</v>
      </c>
      <c r="G279" s="507" t="s">
        <v>1226</v>
      </c>
      <c r="H279" s="507" t="s">
        <v>286</v>
      </c>
      <c r="I279" s="542">
        <v>0</v>
      </c>
      <c r="J279" s="542">
        <v>384530</v>
      </c>
      <c r="K279" s="542">
        <v>7392</v>
      </c>
      <c r="L279" s="5"/>
    </row>
    <row r="280" spans="1:12" s="43" customFormat="1" ht="94.5" customHeight="1" x14ac:dyDescent="0.25">
      <c r="A280" s="1529" t="s">
        <v>22</v>
      </c>
      <c r="B280" s="1538" t="s">
        <v>1229</v>
      </c>
      <c r="C280" s="860" t="s">
        <v>707</v>
      </c>
      <c r="D280" s="194">
        <v>971</v>
      </c>
      <c r="E280" s="77" t="s">
        <v>304</v>
      </c>
      <c r="F280" s="77" t="s">
        <v>330</v>
      </c>
      <c r="G280" s="77" t="s">
        <v>338</v>
      </c>
      <c r="H280" s="194">
        <v>244</v>
      </c>
      <c r="I280" s="540">
        <f>I281+I282</f>
        <v>45438000</v>
      </c>
      <c r="J280" s="540">
        <f>J281+J282</f>
        <v>49310763.719999999</v>
      </c>
      <c r="K280" s="540">
        <f>K281+K282</f>
        <v>49267541.799999997</v>
      </c>
      <c r="L280" s="5"/>
    </row>
    <row r="281" spans="1:12" s="43" customFormat="1" x14ac:dyDescent="0.25">
      <c r="A281" s="1530"/>
      <c r="B281" s="1539"/>
      <c r="C281" s="936" t="s">
        <v>1218</v>
      </c>
      <c r="D281" s="194"/>
      <c r="E281" s="77"/>
      <c r="F281" s="77"/>
      <c r="G281" s="77"/>
      <c r="H281" s="194"/>
      <c r="I281" s="540">
        <f>I285</f>
        <v>0</v>
      </c>
      <c r="J281" s="540">
        <f>J285+J291</f>
        <v>0</v>
      </c>
      <c r="K281" s="540">
        <f>K285+K291</f>
        <v>0</v>
      </c>
      <c r="L281" s="5"/>
    </row>
    <row r="282" spans="1:12" s="43" customFormat="1" x14ac:dyDescent="0.25">
      <c r="A282" s="1531"/>
      <c r="B282" s="1540"/>
      <c r="C282" s="936" t="s">
        <v>337</v>
      </c>
      <c r="D282" s="194"/>
      <c r="E282" s="77"/>
      <c r="F282" s="77"/>
      <c r="G282" s="77"/>
      <c r="H282" s="194"/>
      <c r="I282" s="540">
        <f>I283+I286+I287+I290+I292</f>
        <v>45438000</v>
      </c>
      <c r="J282" s="540">
        <f>J286+J287+J289+J290+J292+J283</f>
        <v>49310763.719999999</v>
      </c>
      <c r="K282" s="540">
        <f>K286+K287+K289+K290+K292+K283</f>
        <v>49267541.799999997</v>
      </c>
      <c r="L282" s="5"/>
    </row>
    <row r="283" spans="1:12" s="43" customFormat="1" ht="47.25" x14ac:dyDescent="0.25">
      <c r="A283" s="171" t="s">
        <v>89</v>
      </c>
      <c r="B283" s="152" t="s">
        <v>1495</v>
      </c>
      <c r="C283" s="937" t="s">
        <v>337</v>
      </c>
      <c r="D283" s="194">
        <v>971</v>
      </c>
      <c r="E283" s="77" t="s">
        <v>304</v>
      </c>
      <c r="F283" s="77" t="s">
        <v>330</v>
      </c>
      <c r="G283" s="77" t="s">
        <v>73</v>
      </c>
      <c r="H283" s="194">
        <v>611</v>
      </c>
      <c r="I283" s="540">
        <v>1500000</v>
      </c>
      <c r="J283" s="540">
        <v>1500000</v>
      </c>
      <c r="K283" s="540">
        <v>1500000</v>
      </c>
      <c r="L283" s="5"/>
    </row>
    <row r="284" spans="1:12" s="43" customFormat="1" ht="47.25" customHeight="1" x14ac:dyDescent="0.25">
      <c r="A284" s="1532" t="s">
        <v>92</v>
      </c>
      <c r="B284" s="1541" t="s">
        <v>74</v>
      </c>
      <c r="C284" s="853" t="s">
        <v>707</v>
      </c>
      <c r="D284" s="194">
        <v>971</v>
      </c>
      <c r="E284" s="77" t="s">
        <v>304</v>
      </c>
      <c r="F284" s="77" t="s">
        <v>330</v>
      </c>
      <c r="G284" s="77" t="s">
        <v>75</v>
      </c>
      <c r="H284" s="194">
        <v>0</v>
      </c>
      <c r="I284" s="540">
        <f>I285+I286+I287</f>
        <v>39657900</v>
      </c>
      <c r="J284" s="540">
        <f>J285+J286+J287</f>
        <v>44325148.68</v>
      </c>
      <c r="K284" s="540">
        <f>K285+K286+K287</f>
        <v>44281926.759999998</v>
      </c>
      <c r="L284" s="5"/>
    </row>
    <row r="285" spans="1:12" s="43" customFormat="1" x14ac:dyDescent="0.25">
      <c r="A285" s="1533"/>
      <c r="B285" s="1461"/>
      <c r="C285" s="935" t="s">
        <v>1218</v>
      </c>
      <c r="D285" s="138"/>
      <c r="E285" s="121"/>
      <c r="F285" s="121"/>
      <c r="G285" s="121"/>
      <c r="H285" s="138"/>
      <c r="I285" s="542">
        <v>0</v>
      </c>
      <c r="J285" s="542">
        <v>0</v>
      </c>
      <c r="K285" s="542">
        <v>0</v>
      </c>
      <c r="L285" s="5"/>
    </row>
    <row r="286" spans="1:12" s="43" customFormat="1" x14ac:dyDescent="0.25">
      <c r="A286" s="1533"/>
      <c r="B286" s="1461"/>
      <c r="C286" s="1536" t="s">
        <v>337</v>
      </c>
      <c r="D286" s="138">
        <v>971</v>
      </c>
      <c r="E286" s="121" t="s">
        <v>304</v>
      </c>
      <c r="F286" s="121" t="s">
        <v>330</v>
      </c>
      <c r="G286" s="121" t="s">
        <v>75</v>
      </c>
      <c r="H286" s="138">
        <v>244</v>
      </c>
      <c r="I286" s="542">
        <v>16657900</v>
      </c>
      <c r="J286" s="542">
        <v>16316648.68</v>
      </c>
      <c r="K286" s="542">
        <v>16273426.76</v>
      </c>
      <c r="L286" s="5"/>
    </row>
    <row r="287" spans="1:12" s="43" customFormat="1" x14ac:dyDescent="0.25">
      <c r="A287" s="1454"/>
      <c r="B287" s="1462"/>
      <c r="C287" s="1537"/>
      <c r="D287" s="138">
        <v>971</v>
      </c>
      <c r="E287" s="121" t="s">
        <v>304</v>
      </c>
      <c r="F287" s="121" t="s">
        <v>330</v>
      </c>
      <c r="G287" s="121" t="s">
        <v>75</v>
      </c>
      <c r="H287" s="138">
        <v>611</v>
      </c>
      <c r="I287" s="542">
        <v>23000000</v>
      </c>
      <c r="J287" s="542">
        <v>28008500</v>
      </c>
      <c r="K287" s="542">
        <v>28008500</v>
      </c>
      <c r="L287" s="5"/>
    </row>
    <row r="288" spans="1:12" s="43" customFormat="1" ht="31.5" customHeight="1" x14ac:dyDescent="0.25">
      <c r="A288" s="1534" t="s">
        <v>94</v>
      </c>
      <c r="B288" s="1541" t="s">
        <v>77</v>
      </c>
      <c r="C288" s="853" t="s">
        <v>707</v>
      </c>
      <c r="D288" s="194">
        <v>971</v>
      </c>
      <c r="E288" s="77" t="s">
        <v>304</v>
      </c>
      <c r="F288" s="77" t="s">
        <v>330</v>
      </c>
      <c r="G288" s="77" t="s">
        <v>78</v>
      </c>
      <c r="H288" s="194">
        <v>244</v>
      </c>
      <c r="I288" s="540">
        <f>I289</f>
        <v>0</v>
      </c>
      <c r="J288" s="540">
        <f>J289</f>
        <v>0</v>
      </c>
      <c r="K288" s="540">
        <f>K289</f>
        <v>0</v>
      </c>
      <c r="L288" s="5"/>
    </row>
    <row r="289" spans="1:14" s="43" customFormat="1" x14ac:dyDescent="0.25">
      <c r="A289" s="1534"/>
      <c r="B289" s="1462"/>
      <c r="C289" s="935" t="s">
        <v>337</v>
      </c>
      <c r="D289" s="138"/>
      <c r="E289" s="121"/>
      <c r="F289" s="121"/>
      <c r="G289" s="121"/>
      <c r="H289" s="138"/>
      <c r="I289" s="542">
        <v>0</v>
      </c>
      <c r="J289" s="542">
        <v>0</v>
      </c>
      <c r="K289" s="542">
        <v>0</v>
      </c>
      <c r="L289" s="5"/>
    </row>
    <row r="290" spans="1:14" s="43" customFormat="1" ht="31.5" x14ac:dyDescent="0.25">
      <c r="A290" s="88" t="s">
        <v>107</v>
      </c>
      <c r="B290" s="152" t="s">
        <v>1496</v>
      </c>
      <c r="C290" s="935" t="s">
        <v>337</v>
      </c>
      <c r="D290" s="194">
        <v>971</v>
      </c>
      <c r="E290" s="77" t="s">
        <v>304</v>
      </c>
      <c r="F290" s="77" t="s">
        <v>330</v>
      </c>
      <c r="G290" s="77" t="s">
        <v>79</v>
      </c>
      <c r="H290" s="194">
        <v>244</v>
      </c>
      <c r="I290" s="540">
        <v>3800000</v>
      </c>
      <c r="J290" s="540">
        <v>3485615.04</v>
      </c>
      <c r="K290" s="540">
        <v>3485615.04</v>
      </c>
      <c r="L290" s="5"/>
    </row>
    <row r="291" spans="1:14" s="43" customFormat="1" ht="63" x14ac:dyDescent="0.25">
      <c r="A291" s="88" t="s">
        <v>108</v>
      </c>
      <c r="B291" s="152" t="s">
        <v>1230</v>
      </c>
      <c r="C291" s="935" t="s">
        <v>337</v>
      </c>
      <c r="D291" s="194">
        <v>971</v>
      </c>
      <c r="E291" s="77" t="s">
        <v>304</v>
      </c>
      <c r="F291" s="77" t="s">
        <v>330</v>
      </c>
      <c r="G291" s="77" t="s">
        <v>1228</v>
      </c>
      <c r="H291" s="194">
        <v>244</v>
      </c>
      <c r="I291" s="540">
        <f>I292</f>
        <v>480100</v>
      </c>
      <c r="J291" s="540">
        <f>J292</f>
        <v>0</v>
      </c>
      <c r="K291" s="540">
        <f>K292</f>
        <v>0</v>
      </c>
      <c r="L291" s="5"/>
    </row>
    <row r="292" spans="1:14" s="43" customFormat="1" ht="16.5" thickBot="1" x14ac:dyDescent="0.3">
      <c r="A292" s="169" t="s">
        <v>390</v>
      </c>
      <c r="B292" s="582" t="s">
        <v>1497</v>
      </c>
      <c r="C292" s="935" t="s">
        <v>337</v>
      </c>
      <c r="D292" s="225">
        <v>971</v>
      </c>
      <c r="E292" s="170" t="s">
        <v>304</v>
      </c>
      <c r="F292" s="170" t="s">
        <v>330</v>
      </c>
      <c r="G292" s="170" t="s">
        <v>1227</v>
      </c>
      <c r="H292" s="225">
        <v>244</v>
      </c>
      <c r="I292" s="239">
        <v>480100</v>
      </c>
      <c r="J292" s="239">
        <v>0</v>
      </c>
      <c r="K292" s="239">
        <v>0</v>
      </c>
      <c r="L292" s="5"/>
    </row>
    <row r="293" spans="1:14" s="43" customFormat="1" ht="30" customHeight="1" x14ac:dyDescent="0.25">
      <c r="A293" s="1570" t="s">
        <v>1070</v>
      </c>
      <c r="B293" s="1571"/>
      <c r="C293" s="1571"/>
      <c r="D293" s="1571"/>
      <c r="E293" s="1571"/>
      <c r="F293" s="1571"/>
      <c r="G293" s="1571"/>
      <c r="H293" s="1571"/>
      <c r="I293" s="1571"/>
      <c r="J293" s="1571"/>
      <c r="K293" s="1572"/>
      <c r="L293" s="5"/>
    </row>
    <row r="294" spans="1:14" s="43" customFormat="1" x14ac:dyDescent="0.25">
      <c r="A294" s="1503" t="s">
        <v>223</v>
      </c>
      <c r="B294" s="1542" t="s">
        <v>1492</v>
      </c>
      <c r="C294" s="1497" t="s">
        <v>343</v>
      </c>
      <c r="D294" s="1497" t="s">
        <v>276</v>
      </c>
      <c r="E294" s="1497"/>
      <c r="F294" s="1497"/>
      <c r="G294" s="1497"/>
      <c r="H294" s="1497"/>
      <c r="I294" s="1497" t="s">
        <v>1060</v>
      </c>
      <c r="J294" s="1497"/>
      <c r="K294" s="1502"/>
      <c r="L294" s="5"/>
    </row>
    <row r="295" spans="1:14" s="43" customFormat="1" x14ac:dyDescent="0.25">
      <c r="A295" s="1503"/>
      <c r="B295" s="1506"/>
      <c r="C295" s="1498"/>
      <c r="D295" s="1497" t="s">
        <v>277</v>
      </c>
      <c r="E295" s="1497" t="s">
        <v>278</v>
      </c>
      <c r="F295" s="1528"/>
      <c r="G295" s="1497" t="s">
        <v>279</v>
      </c>
      <c r="H295" s="1497" t="s">
        <v>280</v>
      </c>
      <c r="I295" s="1497" t="s">
        <v>1054</v>
      </c>
      <c r="J295" s="1497" t="s">
        <v>1053</v>
      </c>
      <c r="K295" s="1502" t="s">
        <v>1056</v>
      </c>
      <c r="L295" s="49"/>
      <c r="M295" s="31"/>
    </row>
    <row r="296" spans="1:14" x14ac:dyDescent="0.25">
      <c r="A296" s="1503"/>
      <c r="B296" s="1543"/>
      <c r="C296" s="1498"/>
      <c r="D296" s="1528"/>
      <c r="E296" s="831" t="s">
        <v>281</v>
      </c>
      <c r="F296" s="831" t="s">
        <v>282</v>
      </c>
      <c r="G296" s="1528"/>
      <c r="H296" s="1528"/>
      <c r="I296" s="1497"/>
      <c r="J296" s="1497"/>
      <c r="K296" s="1502"/>
      <c r="L296" s="49"/>
    </row>
    <row r="297" spans="1:14" x14ac:dyDescent="0.25">
      <c r="A297" s="834">
        <v>1</v>
      </c>
      <c r="B297" s="835">
        <v>2</v>
      </c>
      <c r="C297" s="926">
        <v>3</v>
      </c>
      <c r="D297" s="926">
        <v>4</v>
      </c>
      <c r="E297" s="926">
        <v>5</v>
      </c>
      <c r="F297" s="926">
        <v>6</v>
      </c>
      <c r="G297" s="926">
        <v>7</v>
      </c>
      <c r="H297" s="926">
        <v>8</v>
      </c>
      <c r="I297" s="926">
        <v>9</v>
      </c>
      <c r="J297" s="926">
        <v>10</v>
      </c>
      <c r="K297" s="927">
        <v>11</v>
      </c>
      <c r="L297" s="49"/>
      <c r="M297" s="111"/>
    </row>
    <row r="298" spans="1:14" s="43" customFormat="1" x14ac:dyDescent="0.25">
      <c r="A298" s="1665"/>
      <c r="B298" s="1545" t="s">
        <v>1493</v>
      </c>
      <c r="C298" s="846" t="s">
        <v>272</v>
      </c>
      <c r="D298" s="833"/>
      <c r="E298" s="833"/>
      <c r="F298" s="833"/>
      <c r="G298" s="833" t="s">
        <v>510</v>
      </c>
      <c r="H298" s="833"/>
      <c r="I298" s="392">
        <f>I299+I300+I301+I302</f>
        <v>397249634.81</v>
      </c>
      <c r="J298" s="392">
        <f t="shared" ref="J298:K298" si="29">J299+J300+J301+J302</f>
        <v>421518612.14999998</v>
      </c>
      <c r="K298" s="392">
        <f t="shared" si="29"/>
        <v>481285573.11000001</v>
      </c>
      <c r="L298" s="1311"/>
      <c r="M298" s="1311"/>
      <c r="N298" s="1311"/>
    </row>
    <row r="299" spans="1:14" s="43" customFormat="1" x14ac:dyDescent="0.25">
      <c r="A299" s="1666"/>
      <c r="B299" s="1546"/>
      <c r="C299" s="885" t="s">
        <v>181</v>
      </c>
      <c r="D299" s="833"/>
      <c r="E299" s="833"/>
      <c r="F299" s="833"/>
      <c r="G299" s="833"/>
      <c r="H299" s="833"/>
      <c r="I299" s="392">
        <f>I316</f>
        <v>3786917.9</v>
      </c>
      <c r="J299" s="392">
        <f t="shared" ref="J299:K299" si="30">J316</f>
        <v>450099.19</v>
      </c>
      <c r="K299" s="392">
        <f t="shared" si="30"/>
        <v>450057.99</v>
      </c>
    </row>
    <row r="300" spans="1:14" s="28" customFormat="1" x14ac:dyDescent="0.25">
      <c r="A300" s="1666"/>
      <c r="B300" s="1546"/>
      <c r="C300" s="885" t="s">
        <v>182</v>
      </c>
      <c r="D300" s="886"/>
      <c r="E300" s="887"/>
      <c r="F300" s="887"/>
      <c r="G300" s="888"/>
      <c r="H300" s="888"/>
      <c r="I300" s="889">
        <f>I317+I329+I367+I368+I369</f>
        <v>35439007.060000002</v>
      </c>
      <c r="J300" s="889">
        <f>J317+J322+J367+J368+J369</f>
        <v>23546631.68</v>
      </c>
      <c r="K300" s="889">
        <f>K317+K322+K367+K368+K369</f>
        <v>18390041.789999999</v>
      </c>
    </row>
    <row r="301" spans="1:14" s="28" customFormat="1" x14ac:dyDescent="0.25">
      <c r="A301" s="1666"/>
      <c r="B301" s="1546"/>
      <c r="C301" s="885" t="s">
        <v>6</v>
      </c>
      <c r="D301" s="886"/>
      <c r="E301" s="887"/>
      <c r="F301" s="887"/>
      <c r="G301" s="888"/>
      <c r="H301" s="888"/>
      <c r="I301" s="889">
        <f>I303+I307+I309+I311+I318+I330+I337+I362+I370</f>
        <v>14673709.85</v>
      </c>
      <c r="J301" s="889">
        <f>J303+J307+J309+J311+J318+J325+J337+J362+J370</f>
        <v>13864961.280000001</v>
      </c>
      <c r="K301" s="889">
        <f>K303+K307+K309+K311+K318+K325+K337+K362+K370</f>
        <v>13699553.33</v>
      </c>
    </row>
    <row r="302" spans="1:14" ht="32.25" thickBot="1" x14ac:dyDescent="0.3">
      <c r="A302" s="1667"/>
      <c r="B302" s="1547"/>
      <c r="C302" s="898" t="s">
        <v>184</v>
      </c>
      <c r="D302" s="894"/>
      <c r="E302" s="895"/>
      <c r="F302" s="895"/>
      <c r="G302" s="896"/>
      <c r="H302" s="896"/>
      <c r="I302" s="897">
        <f>I331+I346</f>
        <v>343350000</v>
      </c>
      <c r="J302" s="897">
        <f>J346+J331</f>
        <v>383656920</v>
      </c>
      <c r="K302" s="897">
        <f>K346+K331</f>
        <v>448745920</v>
      </c>
    </row>
    <row r="303" spans="1:14" ht="78.75" x14ac:dyDescent="0.25">
      <c r="A303" s="838" t="s">
        <v>225</v>
      </c>
      <c r="B303" s="841" t="s">
        <v>1035</v>
      </c>
      <c r="C303" s="843" t="s">
        <v>505</v>
      </c>
      <c r="D303" s="890"/>
      <c r="E303" s="891"/>
      <c r="F303" s="891"/>
      <c r="G303" s="892" t="s">
        <v>511</v>
      </c>
      <c r="H303" s="893"/>
      <c r="I303" s="497">
        <f>I304+I305</f>
        <v>135000</v>
      </c>
      <c r="J303" s="497">
        <f>J304+J305</f>
        <v>125112</v>
      </c>
      <c r="K303" s="497">
        <f>K304+K305</f>
        <v>125112</v>
      </c>
    </row>
    <row r="304" spans="1:14" ht="47.25" x14ac:dyDescent="0.25">
      <c r="A304" s="567" t="s">
        <v>81</v>
      </c>
      <c r="B304" s="649" t="s">
        <v>507</v>
      </c>
      <c r="C304" s="140"/>
      <c r="D304" s="249">
        <v>971</v>
      </c>
      <c r="E304" s="249">
        <v>4</v>
      </c>
      <c r="F304" s="249">
        <v>12</v>
      </c>
      <c r="G304" s="249">
        <v>410140060</v>
      </c>
      <c r="H304" s="128">
        <v>244</v>
      </c>
      <c r="I304" s="1308">
        <v>35000</v>
      </c>
      <c r="J304" s="1308">
        <v>25112</v>
      </c>
      <c r="K304" s="1308">
        <v>25112</v>
      </c>
    </row>
    <row r="305" spans="1:11" ht="78.75" x14ac:dyDescent="0.25">
      <c r="A305" s="567" t="s">
        <v>83</v>
      </c>
      <c r="B305" s="153" t="s">
        <v>508</v>
      </c>
      <c r="C305" s="153"/>
      <c r="D305" s="227" t="s">
        <v>309</v>
      </c>
      <c r="E305" s="227" t="s">
        <v>284</v>
      </c>
      <c r="F305" s="227" t="s">
        <v>115</v>
      </c>
      <c r="G305" s="227" t="s">
        <v>512</v>
      </c>
      <c r="H305" s="226">
        <v>813</v>
      </c>
      <c r="I305" s="656">
        <v>100000</v>
      </c>
      <c r="J305" s="656">
        <v>100000</v>
      </c>
      <c r="K305" s="656">
        <v>100000</v>
      </c>
    </row>
    <row r="306" spans="1:11" ht="78.75" x14ac:dyDescent="0.25">
      <c r="A306" s="88" t="s">
        <v>22</v>
      </c>
      <c r="B306" s="152" t="s">
        <v>1036</v>
      </c>
      <c r="C306" s="545" t="s">
        <v>506</v>
      </c>
      <c r="D306" s="501"/>
      <c r="E306" s="501"/>
      <c r="F306" s="501"/>
      <c r="G306" s="501" t="s">
        <v>185</v>
      </c>
      <c r="H306" s="515"/>
      <c r="I306" s="1323">
        <f>I307+I309+I311+I313+I315</f>
        <v>5373661.5499999998</v>
      </c>
      <c r="J306" s="1323">
        <f>J307+J309+J315+J322+J323</f>
        <v>3120291.23</v>
      </c>
      <c r="K306" s="1323">
        <f>K307+K309+K315+K322+K323</f>
        <v>3089843.5500000003</v>
      </c>
    </row>
    <row r="307" spans="1:11" ht="126" x14ac:dyDescent="0.25">
      <c r="A307" s="88" t="s">
        <v>89</v>
      </c>
      <c r="B307" s="152" t="s">
        <v>509</v>
      </c>
      <c r="C307" s="545"/>
      <c r="D307" s="501" t="s">
        <v>309</v>
      </c>
      <c r="E307" s="501" t="s">
        <v>284</v>
      </c>
      <c r="F307" s="501" t="s">
        <v>115</v>
      </c>
      <c r="G307" s="501" t="s">
        <v>187</v>
      </c>
      <c r="H307" s="501" t="s">
        <v>67</v>
      </c>
      <c r="I307" s="1323">
        <f>I308</f>
        <v>550000</v>
      </c>
      <c r="J307" s="1323">
        <f>J308</f>
        <v>1062877.78</v>
      </c>
      <c r="K307" s="1323">
        <f>K308</f>
        <v>1062877</v>
      </c>
    </row>
    <row r="308" spans="1:11" ht="110.25" x14ac:dyDescent="0.25">
      <c r="A308" s="171" t="s">
        <v>24</v>
      </c>
      <c r="B308" s="546" t="s">
        <v>513</v>
      </c>
      <c r="C308" s="547"/>
      <c r="D308" s="121" t="s">
        <v>309</v>
      </c>
      <c r="E308" s="121" t="s">
        <v>284</v>
      </c>
      <c r="F308" s="121" t="s">
        <v>115</v>
      </c>
      <c r="G308" s="121" t="s">
        <v>514</v>
      </c>
      <c r="H308" s="138">
        <v>244</v>
      </c>
      <c r="I308" s="542">
        <v>550000</v>
      </c>
      <c r="J308" s="542">
        <v>1062877.78</v>
      </c>
      <c r="K308" s="542">
        <v>1062877</v>
      </c>
    </row>
    <row r="309" spans="1:11" ht="47.25" x14ac:dyDescent="0.25">
      <c r="A309" s="77" t="s">
        <v>92</v>
      </c>
      <c r="B309" s="548" t="s">
        <v>189</v>
      </c>
      <c r="C309" s="77"/>
      <c r="D309" s="77" t="s">
        <v>309</v>
      </c>
      <c r="E309" s="77" t="s">
        <v>284</v>
      </c>
      <c r="F309" s="77" t="s">
        <v>115</v>
      </c>
      <c r="G309" s="77" t="s">
        <v>515</v>
      </c>
      <c r="H309" s="77" t="s">
        <v>67</v>
      </c>
      <c r="I309" s="540">
        <f>I310</f>
        <v>100000</v>
      </c>
      <c r="J309" s="540">
        <f>J310</f>
        <v>159177.71</v>
      </c>
      <c r="K309" s="540">
        <f>K310</f>
        <v>128782</v>
      </c>
    </row>
    <row r="310" spans="1:11" s="43" customFormat="1" ht="47.25" x14ac:dyDescent="0.25">
      <c r="A310" s="121" t="s">
        <v>27</v>
      </c>
      <c r="B310" s="549" t="s">
        <v>992</v>
      </c>
      <c r="C310" s="510"/>
      <c r="D310" s="121" t="s">
        <v>309</v>
      </c>
      <c r="E310" s="121" t="s">
        <v>284</v>
      </c>
      <c r="F310" s="121" t="s">
        <v>115</v>
      </c>
      <c r="G310" s="121" t="s">
        <v>190</v>
      </c>
      <c r="H310" s="121" t="s">
        <v>286</v>
      </c>
      <c r="I310" s="542">
        <v>100000</v>
      </c>
      <c r="J310" s="542">
        <v>159177.71</v>
      </c>
      <c r="K310" s="542">
        <v>128782</v>
      </c>
    </row>
    <row r="311" spans="1:11" ht="31.5" x14ac:dyDescent="0.25">
      <c r="A311" s="77" t="s">
        <v>94</v>
      </c>
      <c r="B311" s="124" t="s">
        <v>701</v>
      </c>
      <c r="C311" s="541"/>
      <c r="D311" s="650"/>
      <c r="E311" s="650"/>
      <c r="F311" s="650"/>
      <c r="G311" s="650"/>
      <c r="H311" s="650"/>
      <c r="I311" s="540">
        <f>I312</f>
        <v>20000</v>
      </c>
      <c r="J311" s="540">
        <f t="shared" ref="J311:K311" si="31">J312</f>
        <v>0</v>
      </c>
      <c r="K311" s="540">
        <f t="shared" si="31"/>
        <v>0</v>
      </c>
    </row>
    <row r="312" spans="1:11" s="43" customFormat="1" ht="31.5" x14ac:dyDescent="0.25">
      <c r="A312" s="121" t="s">
        <v>36</v>
      </c>
      <c r="B312" s="124" t="s">
        <v>637</v>
      </c>
      <c r="C312" s="541"/>
      <c r="D312" s="650"/>
      <c r="E312" s="650"/>
      <c r="F312" s="650"/>
      <c r="G312" s="650"/>
      <c r="H312" s="650"/>
      <c r="I312" s="542">
        <v>20000</v>
      </c>
      <c r="J312" s="542">
        <v>0</v>
      </c>
      <c r="K312" s="542">
        <v>0</v>
      </c>
    </row>
    <row r="313" spans="1:11" s="43" customFormat="1" ht="63" x14ac:dyDescent="0.25">
      <c r="A313" s="77" t="s">
        <v>107</v>
      </c>
      <c r="B313" s="548" t="s">
        <v>406</v>
      </c>
      <c r="C313" s="550"/>
      <c r="D313" s="77" t="s">
        <v>309</v>
      </c>
      <c r="E313" s="77" t="s">
        <v>284</v>
      </c>
      <c r="F313" s="77" t="s">
        <v>115</v>
      </c>
      <c r="G313" s="77" t="s">
        <v>516</v>
      </c>
      <c r="H313" s="77" t="s">
        <v>67</v>
      </c>
      <c r="I313" s="542">
        <f>I314</f>
        <v>0</v>
      </c>
      <c r="J313" s="542">
        <f>J314</f>
        <v>0</v>
      </c>
      <c r="K313" s="542">
        <f>K314</f>
        <v>0</v>
      </c>
    </row>
    <row r="314" spans="1:11" s="43" customFormat="1" ht="47.25" x14ac:dyDescent="0.25">
      <c r="A314" s="121" t="s">
        <v>41</v>
      </c>
      <c r="B314" s="549" t="s">
        <v>452</v>
      </c>
      <c r="C314" s="550"/>
      <c r="D314" s="121" t="s">
        <v>309</v>
      </c>
      <c r="E314" s="121" t="s">
        <v>284</v>
      </c>
      <c r="F314" s="121" t="s">
        <v>115</v>
      </c>
      <c r="G314" s="121" t="s">
        <v>517</v>
      </c>
      <c r="H314" s="121" t="s">
        <v>286</v>
      </c>
      <c r="I314" s="542">
        <v>0</v>
      </c>
      <c r="J314" s="542">
        <v>0</v>
      </c>
      <c r="K314" s="542">
        <v>0</v>
      </c>
    </row>
    <row r="315" spans="1:11" s="43" customFormat="1" x14ac:dyDescent="0.25">
      <c r="A315" s="1441" t="s">
        <v>108</v>
      </c>
      <c r="B315" s="1669" t="s">
        <v>673</v>
      </c>
      <c r="C315" s="1548"/>
      <c r="D315" s="121" t="s">
        <v>309</v>
      </c>
      <c r="E315" s="551" t="s">
        <v>304</v>
      </c>
      <c r="F315" s="551" t="s">
        <v>68</v>
      </c>
      <c r="G315" s="77" t="s">
        <v>702</v>
      </c>
      <c r="H315" s="551" t="s">
        <v>67</v>
      </c>
      <c r="I315" s="540">
        <f>I316+I317+I318</f>
        <v>4703661.55</v>
      </c>
      <c r="J315" s="540">
        <f t="shared" ref="J315:K315" si="32">J316+J317+J318</f>
        <v>559059.99</v>
      </c>
      <c r="K315" s="540">
        <f t="shared" si="32"/>
        <v>559008.80000000005</v>
      </c>
    </row>
    <row r="316" spans="1:11" s="1310" customFormat="1" x14ac:dyDescent="0.25">
      <c r="A316" s="1442"/>
      <c r="B316" s="1672"/>
      <c r="C316" s="1673"/>
      <c r="D316" s="1320" t="s">
        <v>392</v>
      </c>
      <c r="E316" s="1321" t="s">
        <v>304</v>
      </c>
      <c r="F316" s="1321" t="s">
        <v>68</v>
      </c>
      <c r="G316" s="1321" t="s">
        <v>703</v>
      </c>
      <c r="H316" s="1321" t="s">
        <v>286</v>
      </c>
      <c r="I316" s="540">
        <f>I319</f>
        <v>3786917.9</v>
      </c>
      <c r="J316" s="540">
        <f t="shared" ref="J316:K318" si="33">J319</f>
        <v>450099.19</v>
      </c>
      <c r="K316" s="540">
        <f t="shared" si="33"/>
        <v>450057.99</v>
      </c>
    </row>
    <row r="317" spans="1:11" s="43" customFormat="1" x14ac:dyDescent="0.25">
      <c r="A317" s="1670"/>
      <c r="B317" s="1539"/>
      <c r="C317" s="1549"/>
      <c r="D317" s="121" t="s">
        <v>392</v>
      </c>
      <c r="E317" s="496" t="s">
        <v>304</v>
      </c>
      <c r="F317" s="496" t="s">
        <v>68</v>
      </c>
      <c r="G317" s="496" t="s">
        <v>703</v>
      </c>
      <c r="H317" s="496" t="s">
        <v>286</v>
      </c>
      <c r="I317" s="542">
        <f>I320</f>
        <v>775633.8</v>
      </c>
      <c r="J317" s="542">
        <f t="shared" si="33"/>
        <v>92189</v>
      </c>
      <c r="K317" s="542">
        <f t="shared" si="33"/>
        <v>92180.55</v>
      </c>
    </row>
    <row r="318" spans="1:11" s="43" customFormat="1" x14ac:dyDescent="0.25">
      <c r="A318" s="1671"/>
      <c r="B318" s="1540"/>
      <c r="C318" s="1550"/>
      <c r="D318" s="121" t="s">
        <v>392</v>
      </c>
      <c r="E318" s="496" t="s">
        <v>304</v>
      </c>
      <c r="F318" s="496" t="s">
        <v>68</v>
      </c>
      <c r="G318" s="496" t="s">
        <v>703</v>
      </c>
      <c r="H318" s="496" t="s">
        <v>286</v>
      </c>
      <c r="I318" s="542">
        <f>I321</f>
        <v>141109.85</v>
      </c>
      <c r="J318" s="542">
        <f t="shared" si="33"/>
        <v>16771.8</v>
      </c>
      <c r="K318" s="542">
        <f t="shared" si="33"/>
        <v>16770.259999999998</v>
      </c>
    </row>
    <row r="319" spans="1:11" s="43" customFormat="1" x14ac:dyDescent="0.25">
      <c r="A319" s="1548" t="s">
        <v>390</v>
      </c>
      <c r="B319" s="1551" t="s">
        <v>988</v>
      </c>
      <c r="C319" s="1548"/>
      <c r="D319" s="121" t="s">
        <v>309</v>
      </c>
      <c r="E319" s="496" t="s">
        <v>304</v>
      </c>
      <c r="F319" s="496" t="s">
        <v>68</v>
      </c>
      <c r="G319" s="1321" t="s">
        <v>1632</v>
      </c>
      <c r="H319" s="496" t="s">
        <v>67</v>
      </c>
      <c r="I319" s="373">
        <v>3786917.9</v>
      </c>
      <c r="J319" s="542">
        <v>450099.19</v>
      </c>
      <c r="K319" s="542">
        <v>450057.99</v>
      </c>
    </row>
    <row r="320" spans="1:11" s="43" customFormat="1" x14ac:dyDescent="0.25">
      <c r="A320" s="1549"/>
      <c r="B320" s="1426"/>
      <c r="C320" s="1549"/>
      <c r="D320" s="121" t="s">
        <v>392</v>
      </c>
      <c r="E320" s="496" t="s">
        <v>304</v>
      </c>
      <c r="F320" s="496" t="s">
        <v>68</v>
      </c>
      <c r="G320" s="496" t="s">
        <v>703</v>
      </c>
      <c r="H320" s="496" t="s">
        <v>286</v>
      </c>
      <c r="I320" s="373">
        <v>775633.8</v>
      </c>
      <c r="J320" s="542">
        <v>92189</v>
      </c>
      <c r="K320" s="542">
        <v>92180.55</v>
      </c>
    </row>
    <row r="321" spans="1:12" s="43" customFormat="1" x14ac:dyDescent="0.25">
      <c r="A321" s="1550"/>
      <c r="B321" s="1440"/>
      <c r="C321" s="1550"/>
      <c r="D321" s="121" t="s">
        <v>392</v>
      </c>
      <c r="E321" s="496" t="s">
        <v>304</v>
      </c>
      <c r="F321" s="496" t="s">
        <v>68</v>
      </c>
      <c r="G321" s="496" t="s">
        <v>703</v>
      </c>
      <c r="H321" s="496" t="s">
        <v>286</v>
      </c>
      <c r="I321" s="373">
        <v>141109.85</v>
      </c>
      <c r="J321" s="542">
        <v>16771.8</v>
      </c>
      <c r="K321" s="542">
        <v>16770.259999999998</v>
      </c>
    </row>
    <row r="322" spans="1:12" s="43" customFormat="1" x14ac:dyDescent="0.25">
      <c r="A322" s="1441" t="s">
        <v>109</v>
      </c>
      <c r="B322" s="1538" t="s">
        <v>993</v>
      </c>
      <c r="C322" s="1677"/>
      <c r="D322" s="121" t="s">
        <v>309</v>
      </c>
      <c r="E322" s="496" t="s">
        <v>304</v>
      </c>
      <c r="F322" s="496" t="s">
        <v>156</v>
      </c>
      <c r="G322" s="496" t="s">
        <v>728</v>
      </c>
      <c r="H322" s="496" t="s">
        <v>286</v>
      </c>
      <c r="I322" s="542"/>
      <c r="J322" s="542">
        <f>J324</f>
        <v>1299000.48</v>
      </c>
      <c r="K322" s="542">
        <f>K324</f>
        <v>1299000.48</v>
      </c>
      <c r="L322" s="1311"/>
    </row>
    <row r="323" spans="1:12" s="43" customFormat="1" x14ac:dyDescent="0.25">
      <c r="A323" s="1550"/>
      <c r="B323" s="1440"/>
      <c r="C323" s="1550"/>
      <c r="D323" s="121"/>
      <c r="E323" s="496"/>
      <c r="F323" s="496"/>
      <c r="G323" s="496"/>
      <c r="H323" s="496"/>
      <c r="I323" s="542"/>
      <c r="J323" s="542">
        <f>J325</f>
        <v>40175.269999999997</v>
      </c>
      <c r="K323" s="542">
        <f>K325</f>
        <v>40175.269999999997</v>
      </c>
    </row>
    <row r="324" spans="1:12" x14ac:dyDescent="0.25">
      <c r="A324" s="1581" t="s">
        <v>45</v>
      </c>
      <c r="B324" s="1459" t="s">
        <v>994</v>
      </c>
      <c r="C324" s="1675"/>
      <c r="D324" s="121" t="s">
        <v>309</v>
      </c>
      <c r="E324" s="496" t="s">
        <v>304</v>
      </c>
      <c r="F324" s="496" t="s">
        <v>156</v>
      </c>
      <c r="G324" s="496" t="s">
        <v>728</v>
      </c>
      <c r="H324" s="496" t="s">
        <v>286</v>
      </c>
      <c r="I324" s="542"/>
      <c r="J324" s="542">
        <v>1299000.48</v>
      </c>
      <c r="K324" s="542">
        <v>1299000.48</v>
      </c>
    </row>
    <row r="325" spans="1:12" x14ac:dyDescent="0.25">
      <c r="A325" s="1676"/>
      <c r="B325" s="1426"/>
      <c r="C325" s="1549"/>
      <c r="D325" s="121"/>
      <c r="E325" s="496"/>
      <c r="F325" s="496"/>
      <c r="G325" s="496"/>
      <c r="H325" s="496"/>
      <c r="I325" s="542"/>
      <c r="J325" s="542">
        <v>40175.269999999997</v>
      </c>
      <c r="K325" s="542">
        <v>40175.269999999997</v>
      </c>
    </row>
    <row r="326" spans="1:12" ht="78.75" x14ac:dyDescent="0.25">
      <c r="A326" s="77" t="s">
        <v>46</v>
      </c>
      <c r="B326" s="548" t="s">
        <v>1037</v>
      </c>
      <c r="C326" s="550"/>
      <c r="D326" s="121"/>
      <c r="E326" s="121"/>
      <c r="F326" s="121"/>
      <c r="G326" s="121"/>
      <c r="H326" s="121"/>
      <c r="I326" s="540">
        <f>I327</f>
        <v>13800000</v>
      </c>
      <c r="J326" s="540">
        <f>J327</f>
        <v>0</v>
      </c>
      <c r="K326" s="540">
        <f>K327</f>
        <v>0</v>
      </c>
    </row>
    <row r="327" spans="1:12" x14ac:dyDescent="0.25">
      <c r="A327" s="1552" t="s">
        <v>97</v>
      </c>
      <c r="B327" s="1669" t="s">
        <v>518</v>
      </c>
      <c r="C327" s="541" t="s">
        <v>272</v>
      </c>
      <c r="D327" s="77"/>
      <c r="E327" s="77"/>
      <c r="F327" s="77"/>
      <c r="G327" s="77"/>
      <c r="H327" s="77"/>
      <c r="I327" s="540">
        <f>I328+I329+I330+I331</f>
        <v>13800000</v>
      </c>
      <c r="J327" s="540">
        <f>J328+J329+J330+J331</f>
        <v>0</v>
      </c>
      <c r="K327" s="540">
        <f>K328+K329+K330+K331</f>
        <v>0</v>
      </c>
    </row>
    <row r="328" spans="1:12" x14ac:dyDescent="0.25">
      <c r="A328" s="1553"/>
      <c r="B328" s="1426"/>
      <c r="C328" s="541" t="s">
        <v>181</v>
      </c>
      <c r="D328" s="77"/>
      <c r="E328" s="77"/>
      <c r="F328" s="77"/>
      <c r="G328" s="77"/>
      <c r="H328" s="77"/>
      <c r="I328" s="540">
        <v>0</v>
      </c>
      <c r="J328" s="540">
        <v>0</v>
      </c>
      <c r="K328" s="540">
        <v>0</v>
      </c>
    </row>
    <row r="329" spans="1:12" x14ac:dyDescent="0.25">
      <c r="A329" s="1553"/>
      <c r="B329" s="1426"/>
      <c r="C329" s="651" t="s">
        <v>182</v>
      </c>
      <c r="D329" s="77"/>
      <c r="E329" s="77"/>
      <c r="F329" s="77"/>
      <c r="G329" s="77"/>
      <c r="H329" s="77"/>
      <c r="I329" s="540">
        <f>I334</f>
        <v>9660000</v>
      </c>
      <c r="J329" s="540">
        <v>0</v>
      </c>
      <c r="K329" s="540">
        <v>0</v>
      </c>
    </row>
    <row r="330" spans="1:12" x14ac:dyDescent="0.25">
      <c r="A330" s="1553"/>
      <c r="B330" s="1426"/>
      <c r="C330" s="541" t="s">
        <v>6</v>
      </c>
      <c r="D330" s="77" t="s">
        <v>309</v>
      </c>
      <c r="E330" s="77" t="s">
        <v>303</v>
      </c>
      <c r="F330" s="77" t="s">
        <v>307</v>
      </c>
      <c r="G330" s="77" t="s">
        <v>520</v>
      </c>
      <c r="H330" s="77" t="s">
        <v>67</v>
      </c>
      <c r="I330" s="540">
        <f>I335</f>
        <v>50000</v>
      </c>
      <c r="J330" s="540">
        <v>0</v>
      </c>
      <c r="K330" s="540">
        <v>0</v>
      </c>
    </row>
    <row r="331" spans="1:12" ht="31.5" x14ac:dyDescent="0.25">
      <c r="A331" s="1554"/>
      <c r="B331" s="1440"/>
      <c r="C331" s="541" t="s">
        <v>184</v>
      </c>
      <c r="D331" s="77"/>
      <c r="E331" s="77"/>
      <c r="F331" s="77"/>
      <c r="G331" s="77"/>
      <c r="H331" s="77"/>
      <c r="I331" s="542">
        <f>I336</f>
        <v>4090000</v>
      </c>
      <c r="J331" s="542">
        <v>0</v>
      </c>
      <c r="K331" s="540">
        <v>0</v>
      </c>
    </row>
    <row r="332" spans="1:12" x14ac:dyDescent="0.25">
      <c r="A332" s="1532" t="s">
        <v>97</v>
      </c>
      <c r="B332" s="1551" t="s">
        <v>519</v>
      </c>
      <c r="C332" s="552" t="s">
        <v>272</v>
      </c>
      <c r="D332" s="121"/>
      <c r="E332" s="121"/>
      <c r="F332" s="121"/>
      <c r="G332" s="121"/>
      <c r="H332" s="121"/>
      <c r="I332" s="542">
        <f>I333+I334+I335+I336</f>
        <v>13800000</v>
      </c>
      <c r="J332" s="542">
        <v>0</v>
      </c>
      <c r="K332" s="542">
        <f>K333+K334+K335+K336</f>
        <v>0</v>
      </c>
    </row>
    <row r="333" spans="1:12" x14ac:dyDescent="0.25">
      <c r="A333" s="1668"/>
      <c r="B333" s="1426"/>
      <c r="C333" s="552" t="s">
        <v>181</v>
      </c>
      <c r="D333" s="121"/>
      <c r="E333" s="121"/>
      <c r="F333" s="121"/>
      <c r="G333" s="121"/>
      <c r="H333" s="121"/>
      <c r="I333" s="542">
        <v>0</v>
      </c>
      <c r="J333" s="542">
        <v>0</v>
      </c>
      <c r="K333" s="542">
        <v>0</v>
      </c>
    </row>
    <row r="334" spans="1:12" x14ac:dyDescent="0.25">
      <c r="A334" s="1668"/>
      <c r="B334" s="1426"/>
      <c r="C334" s="652" t="s">
        <v>182</v>
      </c>
      <c r="D334" s="121"/>
      <c r="E334" s="121"/>
      <c r="F334" s="121"/>
      <c r="G334" s="121"/>
      <c r="H334" s="121"/>
      <c r="I334" s="542">
        <v>9660000</v>
      </c>
      <c r="J334" s="542">
        <v>0</v>
      </c>
      <c r="K334" s="542">
        <v>0</v>
      </c>
    </row>
    <row r="335" spans="1:12" x14ac:dyDescent="0.25">
      <c r="A335" s="1668"/>
      <c r="B335" s="1426"/>
      <c r="C335" s="552" t="s">
        <v>6</v>
      </c>
      <c r="D335" s="121" t="s">
        <v>309</v>
      </c>
      <c r="E335" s="121" t="s">
        <v>303</v>
      </c>
      <c r="F335" s="121" t="s">
        <v>307</v>
      </c>
      <c r="G335" s="121" t="s">
        <v>521</v>
      </c>
      <c r="H335" s="121" t="s">
        <v>522</v>
      </c>
      <c r="I335" s="542">
        <v>50000</v>
      </c>
      <c r="J335" s="542">
        <v>0</v>
      </c>
      <c r="K335" s="653">
        <v>0</v>
      </c>
    </row>
    <row r="336" spans="1:12" ht="31.5" x14ac:dyDescent="0.25">
      <c r="A336" s="1454"/>
      <c r="B336" s="1440"/>
      <c r="C336" s="552" t="s">
        <v>184</v>
      </c>
      <c r="D336" s="121"/>
      <c r="E336" s="121"/>
      <c r="F336" s="121"/>
      <c r="G336" s="121"/>
      <c r="H336" s="121"/>
      <c r="I336" s="542">
        <v>4090000</v>
      </c>
      <c r="J336" s="542">
        <v>0</v>
      </c>
      <c r="K336" s="653">
        <v>0</v>
      </c>
    </row>
    <row r="337" spans="1:12" s="43" customFormat="1" ht="63" x14ac:dyDescent="0.25">
      <c r="A337" s="1014" t="s">
        <v>64</v>
      </c>
      <c r="B337" s="548" t="s">
        <v>1038</v>
      </c>
      <c r="C337" s="1014"/>
      <c r="D337" s="1014"/>
      <c r="E337" s="1014"/>
      <c r="F337" s="1014"/>
      <c r="G337" s="1014" t="s">
        <v>194</v>
      </c>
      <c r="H337" s="1014"/>
      <c r="I337" s="540">
        <f>I338</f>
        <v>12990800</v>
      </c>
      <c r="J337" s="540">
        <f>J338</f>
        <v>11879316.720000001</v>
      </c>
      <c r="K337" s="540">
        <f>K338</f>
        <v>11823086.800000001</v>
      </c>
      <c r="L337" s="5"/>
    </row>
    <row r="338" spans="1:12" s="43" customFormat="1" ht="53.25" customHeight="1" x14ac:dyDescent="0.25">
      <c r="A338" s="1014" t="s">
        <v>118</v>
      </c>
      <c r="B338" s="548" t="s">
        <v>523</v>
      </c>
      <c r="C338" s="1014"/>
      <c r="D338" s="1014"/>
      <c r="E338" s="1014"/>
      <c r="F338" s="1014"/>
      <c r="G338" s="1014"/>
      <c r="H338" s="1014"/>
      <c r="I338" s="540">
        <f>I339+I340+I341+I342+I343+I344</f>
        <v>12990800</v>
      </c>
      <c r="J338" s="540">
        <f t="shared" ref="J338:K338" si="34">J339+J340+J341+J342+J343+J344</f>
        <v>11879316.720000001</v>
      </c>
      <c r="K338" s="540">
        <f t="shared" si="34"/>
        <v>11823086.800000001</v>
      </c>
      <c r="L338" s="5"/>
    </row>
    <row r="339" spans="1:12" s="43" customFormat="1" ht="52.5" customHeight="1" x14ac:dyDescent="0.25">
      <c r="A339" s="1548" t="s">
        <v>268</v>
      </c>
      <c r="B339" s="1675" t="s">
        <v>454</v>
      </c>
      <c r="C339" s="1441"/>
      <c r="D339" s="121" t="s">
        <v>193</v>
      </c>
      <c r="E339" s="121" t="s">
        <v>284</v>
      </c>
      <c r="F339" s="121" t="s">
        <v>321</v>
      </c>
      <c r="G339" s="121" t="s">
        <v>196</v>
      </c>
      <c r="H339" s="121" t="s">
        <v>408</v>
      </c>
      <c r="I339" s="542">
        <v>9700000</v>
      </c>
      <c r="J339" s="542">
        <v>8890000</v>
      </c>
      <c r="K339" s="542">
        <v>8883184.9100000001</v>
      </c>
      <c r="L339" s="5"/>
    </row>
    <row r="340" spans="1:12" s="43" customFormat="1" ht="15.75" customHeight="1" x14ac:dyDescent="0.25">
      <c r="A340" s="1673"/>
      <c r="B340" s="1549"/>
      <c r="C340" s="1442"/>
      <c r="D340" s="121" t="s">
        <v>193</v>
      </c>
      <c r="E340" s="121" t="s">
        <v>284</v>
      </c>
      <c r="F340" s="121" t="s">
        <v>321</v>
      </c>
      <c r="G340" s="121" t="s">
        <v>196</v>
      </c>
      <c r="H340" s="121" t="s">
        <v>1542</v>
      </c>
      <c r="I340" s="542">
        <v>48800</v>
      </c>
      <c r="J340" s="542">
        <v>800</v>
      </c>
      <c r="K340" s="542">
        <v>800</v>
      </c>
      <c r="L340" s="5"/>
    </row>
    <row r="341" spans="1:12" s="43" customFormat="1" x14ac:dyDescent="0.25">
      <c r="A341" s="1673"/>
      <c r="B341" s="1549"/>
      <c r="C341" s="1442"/>
      <c r="D341" s="121" t="s">
        <v>193</v>
      </c>
      <c r="E341" s="121" t="s">
        <v>284</v>
      </c>
      <c r="F341" s="121" t="s">
        <v>321</v>
      </c>
      <c r="G341" s="121" t="s">
        <v>196</v>
      </c>
      <c r="H341" s="121" t="s">
        <v>1543</v>
      </c>
      <c r="I341" s="542">
        <v>2950000</v>
      </c>
      <c r="J341" s="542">
        <v>2700000</v>
      </c>
      <c r="K341" s="542">
        <v>2650585.17</v>
      </c>
      <c r="L341" s="5"/>
    </row>
    <row r="342" spans="1:12" s="43" customFormat="1" x14ac:dyDescent="0.25">
      <c r="A342" s="1673"/>
      <c r="B342" s="1549"/>
      <c r="C342" s="1442"/>
      <c r="D342" s="121" t="s">
        <v>193</v>
      </c>
      <c r="E342" s="121" t="s">
        <v>284</v>
      </c>
      <c r="F342" s="121" t="s">
        <v>321</v>
      </c>
      <c r="G342" s="121" t="s">
        <v>196</v>
      </c>
      <c r="H342" s="121" t="s">
        <v>286</v>
      </c>
      <c r="I342" s="542">
        <v>278000</v>
      </c>
      <c r="J342" s="542">
        <v>278000</v>
      </c>
      <c r="K342" s="542">
        <v>278000</v>
      </c>
      <c r="L342" s="5"/>
    </row>
    <row r="343" spans="1:12" s="43" customFormat="1" x14ac:dyDescent="0.25">
      <c r="A343" s="1673"/>
      <c r="B343" s="1549"/>
      <c r="C343" s="1442"/>
      <c r="D343" s="121" t="s">
        <v>193</v>
      </c>
      <c r="E343" s="121" t="s">
        <v>284</v>
      </c>
      <c r="F343" s="121" t="s">
        <v>321</v>
      </c>
      <c r="G343" s="121" t="s">
        <v>196</v>
      </c>
      <c r="H343" s="121" t="s">
        <v>300</v>
      </c>
      <c r="I343" s="542">
        <v>1000</v>
      </c>
      <c r="J343" s="542">
        <v>0</v>
      </c>
      <c r="K343" s="542">
        <v>0</v>
      </c>
      <c r="L343" s="5"/>
    </row>
    <row r="344" spans="1:12" s="43" customFormat="1" ht="31.5" x14ac:dyDescent="0.25">
      <c r="A344" s="121" t="s">
        <v>269</v>
      </c>
      <c r="B344" s="1015" t="s">
        <v>675</v>
      </c>
      <c r="C344" s="541"/>
      <c r="D344" s="121" t="s">
        <v>193</v>
      </c>
      <c r="E344" s="121" t="s">
        <v>115</v>
      </c>
      <c r="F344" s="121" t="s">
        <v>284</v>
      </c>
      <c r="G344" s="121" t="s">
        <v>704</v>
      </c>
      <c r="H344" s="121" t="s">
        <v>705</v>
      </c>
      <c r="I344" s="542">
        <v>13000</v>
      </c>
      <c r="J344" s="542">
        <v>10516.72</v>
      </c>
      <c r="K344" s="542">
        <v>10516.72</v>
      </c>
      <c r="L344" s="5"/>
    </row>
    <row r="345" spans="1:12" s="43" customFormat="1" ht="47.25" x14ac:dyDescent="0.25">
      <c r="A345" s="454" t="s">
        <v>76</v>
      </c>
      <c r="B345" s="518" t="s">
        <v>1039</v>
      </c>
      <c r="C345" s="541"/>
      <c r="D345" s="1014"/>
      <c r="E345" s="1014"/>
      <c r="F345" s="1014"/>
      <c r="G345" s="1014"/>
      <c r="H345" s="1014"/>
      <c r="I345" s="540"/>
      <c r="J345" s="540"/>
      <c r="K345" s="540"/>
    </row>
    <row r="346" spans="1:12" s="43" customFormat="1" ht="31.5" x14ac:dyDescent="0.25">
      <c r="A346" s="454">
        <v>1</v>
      </c>
      <c r="B346" s="518" t="s">
        <v>455</v>
      </c>
      <c r="C346" s="541"/>
      <c r="D346" s="1014"/>
      <c r="E346" s="1014"/>
      <c r="F346" s="1014"/>
      <c r="G346" s="1014"/>
      <c r="H346" s="1014"/>
      <c r="I346" s="540">
        <f>I347+I353</f>
        <v>339260000</v>
      </c>
      <c r="J346" s="540">
        <f>J347+J353</f>
        <v>383656920</v>
      </c>
      <c r="K346" s="540">
        <f>K347+K353</f>
        <v>448745920</v>
      </c>
    </row>
    <row r="347" spans="1:12" s="43" customFormat="1" ht="31.5" x14ac:dyDescent="0.25">
      <c r="A347" s="512" t="s">
        <v>81</v>
      </c>
      <c r="B347" s="1016" t="s">
        <v>199</v>
      </c>
      <c r="C347" s="541"/>
      <c r="D347" s="121"/>
      <c r="E347" s="121"/>
      <c r="F347" s="121"/>
      <c r="G347" s="121"/>
      <c r="H347" s="121"/>
      <c r="I347" s="540">
        <f>I348+I349+I350+I351+I352</f>
        <v>283400000</v>
      </c>
      <c r="J347" s="540">
        <f>J348+J349+J350+J351+J352</f>
        <v>288400000</v>
      </c>
      <c r="K347" s="540">
        <f t="shared" ref="K347" si="35">K348+K349+K350+K351+K352</f>
        <v>353489000</v>
      </c>
    </row>
    <row r="348" spans="1:12" s="43" customFormat="1" ht="47.25" x14ac:dyDescent="0.25">
      <c r="A348" s="554" t="s">
        <v>239</v>
      </c>
      <c r="B348" s="520" t="s">
        <v>524</v>
      </c>
      <c r="C348" s="541"/>
      <c r="D348" s="121"/>
      <c r="E348" s="121"/>
      <c r="F348" s="121"/>
      <c r="G348" s="121"/>
      <c r="H348" s="121"/>
      <c r="I348" s="373">
        <v>187500000</v>
      </c>
      <c r="J348" s="540">
        <v>37500000</v>
      </c>
      <c r="K348" s="540">
        <v>78438000</v>
      </c>
    </row>
    <row r="349" spans="1:12" s="43" customFormat="1" ht="31.5" x14ac:dyDescent="0.25">
      <c r="A349" s="554" t="s">
        <v>240</v>
      </c>
      <c r="B349" s="520" t="s">
        <v>201</v>
      </c>
      <c r="C349" s="541"/>
      <c r="D349" s="121"/>
      <c r="E349" s="121"/>
      <c r="F349" s="121"/>
      <c r="G349" s="121"/>
      <c r="H349" s="121"/>
      <c r="I349" s="373">
        <v>31600000</v>
      </c>
      <c r="J349" s="540">
        <v>11600000</v>
      </c>
      <c r="K349" s="540">
        <v>15000000</v>
      </c>
    </row>
    <row r="350" spans="1:12" s="43" customFormat="1" x14ac:dyDescent="0.25">
      <c r="A350" s="554" t="s">
        <v>241</v>
      </c>
      <c r="B350" s="520" t="s">
        <v>202</v>
      </c>
      <c r="C350" s="541"/>
      <c r="D350" s="121"/>
      <c r="E350" s="121"/>
      <c r="F350" s="121"/>
      <c r="G350" s="121"/>
      <c r="H350" s="121"/>
      <c r="I350" s="373">
        <v>3800000</v>
      </c>
      <c r="J350" s="540">
        <v>3800000</v>
      </c>
      <c r="K350" s="540">
        <v>4000000</v>
      </c>
    </row>
    <row r="351" spans="1:12" s="43" customFormat="1" ht="31.5" x14ac:dyDescent="0.25">
      <c r="A351" s="554" t="s">
        <v>356</v>
      </c>
      <c r="B351" s="520" t="s">
        <v>203</v>
      </c>
      <c r="C351" s="541"/>
      <c r="D351" s="121"/>
      <c r="E351" s="121"/>
      <c r="F351" s="121"/>
      <c r="G351" s="121"/>
      <c r="H351" s="121"/>
      <c r="I351" s="373">
        <v>53500000</v>
      </c>
      <c r="J351" s="540">
        <v>223500000</v>
      </c>
      <c r="K351" s="540">
        <v>251051000</v>
      </c>
    </row>
    <row r="352" spans="1:12" s="43" customFormat="1" ht="47.25" x14ac:dyDescent="0.25">
      <c r="A352" s="554" t="s">
        <v>357</v>
      </c>
      <c r="B352" s="520" t="s">
        <v>204</v>
      </c>
      <c r="C352" s="541"/>
      <c r="D352" s="121"/>
      <c r="E352" s="121"/>
      <c r="F352" s="121"/>
      <c r="G352" s="121"/>
      <c r="H352" s="121"/>
      <c r="I352" s="373">
        <v>7000000</v>
      </c>
      <c r="J352" s="540">
        <v>12000000</v>
      </c>
      <c r="K352" s="540">
        <v>5000000</v>
      </c>
    </row>
    <row r="353" spans="1:11" s="43" customFormat="1" ht="31.5" x14ac:dyDescent="0.25">
      <c r="A353" s="555" t="s">
        <v>83</v>
      </c>
      <c r="B353" s="553" t="s">
        <v>525</v>
      </c>
      <c r="C353" s="541"/>
      <c r="D353" s="77"/>
      <c r="E353" s="77"/>
      <c r="F353" s="77"/>
      <c r="G353" s="77"/>
      <c r="H353" s="77"/>
      <c r="I353" s="540">
        <f>I354+I355+I356+I357+I358+I359</f>
        <v>55860000</v>
      </c>
      <c r="J353" s="540">
        <f t="shared" ref="J353:K353" si="36">J354+J355+J356+J357+J358+J359</f>
        <v>95256920</v>
      </c>
      <c r="K353" s="540">
        <f t="shared" si="36"/>
        <v>95256920</v>
      </c>
    </row>
    <row r="354" spans="1:11" s="43" customFormat="1" x14ac:dyDescent="0.25">
      <c r="A354" s="554" t="s">
        <v>229</v>
      </c>
      <c r="B354" s="520" t="s">
        <v>206</v>
      </c>
      <c r="C354" s="541"/>
      <c r="D354" s="121"/>
      <c r="E354" s="121"/>
      <c r="F354" s="121"/>
      <c r="G354" s="121"/>
      <c r="H354" s="121"/>
      <c r="I354" s="373">
        <v>0</v>
      </c>
      <c r="J354" s="542">
        <v>8288000</v>
      </c>
      <c r="K354" s="542">
        <v>8288000</v>
      </c>
    </row>
    <row r="355" spans="1:11" s="43" customFormat="1" ht="31.5" x14ac:dyDescent="0.25">
      <c r="A355" s="554" t="s">
        <v>230</v>
      </c>
      <c r="B355" s="520" t="s">
        <v>207</v>
      </c>
      <c r="C355" s="541"/>
      <c r="D355" s="121"/>
      <c r="E355" s="121"/>
      <c r="F355" s="121"/>
      <c r="G355" s="121"/>
      <c r="H355" s="121"/>
      <c r="I355" s="373">
        <v>30000000</v>
      </c>
      <c r="J355" s="542">
        <v>30000000</v>
      </c>
      <c r="K355" s="542">
        <v>30000000</v>
      </c>
    </row>
    <row r="356" spans="1:11" s="43" customFormat="1" ht="47.25" x14ac:dyDescent="0.25">
      <c r="A356" s="554" t="s">
        <v>231</v>
      </c>
      <c r="B356" s="520" t="s">
        <v>526</v>
      </c>
      <c r="C356" s="541"/>
      <c r="D356" s="121"/>
      <c r="E356" s="121"/>
      <c r="F356" s="121"/>
      <c r="G356" s="121"/>
      <c r="H356" s="121"/>
      <c r="I356" s="373">
        <v>12100000</v>
      </c>
      <c r="J356" s="542">
        <v>12100000</v>
      </c>
      <c r="K356" s="542">
        <v>12100000</v>
      </c>
    </row>
    <row r="357" spans="1:11" s="43" customFormat="1" x14ac:dyDescent="0.25">
      <c r="A357" s="554" t="s">
        <v>232</v>
      </c>
      <c r="B357" s="520" t="s">
        <v>209</v>
      </c>
      <c r="C357" s="541"/>
      <c r="D357" s="121"/>
      <c r="E357" s="121"/>
      <c r="F357" s="121"/>
      <c r="G357" s="121"/>
      <c r="H357" s="121"/>
      <c r="I357" s="373">
        <v>5500000</v>
      </c>
      <c r="J357" s="542">
        <v>44465000</v>
      </c>
      <c r="K357" s="542">
        <v>44465000</v>
      </c>
    </row>
    <row r="358" spans="1:11" s="43" customFormat="1" x14ac:dyDescent="0.25">
      <c r="A358" s="554" t="s">
        <v>233</v>
      </c>
      <c r="B358" s="520" t="s">
        <v>202</v>
      </c>
      <c r="C358" s="541"/>
      <c r="D358" s="121"/>
      <c r="E358" s="121"/>
      <c r="F358" s="121"/>
      <c r="G358" s="121"/>
      <c r="H358" s="121"/>
      <c r="I358" s="373">
        <v>260000</v>
      </c>
      <c r="J358" s="542">
        <v>403920</v>
      </c>
      <c r="K358" s="542">
        <v>403920</v>
      </c>
    </row>
    <row r="359" spans="1:11" s="43" customFormat="1" ht="31.5" x14ac:dyDescent="0.25">
      <c r="A359" s="554" t="s">
        <v>234</v>
      </c>
      <c r="B359" s="520" t="s">
        <v>210</v>
      </c>
      <c r="C359" s="541"/>
      <c r="D359" s="121"/>
      <c r="E359" s="121"/>
      <c r="F359" s="121"/>
      <c r="G359" s="121"/>
      <c r="H359" s="121"/>
      <c r="I359" s="373">
        <v>8000000</v>
      </c>
      <c r="J359" s="542">
        <v>0</v>
      </c>
      <c r="K359" s="542">
        <v>0</v>
      </c>
    </row>
    <row r="360" spans="1:11" s="43" customFormat="1" ht="78.75" x14ac:dyDescent="0.25">
      <c r="A360" s="556" t="s">
        <v>22</v>
      </c>
      <c r="B360" s="557" t="s">
        <v>1040</v>
      </c>
      <c r="C360" s="77" t="s">
        <v>528</v>
      </c>
      <c r="D360" s="77"/>
      <c r="E360" s="77"/>
      <c r="F360" s="77"/>
      <c r="G360" s="77"/>
      <c r="H360" s="77"/>
      <c r="I360" s="540">
        <f t="shared" ref="I360:K360" si="37">I361+I370</f>
        <v>25690173.260000002</v>
      </c>
      <c r="J360" s="540">
        <f t="shared" si="37"/>
        <v>22736972.200000003</v>
      </c>
      <c r="K360" s="540">
        <f t="shared" si="37"/>
        <v>17501610.759999998</v>
      </c>
    </row>
    <row r="361" spans="1:11" s="43" customFormat="1" ht="47.25" x14ac:dyDescent="0.25">
      <c r="A361" s="556" t="s">
        <v>89</v>
      </c>
      <c r="B361" s="557" t="s">
        <v>527</v>
      </c>
      <c r="C361" s="77" t="s">
        <v>529</v>
      </c>
      <c r="D361" s="77"/>
      <c r="E361" s="77"/>
      <c r="F361" s="77"/>
      <c r="G361" s="77"/>
      <c r="H361" s="77"/>
      <c r="I361" s="540">
        <f>I363+I364+I365+I366++I367+I368+I369</f>
        <v>25500173.260000002</v>
      </c>
      <c r="J361" s="540">
        <f>J362+J367+J368+J369</f>
        <v>22546972.200000003</v>
      </c>
      <c r="K361" s="540">
        <f>K362+K367+K368+K369</f>
        <v>17311610.759999998</v>
      </c>
    </row>
    <row r="362" spans="1:11" s="43" customFormat="1" ht="31.5" x14ac:dyDescent="0.25">
      <c r="A362" s="558" t="s">
        <v>24</v>
      </c>
      <c r="B362" s="559" t="s">
        <v>530</v>
      </c>
      <c r="C362" s="541"/>
      <c r="D362" s="121"/>
      <c r="E362" s="121"/>
      <c r="F362" s="121"/>
      <c r="G362" s="121"/>
      <c r="H362" s="121"/>
      <c r="I362" s="540">
        <f>I363+I364+I365+I366</f>
        <v>496800</v>
      </c>
      <c r="J362" s="540">
        <f>J363+J364+J365+J366</f>
        <v>391530</v>
      </c>
      <c r="K362" s="540">
        <f>K363+K364+K365+K366</f>
        <v>312750</v>
      </c>
    </row>
    <row r="363" spans="1:11" s="43" customFormat="1" ht="63" x14ac:dyDescent="0.25">
      <c r="A363" s="558" t="s">
        <v>409</v>
      </c>
      <c r="B363" s="559" t="s">
        <v>531</v>
      </c>
      <c r="C363" s="552" t="s">
        <v>383</v>
      </c>
      <c r="D363" s="121" t="s">
        <v>309</v>
      </c>
      <c r="E363" s="121" t="s">
        <v>284</v>
      </c>
      <c r="F363" s="121" t="s">
        <v>115</v>
      </c>
      <c r="G363" s="121" t="s">
        <v>532</v>
      </c>
      <c r="H363" s="121" t="s">
        <v>286</v>
      </c>
      <c r="I363" s="542">
        <v>90000</v>
      </c>
      <c r="J363" s="542">
        <v>90000</v>
      </c>
      <c r="K363" s="542">
        <v>11220</v>
      </c>
    </row>
    <row r="364" spans="1:11" s="43" customFormat="1" ht="47.25" x14ac:dyDescent="0.25">
      <c r="A364" s="558" t="s">
        <v>410</v>
      </c>
      <c r="B364" s="559" t="s">
        <v>1670</v>
      </c>
      <c r="C364" s="552"/>
      <c r="D364" s="121" t="s">
        <v>309</v>
      </c>
      <c r="E364" s="121" t="s">
        <v>284</v>
      </c>
      <c r="F364" s="121" t="s">
        <v>115</v>
      </c>
      <c r="G364" s="121" t="s">
        <v>213</v>
      </c>
      <c r="H364" s="121" t="s">
        <v>306</v>
      </c>
      <c r="I364" s="542">
        <v>345000</v>
      </c>
      <c r="J364" s="542">
        <v>300000</v>
      </c>
      <c r="K364" s="542">
        <v>300000</v>
      </c>
    </row>
    <row r="365" spans="1:11" s="43" customFormat="1" ht="63" x14ac:dyDescent="0.25">
      <c r="A365" s="558" t="s">
        <v>411</v>
      </c>
      <c r="B365" s="559" t="s">
        <v>533</v>
      </c>
      <c r="C365" s="541"/>
      <c r="D365" s="121" t="s">
        <v>309</v>
      </c>
      <c r="E365" s="121" t="s">
        <v>284</v>
      </c>
      <c r="F365" s="121" t="s">
        <v>115</v>
      </c>
      <c r="G365" s="121" t="s">
        <v>214</v>
      </c>
      <c r="H365" s="121" t="s">
        <v>306</v>
      </c>
      <c r="I365" s="542">
        <v>60000</v>
      </c>
      <c r="J365" s="542">
        <v>0</v>
      </c>
      <c r="K365" s="542">
        <v>0</v>
      </c>
    </row>
    <row r="366" spans="1:11" s="43" customFormat="1" ht="31.5" x14ac:dyDescent="0.25">
      <c r="A366" s="558" t="s">
        <v>466</v>
      </c>
      <c r="B366" s="559" t="s">
        <v>534</v>
      </c>
      <c r="C366" s="541"/>
      <c r="D366" s="121" t="s">
        <v>309</v>
      </c>
      <c r="E366" s="121" t="s">
        <v>284</v>
      </c>
      <c r="F366" s="121" t="s">
        <v>115</v>
      </c>
      <c r="G366" s="121" t="s">
        <v>535</v>
      </c>
      <c r="H366" s="121" t="s">
        <v>286</v>
      </c>
      <c r="I366" s="542">
        <v>1800</v>
      </c>
      <c r="J366" s="542">
        <v>1530</v>
      </c>
      <c r="K366" s="542">
        <v>1530</v>
      </c>
    </row>
    <row r="367" spans="1:11" s="43" customFormat="1" ht="47.25" x14ac:dyDescent="0.25">
      <c r="A367" s="558" t="s">
        <v>25</v>
      </c>
      <c r="B367" s="559" t="s">
        <v>536</v>
      </c>
      <c r="C367" s="541" t="s">
        <v>182</v>
      </c>
      <c r="D367" s="121" t="s">
        <v>309</v>
      </c>
      <c r="E367" s="121" t="s">
        <v>303</v>
      </c>
      <c r="F367" s="121" t="s">
        <v>304</v>
      </c>
      <c r="G367" s="121" t="s">
        <v>158</v>
      </c>
      <c r="H367" s="121" t="s">
        <v>306</v>
      </c>
      <c r="I367" s="542">
        <v>16803611.280000001</v>
      </c>
      <c r="J367" s="542">
        <v>13937006.220000001</v>
      </c>
      <c r="K367" s="542">
        <v>10933854.199999999</v>
      </c>
    </row>
    <row r="368" spans="1:11" s="43" customFormat="1" x14ac:dyDescent="0.25">
      <c r="A368" s="558" t="s">
        <v>345</v>
      </c>
      <c r="B368" s="559" t="s">
        <v>537</v>
      </c>
      <c r="C368" s="541" t="s">
        <v>182</v>
      </c>
      <c r="D368" s="121" t="s">
        <v>309</v>
      </c>
      <c r="E368" s="121" t="s">
        <v>303</v>
      </c>
      <c r="F368" s="121" t="s">
        <v>304</v>
      </c>
      <c r="G368" s="121" t="s">
        <v>161</v>
      </c>
      <c r="H368" s="121" t="s">
        <v>159</v>
      </c>
      <c r="I368" s="542">
        <v>5589471.9800000004</v>
      </c>
      <c r="J368" s="542">
        <v>5589471.9800000004</v>
      </c>
      <c r="K368" s="542">
        <v>3436042.56</v>
      </c>
    </row>
    <row r="369" spans="1:12" s="43" customFormat="1" ht="94.5" x14ac:dyDescent="0.25">
      <c r="A369" s="558" t="s">
        <v>346</v>
      </c>
      <c r="B369" s="559" t="s">
        <v>538</v>
      </c>
      <c r="C369" s="541" t="s">
        <v>182</v>
      </c>
      <c r="D369" s="121" t="s">
        <v>309</v>
      </c>
      <c r="E369" s="121" t="s">
        <v>330</v>
      </c>
      <c r="F369" s="121" t="s">
        <v>304</v>
      </c>
      <c r="G369" s="121" t="s">
        <v>214</v>
      </c>
      <c r="H369" s="121" t="s">
        <v>67</v>
      </c>
      <c r="I369" s="542">
        <v>2610290</v>
      </c>
      <c r="J369" s="542">
        <v>2628964</v>
      </c>
      <c r="K369" s="542">
        <v>2628964</v>
      </c>
    </row>
    <row r="370" spans="1:12" s="43" customFormat="1" ht="47.25" x14ac:dyDescent="0.25">
      <c r="A370" s="556" t="s">
        <v>46</v>
      </c>
      <c r="B370" s="557" t="s">
        <v>539</v>
      </c>
      <c r="C370" s="541" t="s">
        <v>383</v>
      </c>
      <c r="D370" s="77"/>
      <c r="E370" s="77"/>
      <c r="F370" s="77"/>
      <c r="G370" s="77" t="s">
        <v>162</v>
      </c>
      <c r="H370" s="77"/>
      <c r="I370" s="540">
        <f>I371+I373</f>
        <v>190000</v>
      </c>
      <c r="J370" s="540">
        <f t="shared" ref="J370:K370" si="38">J371+J373</f>
        <v>190000</v>
      </c>
      <c r="K370" s="540">
        <f t="shared" si="38"/>
        <v>190000</v>
      </c>
    </row>
    <row r="371" spans="1:12" s="43" customFormat="1" ht="31.5" x14ac:dyDescent="0.25">
      <c r="A371" s="556" t="s">
        <v>339</v>
      </c>
      <c r="B371" s="557" t="s">
        <v>459</v>
      </c>
      <c r="C371" s="541"/>
      <c r="D371" s="77" t="s">
        <v>309</v>
      </c>
      <c r="E371" s="77" t="s">
        <v>284</v>
      </c>
      <c r="F371" s="77" t="s">
        <v>115</v>
      </c>
      <c r="G371" s="77" t="s">
        <v>540</v>
      </c>
      <c r="H371" s="77" t="s">
        <v>286</v>
      </c>
      <c r="I371" s="540">
        <f>I372</f>
        <v>0</v>
      </c>
      <c r="J371" s="540">
        <f>J372</f>
        <v>0</v>
      </c>
      <c r="K371" s="540">
        <f>K372</f>
        <v>0</v>
      </c>
    </row>
    <row r="372" spans="1:12" s="43" customFormat="1" ht="47.25" x14ac:dyDescent="0.25">
      <c r="A372" s="558" t="s">
        <v>48</v>
      </c>
      <c r="B372" s="559" t="s">
        <v>163</v>
      </c>
      <c r="C372" s="541"/>
      <c r="D372" s="121" t="s">
        <v>309</v>
      </c>
      <c r="E372" s="121" t="s">
        <v>284</v>
      </c>
      <c r="F372" s="121" t="s">
        <v>115</v>
      </c>
      <c r="G372" s="121" t="s">
        <v>540</v>
      </c>
      <c r="H372" s="121" t="s">
        <v>286</v>
      </c>
      <c r="I372" s="542">
        <v>0</v>
      </c>
      <c r="J372" s="542">
        <v>0</v>
      </c>
      <c r="K372" s="542">
        <v>0</v>
      </c>
    </row>
    <row r="373" spans="1:12" s="43" customFormat="1" ht="48" thickBot="1" x14ac:dyDescent="0.3">
      <c r="A373" s="560" t="s">
        <v>340</v>
      </c>
      <c r="B373" s="1087" t="s">
        <v>541</v>
      </c>
      <c r="C373" s="1111"/>
      <c r="D373" s="1088" t="s">
        <v>309</v>
      </c>
      <c r="E373" s="1088" t="s">
        <v>303</v>
      </c>
      <c r="F373" s="1088" t="s">
        <v>321</v>
      </c>
      <c r="G373" s="1088" t="s">
        <v>165</v>
      </c>
      <c r="H373" s="1088" t="s">
        <v>166</v>
      </c>
      <c r="I373" s="239">
        <v>190000</v>
      </c>
      <c r="J373" s="239">
        <v>190000</v>
      </c>
      <c r="K373" s="239">
        <v>190000</v>
      </c>
    </row>
    <row r="374" spans="1:12" s="43" customFormat="1" x14ac:dyDescent="0.25">
      <c r="A374" s="1513" t="s">
        <v>1313</v>
      </c>
      <c r="B374" s="1514"/>
      <c r="C374" s="1514"/>
      <c r="D374" s="1514"/>
      <c r="E374" s="1514"/>
      <c r="F374" s="1514"/>
      <c r="G374" s="1514"/>
      <c r="H374" s="1514"/>
      <c r="I374" s="1514"/>
      <c r="J374" s="1514"/>
      <c r="K374" s="1515"/>
      <c r="L374" s="1310"/>
    </row>
    <row r="375" spans="1:12" s="43" customFormat="1" x14ac:dyDescent="0.25">
      <c r="A375" s="1503" t="s">
        <v>223</v>
      </c>
      <c r="B375" s="1497" t="s">
        <v>1069</v>
      </c>
      <c r="C375" s="1497" t="s">
        <v>343</v>
      </c>
      <c r="D375" s="1497" t="s">
        <v>276</v>
      </c>
      <c r="E375" s="1497"/>
      <c r="F375" s="1497"/>
      <c r="G375" s="1497"/>
      <c r="H375" s="1497"/>
      <c r="I375" s="1497" t="s">
        <v>1060</v>
      </c>
      <c r="J375" s="1497"/>
      <c r="K375" s="1502"/>
      <c r="L375" s="1310"/>
    </row>
    <row r="376" spans="1:12" s="43" customFormat="1" x14ac:dyDescent="0.25">
      <c r="A376" s="1503"/>
      <c r="B376" s="1497"/>
      <c r="C376" s="1498"/>
      <c r="D376" s="1497" t="s">
        <v>277</v>
      </c>
      <c r="E376" s="1497" t="s">
        <v>278</v>
      </c>
      <c r="F376" s="1528"/>
      <c r="G376" s="1497" t="s">
        <v>279</v>
      </c>
      <c r="H376" s="1497" t="s">
        <v>280</v>
      </c>
      <c r="I376" s="1497" t="s">
        <v>1054</v>
      </c>
      <c r="J376" s="1497" t="s">
        <v>1053</v>
      </c>
      <c r="K376" s="1502" t="s">
        <v>1056</v>
      </c>
      <c r="L376" s="1310"/>
    </row>
    <row r="377" spans="1:12" s="43" customFormat="1" ht="56.25" customHeight="1" x14ac:dyDescent="0.25">
      <c r="A377" s="1503"/>
      <c r="B377" s="1544"/>
      <c r="C377" s="1498"/>
      <c r="D377" s="1528"/>
      <c r="E377" s="861" t="s">
        <v>281</v>
      </c>
      <c r="F377" s="861" t="s">
        <v>282</v>
      </c>
      <c r="G377" s="1528"/>
      <c r="H377" s="1528"/>
      <c r="I377" s="1497"/>
      <c r="J377" s="1497"/>
      <c r="K377" s="1502"/>
      <c r="L377" s="1310"/>
    </row>
    <row r="378" spans="1:12" s="43" customFormat="1" x14ac:dyDescent="0.25">
      <c r="A378" s="864">
        <v>1</v>
      </c>
      <c r="B378" s="864">
        <v>2</v>
      </c>
      <c r="C378" s="864">
        <v>3</v>
      </c>
      <c r="D378" s="864">
        <v>4</v>
      </c>
      <c r="E378" s="864">
        <v>5</v>
      </c>
      <c r="F378" s="864">
        <v>6</v>
      </c>
      <c r="G378" s="864">
        <v>7</v>
      </c>
      <c r="H378" s="864">
        <v>8</v>
      </c>
      <c r="I378" s="864">
        <v>9</v>
      </c>
      <c r="J378" s="864">
        <v>10</v>
      </c>
      <c r="K378" s="984">
        <v>11</v>
      </c>
      <c r="L378" s="1310"/>
    </row>
    <row r="379" spans="1:12" s="43" customFormat="1" ht="63.75" thickBot="1" x14ac:dyDescent="0.3">
      <c r="A379" s="850"/>
      <c r="B379" s="903" t="s">
        <v>1502</v>
      </c>
      <c r="C379" s="921" t="s">
        <v>272</v>
      </c>
      <c r="D379" s="904"/>
      <c r="E379" s="904"/>
      <c r="F379" s="904"/>
      <c r="G379" s="904"/>
      <c r="H379" s="904"/>
      <c r="I379" s="905">
        <f>I380+I394+I404+I405+I410</f>
        <v>42202892.649999999</v>
      </c>
      <c r="J379" s="905">
        <f>J380+J394+J404+J405+J410</f>
        <v>42951034.339999996</v>
      </c>
      <c r="K379" s="906">
        <f>K380+K394+K404+K405+K410</f>
        <v>42949438.339999996</v>
      </c>
      <c r="L379" s="1310"/>
    </row>
    <row r="380" spans="1:12" s="43" customFormat="1" ht="47.25" x14ac:dyDescent="0.25">
      <c r="A380" s="561">
        <v>1</v>
      </c>
      <c r="B380" s="902" t="s">
        <v>135</v>
      </c>
      <c r="C380" s="564"/>
      <c r="D380" s="562"/>
      <c r="E380" s="562"/>
      <c r="F380" s="562"/>
      <c r="G380" s="562" t="s">
        <v>542</v>
      </c>
      <c r="H380" s="562"/>
      <c r="I380" s="563">
        <f>I381+I382+I383+I384+I385+I386+I387+I388+I392+I393</f>
        <v>158198.65</v>
      </c>
      <c r="J380" s="563">
        <f>J381+J382+J383+J384+J385+J386+J387+J388+J392+J393</f>
        <v>3188501.6799999997</v>
      </c>
      <c r="K380" s="563">
        <f>K381+K382+K383+K384+K385+K386+K387+K388+K392+K393</f>
        <v>3188501.6799999997</v>
      </c>
      <c r="L380" s="1310"/>
    </row>
    <row r="381" spans="1:12" s="43" customFormat="1" ht="47.25" x14ac:dyDescent="0.25">
      <c r="A381" s="123" t="s">
        <v>224</v>
      </c>
      <c r="B381" s="125" t="s">
        <v>1231</v>
      </c>
      <c r="C381" s="525" t="s">
        <v>474</v>
      </c>
      <c r="D381" s="130">
        <v>971</v>
      </c>
      <c r="E381" s="130">
        <v>11</v>
      </c>
      <c r="F381" s="573" t="s">
        <v>310</v>
      </c>
      <c r="G381" s="573" t="s">
        <v>1241</v>
      </c>
      <c r="H381" s="130">
        <v>244</v>
      </c>
      <c r="I381" s="535">
        <v>0</v>
      </c>
      <c r="J381" s="535">
        <v>0</v>
      </c>
      <c r="K381" s="535">
        <v>0</v>
      </c>
      <c r="L381" s="1310"/>
    </row>
    <row r="382" spans="1:12" s="43" customFormat="1" ht="31.5" x14ac:dyDescent="0.25">
      <c r="A382" s="123" t="s">
        <v>226</v>
      </c>
      <c r="B382" s="508" t="s">
        <v>1232</v>
      </c>
      <c r="C382" s="525" t="s">
        <v>474</v>
      </c>
      <c r="D382" s="130">
        <v>971</v>
      </c>
      <c r="E382" s="130">
        <v>11</v>
      </c>
      <c r="F382" s="573" t="s">
        <v>310</v>
      </c>
      <c r="G382" s="573" t="s">
        <v>1242</v>
      </c>
      <c r="H382" s="130">
        <v>244</v>
      </c>
      <c r="I382" s="535">
        <v>0</v>
      </c>
      <c r="J382" s="535">
        <v>0</v>
      </c>
      <c r="K382" s="535">
        <v>0</v>
      </c>
      <c r="L382" s="1310"/>
    </row>
    <row r="383" spans="1:12" s="43" customFormat="1" ht="47.25" x14ac:dyDescent="0.25">
      <c r="A383" s="525" t="s">
        <v>227</v>
      </c>
      <c r="B383" s="629" t="s">
        <v>1233</v>
      </c>
      <c r="C383" s="525" t="s">
        <v>1243</v>
      </c>
      <c r="D383" s="130">
        <v>971</v>
      </c>
      <c r="E383" s="130">
        <v>11</v>
      </c>
      <c r="F383" s="573" t="s">
        <v>310</v>
      </c>
      <c r="G383" s="573" t="s">
        <v>1244</v>
      </c>
      <c r="H383" s="130">
        <v>244</v>
      </c>
      <c r="I383" s="535">
        <v>0</v>
      </c>
      <c r="J383" s="535">
        <v>0</v>
      </c>
      <c r="K383" s="630">
        <v>0</v>
      </c>
      <c r="L383" s="1310"/>
    </row>
    <row r="384" spans="1:12" s="43" customFormat="1" x14ac:dyDescent="0.25">
      <c r="A384" s="1443" t="s">
        <v>228</v>
      </c>
      <c r="B384" s="1448" t="s">
        <v>149</v>
      </c>
      <c r="C384" s="1443" t="s">
        <v>1243</v>
      </c>
      <c r="D384" s="1487">
        <v>973</v>
      </c>
      <c r="E384" s="1487">
        <v>11</v>
      </c>
      <c r="F384" s="1489" t="s">
        <v>310</v>
      </c>
      <c r="G384" s="1489" t="s">
        <v>475</v>
      </c>
      <c r="H384" s="1487">
        <v>244</v>
      </c>
      <c r="I384" s="535">
        <v>153452.69</v>
      </c>
      <c r="J384" s="535">
        <v>153452.69</v>
      </c>
      <c r="K384" s="535">
        <v>153452.69</v>
      </c>
      <c r="L384" s="1310"/>
    </row>
    <row r="385" spans="1:12" s="43" customFormat="1" x14ac:dyDescent="0.25">
      <c r="A385" s="1451"/>
      <c r="B385" s="1450"/>
      <c r="C385" s="1451"/>
      <c r="D385" s="1488"/>
      <c r="E385" s="1488"/>
      <c r="F385" s="1490"/>
      <c r="G385" s="1490"/>
      <c r="H385" s="1488"/>
      <c r="I385" s="535">
        <v>4745.96</v>
      </c>
      <c r="J385" s="535">
        <v>4745.96</v>
      </c>
      <c r="K385" s="535">
        <v>4745.96</v>
      </c>
      <c r="L385" s="1310"/>
    </row>
    <row r="386" spans="1:12" s="43" customFormat="1" ht="63" x14ac:dyDescent="0.25">
      <c r="A386" s="525" t="s">
        <v>19</v>
      </c>
      <c r="B386" s="629" t="s">
        <v>449</v>
      </c>
      <c r="C386" s="525" t="s">
        <v>1243</v>
      </c>
      <c r="D386" s="654">
        <v>971</v>
      </c>
      <c r="E386" s="654">
        <v>11</v>
      </c>
      <c r="F386" s="655" t="s">
        <v>310</v>
      </c>
      <c r="G386" s="509" t="s">
        <v>1245</v>
      </c>
      <c r="H386" s="130">
        <v>244</v>
      </c>
      <c r="I386" s="535">
        <v>0</v>
      </c>
      <c r="J386" s="535">
        <v>0</v>
      </c>
      <c r="K386" s="535">
        <v>0</v>
      </c>
      <c r="L386" s="1310"/>
    </row>
    <row r="387" spans="1:12" s="43" customFormat="1" ht="63" x14ac:dyDescent="0.25">
      <c r="A387" s="525" t="s">
        <v>879</v>
      </c>
      <c r="B387" s="629" t="s">
        <v>1234</v>
      </c>
      <c r="C387" s="525" t="s">
        <v>1243</v>
      </c>
      <c r="D387" s="654">
        <v>971</v>
      </c>
      <c r="E387" s="654">
        <v>11</v>
      </c>
      <c r="F387" s="655" t="s">
        <v>310</v>
      </c>
      <c r="G387" s="573" t="s">
        <v>490</v>
      </c>
      <c r="H387" s="130">
        <v>244</v>
      </c>
      <c r="I387" s="535">
        <v>0</v>
      </c>
      <c r="J387" s="535">
        <v>0</v>
      </c>
      <c r="K387" s="535">
        <v>0</v>
      </c>
      <c r="L387" s="1310"/>
    </row>
    <row r="388" spans="1:12" s="43" customFormat="1" ht="31.5" x14ac:dyDescent="0.25">
      <c r="A388" s="525" t="s">
        <v>1235</v>
      </c>
      <c r="B388" s="629" t="s">
        <v>1236</v>
      </c>
      <c r="C388" s="525" t="s">
        <v>1243</v>
      </c>
      <c r="D388" s="654">
        <v>971</v>
      </c>
      <c r="E388" s="654">
        <v>11</v>
      </c>
      <c r="F388" s="655" t="s">
        <v>310</v>
      </c>
      <c r="G388" s="573"/>
      <c r="H388" s="130">
        <v>244</v>
      </c>
      <c r="I388" s="535">
        <f>I389</f>
        <v>0</v>
      </c>
      <c r="J388" s="535">
        <f>J389</f>
        <v>0</v>
      </c>
      <c r="K388" s="535">
        <f>K389</f>
        <v>0</v>
      </c>
      <c r="L388" s="1310"/>
    </row>
    <row r="389" spans="1:12" s="43" customFormat="1" ht="15" x14ac:dyDescent="0.25">
      <c r="A389" s="1443" t="s">
        <v>1237</v>
      </c>
      <c r="B389" s="1448" t="s">
        <v>1238</v>
      </c>
      <c r="C389" s="1443" t="s">
        <v>1243</v>
      </c>
      <c r="D389" s="1487">
        <v>971</v>
      </c>
      <c r="E389" s="1487">
        <v>11</v>
      </c>
      <c r="F389" s="1489" t="s">
        <v>310</v>
      </c>
      <c r="G389" s="1489"/>
      <c r="H389" s="1487">
        <v>244</v>
      </c>
      <c r="I389" s="1556">
        <v>0</v>
      </c>
      <c r="J389" s="1556">
        <v>0</v>
      </c>
      <c r="K389" s="1559">
        <v>0</v>
      </c>
      <c r="L389" s="1310"/>
    </row>
    <row r="390" spans="1:12" s="43" customFormat="1" ht="15" x14ac:dyDescent="0.25">
      <c r="A390" s="1444"/>
      <c r="B390" s="1449"/>
      <c r="C390" s="1444"/>
      <c r="D390" s="1555"/>
      <c r="E390" s="1555"/>
      <c r="F390" s="1674"/>
      <c r="G390" s="1674"/>
      <c r="H390" s="1555"/>
      <c r="I390" s="1557"/>
      <c r="J390" s="1557"/>
      <c r="K390" s="1560"/>
      <c r="L390" s="1310"/>
    </row>
    <row r="391" spans="1:12" s="43" customFormat="1" ht="15" x14ac:dyDescent="0.25">
      <c r="A391" s="1451"/>
      <c r="B391" s="1450"/>
      <c r="C391" s="1451"/>
      <c r="D391" s="1488"/>
      <c r="E391" s="1488"/>
      <c r="F391" s="1490"/>
      <c r="G391" s="1490"/>
      <c r="H391" s="1488"/>
      <c r="I391" s="1558"/>
      <c r="J391" s="1558"/>
      <c r="K391" s="1561"/>
      <c r="L391" s="1310"/>
    </row>
    <row r="392" spans="1:12" s="43" customFormat="1" x14ac:dyDescent="0.25">
      <c r="A392" s="1443" t="s">
        <v>1239</v>
      </c>
      <c r="B392" s="1448" t="s">
        <v>1240</v>
      </c>
      <c r="C392" s="1443" t="s">
        <v>1246</v>
      </c>
      <c r="D392" s="1487">
        <v>974</v>
      </c>
      <c r="E392" s="1487">
        <v>11</v>
      </c>
      <c r="F392" s="1489" t="s">
        <v>310</v>
      </c>
      <c r="G392" s="1489" t="s">
        <v>490</v>
      </c>
      <c r="H392" s="130">
        <v>244</v>
      </c>
      <c r="I392" s="535">
        <v>0</v>
      </c>
      <c r="J392" s="535">
        <v>3000000</v>
      </c>
      <c r="K392" s="535">
        <v>3000000</v>
      </c>
      <c r="L392" s="1310"/>
    </row>
    <row r="393" spans="1:12" s="43" customFormat="1" x14ac:dyDescent="0.25">
      <c r="A393" s="1451"/>
      <c r="B393" s="1450"/>
      <c r="C393" s="1451"/>
      <c r="D393" s="1488"/>
      <c r="E393" s="1488"/>
      <c r="F393" s="1490"/>
      <c r="G393" s="1490"/>
      <c r="H393" s="130">
        <v>244</v>
      </c>
      <c r="I393" s="535">
        <v>0</v>
      </c>
      <c r="J393" s="535">
        <v>30303.03</v>
      </c>
      <c r="K393" s="535">
        <v>30303.03</v>
      </c>
      <c r="L393" s="1310"/>
    </row>
    <row r="394" spans="1:12" s="43" customFormat="1" ht="63" x14ac:dyDescent="0.25">
      <c r="A394" s="510" t="s">
        <v>22</v>
      </c>
      <c r="B394" s="553" t="s">
        <v>545</v>
      </c>
      <c r="C394" s="565" t="s">
        <v>544</v>
      </c>
      <c r="D394" s="566"/>
      <c r="E394" s="566"/>
      <c r="F394" s="566"/>
      <c r="G394" s="539" t="s">
        <v>546</v>
      </c>
      <c r="H394" s="77"/>
      <c r="I394" s="540">
        <f>I395+I398+I400+I403</f>
        <v>1516594</v>
      </c>
      <c r="J394" s="540">
        <f>J395+J398+J400+J403</f>
        <v>1464414</v>
      </c>
      <c r="K394" s="540">
        <f>K395+K398+K400+K403</f>
        <v>1462818</v>
      </c>
      <c r="L394" s="1310"/>
    </row>
    <row r="395" spans="1:12" s="43" customFormat="1" ht="47.25" x14ac:dyDescent="0.25">
      <c r="A395" s="570" t="s">
        <v>253</v>
      </c>
      <c r="B395" s="622" t="s">
        <v>1247</v>
      </c>
      <c r="C395" s="617" t="s">
        <v>474</v>
      </c>
      <c r="D395" s="618">
        <v>971</v>
      </c>
      <c r="E395" s="618">
        <v>11</v>
      </c>
      <c r="F395" s="623" t="s">
        <v>310</v>
      </c>
      <c r="G395" s="623" t="s">
        <v>137</v>
      </c>
      <c r="H395" s="618">
        <v>244</v>
      </c>
      <c r="I395" s="624">
        <f>I396+I397</f>
        <v>550012</v>
      </c>
      <c r="J395" s="624">
        <f>J396+J397</f>
        <v>550012</v>
      </c>
      <c r="K395" s="625">
        <f>K396+K397</f>
        <v>550012</v>
      </c>
      <c r="L395" s="1310"/>
    </row>
    <row r="396" spans="1:12" s="43" customFormat="1" ht="47.25" x14ac:dyDescent="0.25">
      <c r="A396" s="123" t="s">
        <v>650</v>
      </c>
      <c r="B396" s="125" t="s">
        <v>138</v>
      </c>
      <c r="C396" s="525" t="s">
        <v>474</v>
      </c>
      <c r="D396" s="130">
        <v>971</v>
      </c>
      <c r="E396" s="130">
        <v>11</v>
      </c>
      <c r="F396" s="573" t="s">
        <v>310</v>
      </c>
      <c r="G396" s="573" t="s">
        <v>137</v>
      </c>
      <c r="H396" s="130">
        <v>244</v>
      </c>
      <c r="I396" s="535">
        <v>350012</v>
      </c>
      <c r="J396" s="535">
        <v>245832</v>
      </c>
      <c r="K396" s="630">
        <v>245832</v>
      </c>
      <c r="L396" s="1310"/>
    </row>
    <row r="397" spans="1:12" s="43" customFormat="1" x14ac:dyDescent="0.25">
      <c r="A397" s="123" t="s">
        <v>651</v>
      </c>
      <c r="B397" s="508" t="s">
        <v>139</v>
      </c>
      <c r="C397" s="123" t="s">
        <v>474</v>
      </c>
      <c r="D397" s="130">
        <v>971</v>
      </c>
      <c r="E397" s="130">
        <v>11</v>
      </c>
      <c r="F397" s="573" t="s">
        <v>310</v>
      </c>
      <c r="G397" s="573" t="s">
        <v>137</v>
      </c>
      <c r="H397" s="130">
        <v>244</v>
      </c>
      <c r="I397" s="535">
        <v>200000</v>
      </c>
      <c r="J397" s="535">
        <v>304180</v>
      </c>
      <c r="K397" s="630">
        <v>304180</v>
      </c>
      <c r="L397" s="1310"/>
    </row>
    <row r="398" spans="1:12" s="43" customFormat="1" ht="31.5" x14ac:dyDescent="0.25">
      <c r="A398" s="570" t="s">
        <v>250</v>
      </c>
      <c r="B398" s="622" t="s">
        <v>1248</v>
      </c>
      <c r="C398" s="570" t="s">
        <v>474</v>
      </c>
      <c r="D398" s="626">
        <v>971</v>
      </c>
      <c r="E398" s="626">
        <v>11</v>
      </c>
      <c r="F398" s="623" t="s">
        <v>284</v>
      </c>
      <c r="G398" s="623" t="s">
        <v>140</v>
      </c>
      <c r="H398" s="618">
        <v>244</v>
      </c>
      <c r="I398" s="624">
        <f>I399</f>
        <v>100000</v>
      </c>
      <c r="J398" s="624">
        <f>J399</f>
        <v>67020</v>
      </c>
      <c r="K398" s="624">
        <f>K399</f>
        <v>67020</v>
      </c>
      <c r="L398" s="1310"/>
    </row>
    <row r="399" spans="1:12" s="43" customFormat="1" ht="78.75" x14ac:dyDescent="0.25">
      <c r="A399" s="123" t="s">
        <v>653</v>
      </c>
      <c r="B399" s="125" t="s">
        <v>141</v>
      </c>
      <c r="C399" s="123" t="s">
        <v>474</v>
      </c>
      <c r="D399" s="130">
        <v>971</v>
      </c>
      <c r="E399" s="130">
        <v>11</v>
      </c>
      <c r="F399" s="573" t="s">
        <v>284</v>
      </c>
      <c r="G399" s="573" t="s">
        <v>140</v>
      </c>
      <c r="H399" s="130">
        <v>244</v>
      </c>
      <c r="I399" s="535">
        <v>100000</v>
      </c>
      <c r="J399" s="535">
        <v>67020</v>
      </c>
      <c r="K399" s="630">
        <v>67020</v>
      </c>
      <c r="L399" s="1310"/>
    </row>
    <row r="400" spans="1:12" s="43" customFormat="1" ht="63" x14ac:dyDescent="0.25">
      <c r="A400" s="570" t="s">
        <v>252</v>
      </c>
      <c r="B400" s="622" t="s">
        <v>142</v>
      </c>
      <c r="C400" s="570" t="s">
        <v>474</v>
      </c>
      <c r="D400" s="618">
        <v>971</v>
      </c>
      <c r="E400" s="618">
        <v>11</v>
      </c>
      <c r="F400" s="623" t="s">
        <v>284</v>
      </c>
      <c r="G400" s="623" t="s">
        <v>143</v>
      </c>
      <c r="H400" s="618">
        <v>244</v>
      </c>
      <c r="I400" s="624">
        <f>I401+I402</f>
        <v>100000</v>
      </c>
      <c r="J400" s="624">
        <f>J401+J402</f>
        <v>80800</v>
      </c>
      <c r="K400" s="624">
        <f>K401+K402</f>
        <v>80800</v>
      </c>
      <c r="L400" s="1310"/>
    </row>
    <row r="401" spans="1:12" s="43" customFormat="1" ht="78.75" x14ac:dyDescent="0.25">
      <c r="A401" s="123" t="s">
        <v>669</v>
      </c>
      <c r="B401" s="125" t="s">
        <v>144</v>
      </c>
      <c r="C401" s="123" t="s">
        <v>474</v>
      </c>
      <c r="D401" s="130">
        <v>971</v>
      </c>
      <c r="E401" s="130">
        <v>11</v>
      </c>
      <c r="F401" s="573" t="s">
        <v>284</v>
      </c>
      <c r="G401" s="573" t="s">
        <v>143</v>
      </c>
      <c r="H401" s="130">
        <v>244</v>
      </c>
      <c r="I401" s="535">
        <v>100000</v>
      </c>
      <c r="J401" s="535">
        <v>72800</v>
      </c>
      <c r="K401" s="631">
        <v>72800</v>
      </c>
      <c r="L401" s="1310"/>
    </row>
    <row r="402" spans="1:12" s="43" customFormat="1" ht="78.75" x14ac:dyDescent="0.25">
      <c r="A402" s="123" t="s">
        <v>1249</v>
      </c>
      <c r="B402" s="125" t="s">
        <v>1250</v>
      </c>
      <c r="C402" s="123"/>
      <c r="D402" s="130">
        <v>971</v>
      </c>
      <c r="E402" s="130">
        <v>11</v>
      </c>
      <c r="F402" s="573" t="s">
        <v>284</v>
      </c>
      <c r="G402" s="573" t="s">
        <v>143</v>
      </c>
      <c r="H402" s="130">
        <v>244</v>
      </c>
      <c r="I402" s="535">
        <v>0</v>
      </c>
      <c r="J402" s="535">
        <v>8000</v>
      </c>
      <c r="K402" s="631">
        <v>8000</v>
      </c>
      <c r="L402" s="1310"/>
    </row>
    <row r="403" spans="1:12" s="43" customFormat="1" ht="78.75" x14ac:dyDescent="0.25">
      <c r="A403" s="570" t="s">
        <v>39</v>
      </c>
      <c r="B403" s="622" t="s">
        <v>1251</v>
      </c>
      <c r="C403" s="570" t="s">
        <v>474</v>
      </c>
      <c r="D403" s="618">
        <v>971</v>
      </c>
      <c r="E403" s="618">
        <v>11</v>
      </c>
      <c r="F403" s="623" t="s">
        <v>284</v>
      </c>
      <c r="G403" s="623" t="s">
        <v>1252</v>
      </c>
      <c r="H403" s="618">
        <v>244</v>
      </c>
      <c r="I403" s="624">
        <v>766582</v>
      </c>
      <c r="J403" s="624">
        <v>766582</v>
      </c>
      <c r="K403" s="627">
        <v>764986</v>
      </c>
      <c r="L403" s="1310"/>
    </row>
    <row r="404" spans="1:12" s="43" customFormat="1" ht="31.5" x14ac:dyDescent="0.25">
      <c r="A404" s="556" t="s">
        <v>547</v>
      </c>
      <c r="B404" s="557" t="s">
        <v>1253</v>
      </c>
      <c r="C404" s="570" t="s">
        <v>1243</v>
      </c>
      <c r="D404" s="77"/>
      <c r="E404" s="77"/>
      <c r="F404" s="77"/>
      <c r="G404" s="77"/>
      <c r="H404" s="77"/>
      <c r="I404" s="540">
        <v>0</v>
      </c>
      <c r="J404" s="540">
        <v>0</v>
      </c>
      <c r="K404" s="540">
        <v>0</v>
      </c>
      <c r="L404" s="1310"/>
    </row>
    <row r="405" spans="1:12" s="43" customFormat="1" ht="63" x14ac:dyDescent="0.25">
      <c r="A405" s="568" t="s">
        <v>64</v>
      </c>
      <c r="B405" s="622" t="s">
        <v>1282</v>
      </c>
      <c r="C405" s="570" t="s">
        <v>1243</v>
      </c>
      <c r="D405" s="632"/>
      <c r="E405" s="632"/>
      <c r="F405" s="633"/>
      <c r="G405" s="633"/>
      <c r="H405" s="632"/>
      <c r="I405" s="624">
        <f>I408+I409+I406+I407</f>
        <v>40150300</v>
      </c>
      <c r="J405" s="624">
        <f>J408+J409+J406+J407</f>
        <v>38298118.659999996</v>
      </c>
      <c r="K405" s="624">
        <f>K408+K409+K406+K407</f>
        <v>38298118.659999996</v>
      </c>
      <c r="L405" s="1310"/>
    </row>
    <row r="406" spans="1:12" s="43" customFormat="1" ht="31.5" x14ac:dyDescent="0.25">
      <c r="A406" s="572" t="s">
        <v>258</v>
      </c>
      <c r="B406" s="125" t="s">
        <v>1254</v>
      </c>
      <c r="C406" s="123" t="s">
        <v>1243</v>
      </c>
      <c r="D406" s="130">
        <v>973</v>
      </c>
      <c r="E406" s="130">
        <v>11</v>
      </c>
      <c r="F406" s="573" t="s">
        <v>284</v>
      </c>
      <c r="G406" s="573" t="s">
        <v>1255</v>
      </c>
      <c r="H406" s="130">
        <v>611</v>
      </c>
      <c r="I406" s="535">
        <v>0</v>
      </c>
      <c r="J406" s="535">
        <v>450000</v>
      </c>
      <c r="K406" s="535">
        <v>450000</v>
      </c>
      <c r="L406" s="1310"/>
    </row>
    <row r="407" spans="1:12" s="43" customFormat="1" ht="63" x14ac:dyDescent="0.25">
      <c r="A407" s="572" t="s">
        <v>259</v>
      </c>
      <c r="B407" s="125" t="s">
        <v>1256</v>
      </c>
      <c r="C407" s="123" t="s">
        <v>1243</v>
      </c>
      <c r="D407" s="130">
        <v>973</v>
      </c>
      <c r="E407" s="130">
        <v>11</v>
      </c>
      <c r="F407" s="573" t="s">
        <v>310</v>
      </c>
      <c r="G407" s="573" t="s">
        <v>1257</v>
      </c>
      <c r="H407" s="130">
        <v>612</v>
      </c>
      <c r="I407" s="535">
        <v>0</v>
      </c>
      <c r="J407" s="535">
        <v>723048.66</v>
      </c>
      <c r="K407" s="535">
        <v>723048.66</v>
      </c>
      <c r="L407" s="1310"/>
    </row>
    <row r="408" spans="1:12" s="43" customFormat="1" ht="47.25" x14ac:dyDescent="0.25">
      <c r="A408" s="572" t="s">
        <v>708</v>
      </c>
      <c r="B408" s="125" t="s">
        <v>270</v>
      </c>
      <c r="C408" s="123" t="s">
        <v>1243</v>
      </c>
      <c r="D408" s="130">
        <v>973</v>
      </c>
      <c r="E408" s="130">
        <v>11</v>
      </c>
      <c r="F408" s="573" t="s">
        <v>284</v>
      </c>
      <c r="G408" s="573" t="s">
        <v>1258</v>
      </c>
      <c r="H408" s="130">
        <v>611</v>
      </c>
      <c r="I408" s="535">
        <v>36350300</v>
      </c>
      <c r="J408" s="535">
        <v>33440070</v>
      </c>
      <c r="K408" s="535">
        <v>33440070</v>
      </c>
      <c r="L408" s="1310"/>
    </row>
    <row r="409" spans="1:12" s="43" customFormat="1" ht="31.5" x14ac:dyDescent="0.25">
      <c r="A409" s="572" t="s">
        <v>765</v>
      </c>
      <c r="B409" s="125" t="s">
        <v>249</v>
      </c>
      <c r="C409" s="123" t="s">
        <v>1243</v>
      </c>
      <c r="D409" s="130">
        <v>973</v>
      </c>
      <c r="E409" s="130">
        <v>11</v>
      </c>
      <c r="F409" s="573" t="s">
        <v>284</v>
      </c>
      <c r="G409" s="573" t="s">
        <v>1259</v>
      </c>
      <c r="H409" s="130">
        <v>611</v>
      </c>
      <c r="I409" s="535">
        <v>3800000</v>
      </c>
      <c r="J409" s="535">
        <v>3685000</v>
      </c>
      <c r="K409" s="535">
        <v>3685000</v>
      </c>
      <c r="L409" s="1310"/>
    </row>
    <row r="410" spans="1:12" s="43" customFormat="1" ht="63" x14ac:dyDescent="0.25">
      <c r="A410" s="568" t="s">
        <v>76</v>
      </c>
      <c r="B410" s="622" t="s">
        <v>1260</v>
      </c>
      <c r="C410" s="570" t="s">
        <v>474</v>
      </c>
      <c r="D410" s="634"/>
      <c r="E410" s="634"/>
      <c r="F410" s="635"/>
      <c r="G410" s="635"/>
      <c r="H410" s="634"/>
      <c r="I410" s="624">
        <f>I411+I412+I413+I414+I415+I416+I418+I417</f>
        <v>377800</v>
      </c>
      <c r="J410" s="624">
        <f>J411+J412+J413+J414+J415+J416+J418+J417</f>
        <v>0</v>
      </c>
      <c r="K410" s="624">
        <f>K411+K412+K413+K414+K415+K416+K418+K417</f>
        <v>0</v>
      </c>
      <c r="L410" s="1310"/>
    </row>
    <row r="411" spans="1:12" s="43" customFormat="1" ht="31.5" x14ac:dyDescent="0.25">
      <c r="A411" s="572" t="s">
        <v>351</v>
      </c>
      <c r="B411" s="125" t="s">
        <v>1261</v>
      </c>
      <c r="C411" s="525" t="s">
        <v>474</v>
      </c>
      <c r="D411" s="130">
        <v>971</v>
      </c>
      <c r="E411" s="130">
        <v>11</v>
      </c>
      <c r="F411" s="573" t="s">
        <v>310</v>
      </c>
      <c r="G411" s="573" t="s">
        <v>1262</v>
      </c>
      <c r="H411" s="130">
        <v>414</v>
      </c>
      <c r="I411" s="535">
        <v>191500</v>
      </c>
      <c r="J411" s="535">
        <v>0</v>
      </c>
      <c r="K411" s="535">
        <v>0</v>
      </c>
      <c r="L411" s="1310"/>
    </row>
    <row r="412" spans="1:12" s="43" customFormat="1" ht="47.25" x14ac:dyDescent="0.25">
      <c r="A412" s="572" t="s">
        <v>1263</v>
      </c>
      <c r="B412" s="125" t="s">
        <v>1264</v>
      </c>
      <c r="C412" s="525" t="s">
        <v>474</v>
      </c>
      <c r="D412" s="130">
        <v>971</v>
      </c>
      <c r="E412" s="130">
        <v>11</v>
      </c>
      <c r="F412" s="573" t="s">
        <v>310</v>
      </c>
      <c r="G412" s="573" t="s">
        <v>1265</v>
      </c>
      <c r="H412" s="130">
        <v>414</v>
      </c>
      <c r="I412" s="535">
        <v>0</v>
      </c>
      <c r="J412" s="535">
        <v>0</v>
      </c>
      <c r="K412" s="535">
        <v>0</v>
      </c>
      <c r="L412" s="1310"/>
    </row>
    <row r="413" spans="1:12" s="43" customFormat="1" ht="31.5" x14ac:dyDescent="0.25">
      <c r="A413" s="572" t="s">
        <v>1266</v>
      </c>
      <c r="B413" s="125" t="s">
        <v>1267</v>
      </c>
      <c r="C413" s="525" t="s">
        <v>474</v>
      </c>
      <c r="D413" s="130">
        <v>971</v>
      </c>
      <c r="E413" s="130">
        <v>11</v>
      </c>
      <c r="F413" s="573" t="s">
        <v>310</v>
      </c>
      <c r="G413" s="573" t="s">
        <v>1268</v>
      </c>
      <c r="H413" s="130">
        <v>414</v>
      </c>
      <c r="I413" s="535">
        <v>77000</v>
      </c>
      <c r="J413" s="535">
        <v>0</v>
      </c>
      <c r="K413" s="535">
        <v>0</v>
      </c>
      <c r="L413" s="1310"/>
    </row>
    <row r="414" spans="1:12" s="43" customFormat="1" ht="31.5" x14ac:dyDescent="0.25">
      <c r="A414" s="572" t="s">
        <v>1269</v>
      </c>
      <c r="B414" s="125" t="s">
        <v>1270</v>
      </c>
      <c r="C414" s="525" t="s">
        <v>474</v>
      </c>
      <c r="D414" s="130">
        <v>971</v>
      </c>
      <c r="E414" s="130">
        <v>11</v>
      </c>
      <c r="F414" s="573" t="s">
        <v>310</v>
      </c>
      <c r="G414" s="573" t="s">
        <v>1271</v>
      </c>
      <c r="H414" s="130">
        <v>414</v>
      </c>
      <c r="I414" s="535">
        <v>0</v>
      </c>
      <c r="J414" s="535">
        <v>0</v>
      </c>
      <c r="K414" s="535">
        <v>0</v>
      </c>
      <c r="L414" s="1310"/>
    </row>
    <row r="415" spans="1:12" s="43" customFormat="1" x14ac:dyDescent="0.25">
      <c r="A415" s="572" t="s">
        <v>1272</v>
      </c>
      <c r="B415" s="125" t="s">
        <v>1273</v>
      </c>
      <c r="C415" s="525" t="s">
        <v>474</v>
      </c>
      <c r="D415" s="130">
        <v>971</v>
      </c>
      <c r="E415" s="130">
        <v>11</v>
      </c>
      <c r="F415" s="573" t="s">
        <v>310</v>
      </c>
      <c r="G415" s="573" t="s">
        <v>1274</v>
      </c>
      <c r="H415" s="130">
        <v>414</v>
      </c>
      <c r="I415" s="535">
        <v>0</v>
      </c>
      <c r="J415" s="535">
        <v>0</v>
      </c>
      <c r="K415" s="535">
        <v>0</v>
      </c>
      <c r="L415" s="1310"/>
    </row>
    <row r="416" spans="1:12" s="43" customFormat="1" ht="31.5" x14ac:dyDescent="0.25">
      <c r="A416" s="572" t="s">
        <v>1275</v>
      </c>
      <c r="B416" s="125" t="s">
        <v>1276</v>
      </c>
      <c r="C416" s="525" t="s">
        <v>474</v>
      </c>
      <c r="D416" s="130">
        <v>971</v>
      </c>
      <c r="E416" s="130">
        <v>11</v>
      </c>
      <c r="F416" s="573" t="s">
        <v>310</v>
      </c>
      <c r="G416" s="573" t="s">
        <v>1277</v>
      </c>
      <c r="H416" s="130">
        <v>414</v>
      </c>
      <c r="I416" s="535">
        <v>109300</v>
      </c>
      <c r="J416" s="535">
        <v>0</v>
      </c>
      <c r="K416" s="535">
        <v>0</v>
      </c>
      <c r="L416" s="1310"/>
    </row>
    <row r="417" spans="1:12" s="43" customFormat="1" ht="31.5" x14ac:dyDescent="0.25">
      <c r="A417" s="572" t="s">
        <v>1278</v>
      </c>
      <c r="B417" s="125" t="s">
        <v>1279</v>
      </c>
      <c r="C417" s="525" t="s">
        <v>474</v>
      </c>
      <c r="D417" s="130"/>
      <c r="E417" s="130"/>
      <c r="F417" s="633"/>
      <c r="G417" s="633"/>
      <c r="H417" s="130"/>
      <c r="I417" s="535">
        <v>0</v>
      </c>
      <c r="J417" s="535">
        <v>0</v>
      </c>
      <c r="K417" s="535">
        <v>0</v>
      </c>
      <c r="L417" s="1310"/>
    </row>
    <row r="418" spans="1:12" s="43" customFormat="1" ht="48" thickBot="1" x14ac:dyDescent="0.3">
      <c r="A418" s="737" t="s">
        <v>1280</v>
      </c>
      <c r="B418" s="738" t="s">
        <v>1281</v>
      </c>
      <c r="C418" s="525" t="s">
        <v>474</v>
      </c>
      <c r="D418" s="654"/>
      <c r="E418" s="654"/>
      <c r="F418" s="739"/>
      <c r="G418" s="739"/>
      <c r="H418" s="654"/>
      <c r="I418" s="740">
        <v>0</v>
      </c>
      <c r="J418" s="740">
        <v>0</v>
      </c>
      <c r="K418" s="740">
        <v>0</v>
      </c>
      <c r="L418" s="1310"/>
    </row>
    <row r="419" spans="1:12" s="43" customFormat="1" x14ac:dyDescent="0.25">
      <c r="A419" s="1513" t="s">
        <v>1061</v>
      </c>
      <c r="B419" s="1514"/>
      <c r="C419" s="1514"/>
      <c r="D419" s="1514"/>
      <c r="E419" s="1514"/>
      <c r="F419" s="1514"/>
      <c r="G419" s="1514"/>
      <c r="H419" s="1514"/>
      <c r="I419" s="1514"/>
      <c r="J419" s="1514"/>
      <c r="K419" s="1515"/>
      <c r="L419" s="1310"/>
    </row>
    <row r="420" spans="1:12" s="43" customFormat="1" x14ac:dyDescent="0.25">
      <c r="A420" s="1503" t="s">
        <v>223</v>
      </c>
      <c r="B420" s="1497" t="s">
        <v>1069</v>
      </c>
      <c r="C420" s="1497" t="s">
        <v>343</v>
      </c>
      <c r="D420" s="1497" t="s">
        <v>276</v>
      </c>
      <c r="E420" s="1497"/>
      <c r="F420" s="1497"/>
      <c r="G420" s="1497"/>
      <c r="H420" s="1497"/>
      <c r="I420" s="1497" t="s">
        <v>1060</v>
      </c>
      <c r="J420" s="1497"/>
      <c r="K420" s="1502"/>
      <c r="L420" s="1310"/>
    </row>
    <row r="421" spans="1:12" s="43" customFormat="1" ht="94.5" x14ac:dyDescent="0.25">
      <c r="A421" s="1503"/>
      <c r="B421" s="1497"/>
      <c r="C421" s="1497"/>
      <c r="D421" s="861" t="s">
        <v>277</v>
      </c>
      <c r="E421" s="1504" t="s">
        <v>278</v>
      </c>
      <c r="F421" s="1504"/>
      <c r="G421" s="861" t="s">
        <v>423</v>
      </c>
      <c r="H421" s="861" t="s">
        <v>280</v>
      </c>
      <c r="I421" s="861" t="s">
        <v>1054</v>
      </c>
      <c r="J421" s="861" t="s">
        <v>1053</v>
      </c>
      <c r="K421" s="862" t="s">
        <v>1055</v>
      </c>
      <c r="L421" s="1310"/>
    </row>
    <row r="422" spans="1:12" s="43" customFormat="1" x14ac:dyDescent="0.25">
      <c r="A422" s="864">
        <v>1</v>
      </c>
      <c r="B422" s="870">
        <v>2</v>
      </c>
      <c r="C422" s="863">
        <v>3</v>
      </c>
      <c r="D422" s="861">
        <v>4</v>
      </c>
      <c r="E422" s="868">
        <v>5</v>
      </c>
      <c r="F422" s="868" t="s">
        <v>130</v>
      </c>
      <c r="G422" s="861">
        <v>7</v>
      </c>
      <c r="H422" s="861">
        <v>8</v>
      </c>
      <c r="I422" s="861">
        <v>9</v>
      </c>
      <c r="J422" s="861">
        <v>10</v>
      </c>
      <c r="K422" s="862">
        <v>11</v>
      </c>
      <c r="L422" s="1310"/>
    </row>
    <row r="423" spans="1:12" s="43" customFormat="1" ht="72" thickBot="1" x14ac:dyDescent="0.3">
      <c r="A423" s="919"/>
      <c r="B423" s="920" t="s">
        <v>1336</v>
      </c>
      <c r="C423" s="921" t="s">
        <v>272</v>
      </c>
      <c r="D423" s="922"/>
      <c r="E423" s="922"/>
      <c r="F423" s="922"/>
      <c r="G423" s="923" t="s">
        <v>549</v>
      </c>
      <c r="H423" s="923"/>
      <c r="I423" s="924">
        <f>I424+I430+I437+I440+I443+I446</f>
        <v>163219239.80000001</v>
      </c>
      <c r="J423" s="924">
        <f>J424+J430+J437+J440+J443+J446</f>
        <v>167367851.19999999</v>
      </c>
      <c r="K423" s="925">
        <f>K424+K430+K437+K440+K443+K446</f>
        <v>137807586.62</v>
      </c>
      <c r="L423" s="1310"/>
    </row>
    <row r="424" spans="1:12" s="43" customFormat="1" ht="47.25" x14ac:dyDescent="0.25">
      <c r="A424" s="742" t="s">
        <v>225</v>
      </c>
      <c r="B424" s="743" t="s">
        <v>550</v>
      </c>
      <c r="C424" s="621"/>
      <c r="D424" s="744"/>
      <c r="E424" s="744"/>
      <c r="F424" s="744"/>
      <c r="G424" s="745" t="s">
        <v>551</v>
      </c>
      <c r="H424" s="745"/>
      <c r="I424" s="661">
        <f>I425+I428</f>
        <v>5540000</v>
      </c>
      <c r="J424" s="661">
        <f>J425+J428</f>
        <v>8598944.1600000001</v>
      </c>
      <c r="K424" s="661">
        <f>K425+K428</f>
        <v>8392451.9199999999</v>
      </c>
      <c r="L424" s="1310"/>
    </row>
    <row r="425" spans="1:12" s="43" customFormat="1" ht="31.5" x14ac:dyDescent="0.25">
      <c r="A425" s="746" t="s">
        <v>81</v>
      </c>
      <c r="B425" s="747" t="s">
        <v>495</v>
      </c>
      <c r="C425" s="621"/>
      <c r="D425" s="744" t="s">
        <v>309</v>
      </c>
      <c r="E425" s="748" t="s">
        <v>68</v>
      </c>
      <c r="F425" s="748" t="s">
        <v>284</v>
      </c>
      <c r="G425" s="745" t="s">
        <v>552</v>
      </c>
      <c r="H425" s="745"/>
      <c r="I425" s="661">
        <f>I426+I427</f>
        <v>4500000</v>
      </c>
      <c r="J425" s="661">
        <f>J426+J427</f>
        <v>7287241.1200000001</v>
      </c>
      <c r="K425" s="661">
        <f>K426+K427</f>
        <v>7100998.8799999999</v>
      </c>
      <c r="L425" s="1310"/>
    </row>
    <row r="426" spans="1:12" s="43" customFormat="1" ht="78.75" x14ac:dyDescent="0.25">
      <c r="A426" s="746" t="s">
        <v>239</v>
      </c>
      <c r="B426" s="747" t="s">
        <v>553</v>
      </c>
      <c r="C426" s="621"/>
      <c r="D426" s="744" t="s">
        <v>309</v>
      </c>
      <c r="E426" s="748" t="s">
        <v>68</v>
      </c>
      <c r="F426" s="748" t="s">
        <v>284</v>
      </c>
      <c r="G426" s="745" t="s">
        <v>0</v>
      </c>
      <c r="H426" s="745" t="s">
        <v>286</v>
      </c>
      <c r="I426" s="661">
        <v>1000000</v>
      </c>
      <c r="J426" s="661">
        <v>1420487.63</v>
      </c>
      <c r="K426" s="749">
        <v>1416611</v>
      </c>
      <c r="L426" s="1310"/>
    </row>
    <row r="427" spans="1:12" s="43" customFormat="1" ht="47.25" x14ac:dyDescent="0.25">
      <c r="A427" s="746" t="s">
        <v>240</v>
      </c>
      <c r="B427" s="750" t="s">
        <v>554</v>
      </c>
      <c r="C427" s="621"/>
      <c r="D427" s="744" t="s">
        <v>309</v>
      </c>
      <c r="E427" s="748" t="s">
        <v>68</v>
      </c>
      <c r="F427" s="748" t="s">
        <v>284</v>
      </c>
      <c r="G427" s="745" t="s">
        <v>1</v>
      </c>
      <c r="H427" s="745" t="s">
        <v>286</v>
      </c>
      <c r="I427" s="661">
        <v>3500000</v>
      </c>
      <c r="J427" s="661">
        <v>5866753.4900000002</v>
      </c>
      <c r="K427" s="661">
        <v>5684387.8799999999</v>
      </c>
      <c r="L427" s="1310"/>
    </row>
    <row r="428" spans="1:12" ht="47.25" x14ac:dyDescent="0.25">
      <c r="A428" s="751" t="s">
        <v>226</v>
      </c>
      <c r="B428" s="743" t="s">
        <v>496</v>
      </c>
      <c r="C428" s="565"/>
      <c r="D428" s="752" t="s">
        <v>309</v>
      </c>
      <c r="E428" s="753" t="s">
        <v>68</v>
      </c>
      <c r="F428" s="753" t="s">
        <v>310</v>
      </c>
      <c r="G428" s="754" t="s">
        <v>555</v>
      </c>
      <c r="H428" s="754"/>
      <c r="I428" s="609">
        <f>I429</f>
        <v>1040000</v>
      </c>
      <c r="J428" s="609">
        <f>J429</f>
        <v>1311703.04</v>
      </c>
      <c r="K428" s="609">
        <f>K429</f>
        <v>1291453.04</v>
      </c>
      <c r="L428" s="1310"/>
    </row>
    <row r="429" spans="1:12" ht="31.5" x14ac:dyDescent="0.25">
      <c r="A429" s="746" t="s">
        <v>229</v>
      </c>
      <c r="B429" s="747" t="s">
        <v>556</v>
      </c>
      <c r="C429" s="621"/>
      <c r="D429" s="744" t="s">
        <v>309</v>
      </c>
      <c r="E429" s="748" t="s">
        <v>68</v>
      </c>
      <c r="F429" s="748" t="s">
        <v>310</v>
      </c>
      <c r="G429" s="745" t="s">
        <v>1337</v>
      </c>
      <c r="H429" s="745" t="s">
        <v>286</v>
      </c>
      <c r="I429" s="661">
        <v>1040000</v>
      </c>
      <c r="J429" s="661">
        <v>1311703.04</v>
      </c>
      <c r="K429" s="661">
        <v>1291453.04</v>
      </c>
      <c r="L429" s="1310"/>
    </row>
    <row r="430" spans="1:12" x14ac:dyDescent="0.25">
      <c r="A430" s="751" t="s">
        <v>22</v>
      </c>
      <c r="B430" s="743" t="s">
        <v>557</v>
      </c>
      <c r="C430" s="565"/>
      <c r="D430" s="752"/>
      <c r="E430" s="753"/>
      <c r="F430" s="753"/>
      <c r="G430" s="754" t="s">
        <v>3</v>
      </c>
      <c r="H430" s="754"/>
      <c r="I430" s="609">
        <f>I431+I433+I434</f>
        <v>145499650</v>
      </c>
      <c r="J430" s="609">
        <f>J431+J433+J434</f>
        <v>142523894.28999999</v>
      </c>
      <c r="K430" s="609">
        <f>K431+K433+K434</f>
        <v>113170121.94999999</v>
      </c>
      <c r="L430" s="1310"/>
    </row>
    <row r="431" spans="1:12" s="43" customFormat="1" ht="78.75" x14ac:dyDescent="0.25">
      <c r="A431" s="751" t="s">
        <v>89</v>
      </c>
      <c r="B431" s="743" t="s">
        <v>710</v>
      </c>
      <c r="C431" s="565"/>
      <c r="D431" s="752" t="s">
        <v>309</v>
      </c>
      <c r="E431" s="753" t="s">
        <v>68</v>
      </c>
      <c r="F431" s="753" t="s">
        <v>310</v>
      </c>
      <c r="G431" s="754" t="s">
        <v>558</v>
      </c>
      <c r="H431" s="754"/>
      <c r="I431" s="609">
        <f>I432</f>
        <v>9781360</v>
      </c>
      <c r="J431" s="609">
        <f>J432</f>
        <v>6805604.29</v>
      </c>
      <c r="K431" s="609">
        <f>K432</f>
        <v>6429732.0700000003</v>
      </c>
      <c r="L431" s="1310"/>
    </row>
    <row r="432" spans="1:12" s="43" customFormat="1" ht="31.5" x14ac:dyDescent="0.25">
      <c r="A432" s="746" t="s">
        <v>24</v>
      </c>
      <c r="B432" s="747" t="s">
        <v>559</v>
      </c>
      <c r="C432" s="621"/>
      <c r="D432" s="744" t="s">
        <v>309</v>
      </c>
      <c r="E432" s="748" t="s">
        <v>68</v>
      </c>
      <c r="F432" s="748" t="s">
        <v>310</v>
      </c>
      <c r="G432" s="745" t="s">
        <v>4</v>
      </c>
      <c r="H432" s="745" t="s">
        <v>286</v>
      </c>
      <c r="I432" s="661">
        <v>9781360</v>
      </c>
      <c r="J432" s="661">
        <v>6805604.29</v>
      </c>
      <c r="K432" s="661">
        <v>6429732.0700000003</v>
      </c>
      <c r="L432" s="1310"/>
    </row>
    <row r="433" spans="1:12" ht="47.25" x14ac:dyDescent="0.25">
      <c r="A433" s="751" t="s">
        <v>92</v>
      </c>
      <c r="B433" s="569" t="s">
        <v>688</v>
      </c>
      <c r="C433" s="618"/>
      <c r="D433" s="752" t="s">
        <v>309</v>
      </c>
      <c r="E433" s="753" t="s">
        <v>68</v>
      </c>
      <c r="F433" s="753" t="s">
        <v>310</v>
      </c>
      <c r="G433" s="754" t="s">
        <v>711</v>
      </c>
      <c r="H433" s="754" t="s">
        <v>286</v>
      </c>
      <c r="I433" s="619">
        <v>0</v>
      </c>
      <c r="J433" s="619">
        <v>0</v>
      </c>
      <c r="K433" s="619">
        <v>0</v>
      </c>
      <c r="L433" s="1310"/>
    </row>
    <row r="434" spans="1:12" s="43" customFormat="1" ht="94.5" x14ac:dyDescent="0.25">
      <c r="A434" s="751" t="s">
        <v>94</v>
      </c>
      <c r="B434" s="569" t="s">
        <v>648</v>
      </c>
      <c r="C434" s="618"/>
      <c r="D434" s="752" t="s">
        <v>309</v>
      </c>
      <c r="E434" s="753" t="s">
        <v>68</v>
      </c>
      <c r="F434" s="753" t="s">
        <v>310</v>
      </c>
      <c r="G434" s="754" t="s">
        <v>1338</v>
      </c>
      <c r="H434" s="754"/>
      <c r="I434" s="619">
        <f t="shared" ref="I434:K435" si="39">I435</f>
        <v>135718290</v>
      </c>
      <c r="J434" s="619">
        <f t="shared" si="39"/>
        <v>135718290</v>
      </c>
      <c r="K434" s="619">
        <f t="shared" si="39"/>
        <v>106740389.88</v>
      </c>
      <c r="L434" s="1310"/>
    </row>
    <row r="435" spans="1:12" s="43" customFormat="1" ht="47.25" x14ac:dyDescent="0.25">
      <c r="A435" s="746" t="s">
        <v>36</v>
      </c>
      <c r="B435" s="508" t="s">
        <v>1339</v>
      </c>
      <c r="C435" s="130"/>
      <c r="D435" s="745" t="s">
        <v>309</v>
      </c>
      <c r="E435" s="509" t="s">
        <v>68</v>
      </c>
      <c r="F435" s="509" t="s">
        <v>310</v>
      </c>
      <c r="G435" s="745" t="s">
        <v>1340</v>
      </c>
      <c r="H435" s="745" t="s">
        <v>287</v>
      </c>
      <c r="I435" s="613">
        <f t="shared" si="39"/>
        <v>135718290</v>
      </c>
      <c r="J435" s="613">
        <f t="shared" si="39"/>
        <v>135718290</v>
      </c>
      <c r="K435" s="613">
        <f t="shared" si="39"/>
        <v>106740389.88</v>
      </c>
      <c r="L435" s="1310"/>
    </row>
    <row r="436" spans="1:12" s="43" customFormat="1" ht="47.25" x14ac:dyDescent="0.25">
      <c r="A436" s="746" t="s">
        <v>1341</v>
      </c>
      <c r="B436" s="508" t="s">
        <v>1332</v>
      </c>
      <c r="C436" s="130"/>
      <c r="D436" s="745" t="s">
        <v>309</v>
      </c>
      <c r="E436" s="509" t="s">
        <v>68</v>
      </c>
      <c r="F436" s="509" t="s">
        <v>310</v>
      </c>
      <c r="G436" s="745" t="s">
        <v>712</v>
      </c>
      <c r="H436" s="745" t="s">
        <v>287</v>
      </c>
      <c r="I436" s="613">
        <v>135718290</v>
      </c>
      <c r="J436" s="613">
        <v>135718290</v>
      </c>
      <c r="K436" s="613">
        <v>106740389.88</v>
      </c>
      <c r="L436" s="1310"/>
    </row>
    <row r="437" spans="1:12" s="43" customFormat="1" ht="94.5" x14ac:dyDescent="0.25">
      <c r="A437" s="751" t="s">
        <v>46</v>
      </c>
      <c r="B437" s="743" t="s">
        <v>561</v>
      </c>
      <c r="C437" s="565"/>
      <c r="D437" s="752"/>
      <c r="E437" s="752"/>
      <c r="F437" s="752"/>
      <c r="G437" s="754" t="s">
        <v>562</v>
      </c>
      <c r="H437" s="754"/>
      <c r="I437" s="609">
        <f t="shared" ref="I437:K438" si="40">I438</f>
        <v>5580989.7999999998</v>
      </c>
      <c r="J437" s="609">
        <f t="shared" si="40"/>
        <v>9097612.75</v>
      </c>
      <c r="K437" s="609">
        <f t="shared" si="40"/>
        <v>9097612.75</v>
      </c>
      <c r="L437" s="1310"/>
    </row>
    <row r="438" spans="1:12" s="43" customFormat="1" ht="94.5" x14ac:dyDescent="0.25">
      <c r="A438" s="746" t="s">
        <v>97</v>
      </c>
      <c r="B438" s="747" t="s">
        <v>1342</v>
      </c>
      <c r="C438" s="621"/>
      <c r="D438" s="744" t="s">
        <v>309</v>
      </c>
      <c r="E438" s="748" t="s">
        <v>303</v>
      </c>
      <c r="F438" s="748" t="s">
        <v>304</v>
      </c>
      <c r="G438" s="758" t="s">
        <v>563</v>
      </c>
      <c r="H438" s="758" t="s">
        <v>67</v>
      </c>
      <c r="I438" s="661">
        <f t="shared" si="40"/>
        <v>5580989.7999999998</v>
      </c>
      <c r="J438" s="661">
        <v>9097612.75</v>
      </c>
      <c r="K438" s="661">
        <v>9097612.75</v>
      </c>
      <c r="L438" s="1310"/>
    </row>
    <row r="439" spans="1:12" s="43" customFormat="1" ht="94.5" x14ac:dyDescent="0.25">
      <c r="A439" s="746" t="s">
        <v>48</v>
      </c>
      <c r="B439" s="747" t="s">
        <v>1343</v>
      </c>
      <c r="C439" s="621"/>
      <c r="D439" s="745" t="s">
        <v>309</v>
      </c>
      <c r="E439" s="509" t="s">
        <v>303</v>
      </c>
      <c r="F439" s="509" t="s">
        <v>304</v>
      </c>
      <c r="G439" s="758" t="s">
        <v>1344</v>
      </c>
      <c r="H439" s="758" t="s">
        <v>1345</v>
      </c>
      <c r="I439" s="661">
        <v>5580989.7999999998</v>
      </c>
      <c r="J439" s="661">
        <v>9097612.75</v>
      </c>
      <c r="K439" s="661">
        <v>9097612.75</v>
      </c>
      <c r="L439" s="1310"/>
    </row>
    <row r="440" spans="1:12" s="43" customFormat="1" ht="47.25" x14ac:dyDescent="0.25">
      <c r="A440" s="751" t="s">
        <v>64</v>
      </c>
      <c r="B440" s="743" t="s">
        <v>348</v>
      </c>
      <c r="C440" s="565"/>
      <c r="D440" s="752"/>
      <c r="E440" s="753"/>
      <c r="F440" s="753"/>
      <c r="G440" s="754" t="s">
        <v>5</v>
      </c>
      <c r="H440" s="754" t="s">
        <v>286</v>
      </c>
      <c r="I440" s="609">
        <f t="shared" ref="I440:K441" si="41">I441</f>
        <v>0</v>
      </c>
      <c r="J440" s="609">
        <f t="shared" si="41"/>
        <v>0</v>
      </c>
      <c r="K440" s="609">
        <f t="shared" si="41"/>
        <v>0</v>
      </c>
      <c r="L440" s="1310"/>
    </row>
    <row r="441" spans="1:12" s="43" customFormat="1" ht="63" x14ac:dyDescent="0.25">
      <c r="A441" s="746" t="s">
        <v>118</v>
      </c>
      <c r="B441" s="747" t="s">
        <v>564</v>
      </c>
      <c r="C441" s="565"/>
      <c r="D441" s="752"/>
      <c r="E441" s="753"/>
      <c r="F441" s="753"/>
      <c r="G441" s="745" t="s">
        <v>566</v>
      </c>
      <c r="H441" s="754"/>
      <c r="I441" s="661">
        <f t="shared" si="41"/>
        <v>0</v>
      </c>
      <c r="J441" s="661">
        <f t="shared" si="41"/>
        <v>0</v>
      </c>
      <c r="K441" s="661">
        <f t="shared" si="41"/>
        <v>0</v>
      </c>
      <c r="L441" s="1310"/>
    </row>
    <row r="442" spans="1:12" s="43" customFormat="1" ht="63" x14ac:dyDescent="0.25">
      <c r="A442" s="746" t="s">
        <v>268</v>
      </c>
      <c r="B442" s="747" t="s">
        <v>565</v>
      </c>
      <c r="C442" s="621"/>
      <c r="D442" s="745" t="s">
        <v>309</v>
      </c>
      <c r="E442" s="509" t="s">
        <v>68</v>
      </c>
      <c r="F442" s="509" t="s">
        <v>310</v>
      </c>
      <c r="G442" s="745" t="s">
        <v>5</v>
      </c>
      <c r="H442" s="745" t="s">
        <v>286</v>
      </c>
      <c r="I442" s="661">
        <v>0</v>
      </c>
      <c r="J442" s="661">
        <v>0</v>
      </c>
      <c r="K442" s="526">
        <v>0</v>
      </c>
      <c r="L442" s="1310"/>
    </row>
    <row r="443" spans="1:12" s="43" customFormat="1" ht="31.5" x14ac:dyDescent="0.25">
      <c r="A443" s="751" t="s">
        <v>76</v>
      </c>
      <c r="B443" s="743" t="s">
        <v>350</v>
      </c>
      <c r="C443" s="565"/>
      <c r="D443" s="755"/>
      <c r="E443" s="756"/>
      <c r="F443" s="756"/>
      <c r="G443" s="754" t="s">
        <v>567</v>
      </c>
      <c r="H443" s="757"/>
      <c r="I443" s="609">
        <f>I444</f>
        <v>5598600</v>
      </c>
      <c r="J443" s="609">
        <f>J444</f>
        <v>5598600</v>
      </c>
      <c r="K443" s="609">
        <f>K444</f>
        <v>5598600</v>
      </c>
      <c r="L443" s="1310"/>
    </row>
    <row r="444" spans="1:12" s="43" customFormat="1" ht="47.25" x14ac:dyDescent="0.25">
      <c r="A444" s="746" t="s">
        <v>198</v>
      </c>
      <c r="B444" s="747" t="s">
        <v>568</v>
      </c>
      <c r="C444" s="621"/>
      <c r="D444" s="744" t="s">
        <v>309</v>
      </c>
      <c r="E444" s="748" t="s">
        <v>303</v>
      </c>
      <c r="F444" s="748" t="s">
        <v>304</v>
      </c>
      <c r="G444" s="745" t="s">
        <v>571</v>
      </c>
      <c r="H444" s="745" t="s">
        <v>67</v>
      </c>
      <c r="I444" s="661">
        <v>5598600</v>
      </c>
      <c r="J444" s="661">
        <f>J445</f>
        <v>5598600</v>
      </c>
      <c r="K444" s="661">
        <f>K445</f>
        <v>5598600</v>
      </c>
      <c r="L444" s="1310"/>
    </row>
    <row r="445" spans="1:12" s="43" customFormat="1" x14ac:dyDescent="0.25">
      <c r="A445" s="746" t="s">
        <v>569</v>
      </c>
      <c r="B445" s="747" t="s">
        <v>570</v>
      </c>
      <c r="C445" s="621"/>
      <c r="D445" s="744" t="s">
        <v>309</v>
      </c>
      <c r="E445" s="748" t="s">
        <v>303</v>
      </c>
      <c r="F445" s="748" t="s">
        <v>304</v>
      </c>
      <c r="G445" s="745" t="s">
        <v>369</v>
      </c>
      <c r="H445" s="745" t="s">
        <v>522</v>
      </c>
      <c r="I445" s="661">
        <v>5598600</v>
      </c>
      <c r="J445" s="661">
        <v>5598600</v>
      </c>
      <c r="K445" s="661">
        <v>5598600</v>
      </c>
      <c r="L445" s="1310"/>
    </row>
    <row r="446" spans="1:12" s="43" customFormat="1" ht="110.25" x14ac:dyDescent="0.25">
      <c r="A446" s="751" t="s">
        <v>370</v>
      </c>
      <c r="B446" s="743" t="s">
        <v>572</v>
      </c>
      <c r="C446" s="565"/>
      <c r="D446" s="752"/>
      <c r="E446" s="753"/>
      <c r="F446" s="753"/>
      <c r="G446" s="754" t="s">
        <v>573</v>
      </c>
      <c r="H446" s="754"/>
      <c r="I446" s="609">
        <f>I447</f>
        <v>1000000</v>
      </c>
      <c r="J446" s="609">
        <f>J447</f>
        <v>1548800</v>
      </c>
      <c r="K446" s="609">
        <f>K447</f>
        <v>1548800</v>
      </c>
      <c r="L446" s="1310"/>
    </row>
    <row r="447" spans="1:12" s="43" customFormat="1" ht="32.25" thickBot="1" x14ac:dyDescent="0.3">
      <c r="A447" s="913" t="s">
        <v>548</v>
      </c>
      <c r="B447" s="845" t="s">
        <v>574</v>
      </c>
      <c r="C447" s="842"/>
      <c r="D447" s="914" t="s">
        <v>309</v>
      </c>
      <c r="E447" s="915" t="s">
        <v>68</v>
      </c>
      <c r="F447" s="915" t="s">
        <v>284</v>
      </c>
      <c r="G447" s="916" t="s">
        <v>575</v>
      </c>
      <c r="H447" s="916" t="s">
        <v>316</v>
      </c>
      <c r="I447" s="663">
        <v>1000000</v>
      </c>
      <c r="J447" s="663">
        <v>1548800</v>
      </c>
      <c r="K447" s="663">
        <v>1548800</v>
      </c>
      <c r="L447" s="1310"/>
    </row>
    <row r="448" spans="1:12" s="43" customFormat="1" x14ac:dyDescent="0.25">
      <c r="A448" s="1636" t="s">
        <v>1041</v>
      </c>
      <c r="B448" s="1637"/>
      <c r="C448" s="1637"/>
      <c r="D448" s="1637"/>
      <c r="E448" s="1637"/>
      <c r="F448" s="1637"/>
      <c r="G448" s="1637"/>
      <c r="H448" s="1637"/>
      <c r="I448" s="1637"/>
      <c r="J448" s="1637"/>
      <c r="K448" s="1638"/>
      <c r="L448" s="1310"/>
    </row>
    <row r="449" spans="1:12" s="43" customFormat="1" x14ac:dyDescent="0.25">
      <c r="A449" s="1524" t="s">
        <v>223</v>
      </c>
      <c r="B449" s="1497" t="s">
        <v>420</v>
      </c>
      <c r="C449" s="1497" t="s">
        <v>421</v>
      </c>
      <c r="D449" s="1497" t="s">
        <v>422</v>
      </c>
      <c r="E449" s="1497"/>
      <c r="F449" s="1497"/>
      <c r="G449" s="1497"/>
      <c r="H449" s="1497"/>
      <c r="I449" s="1497" t="s">
        <v>1060</v>
      </c>
      <c r="J449" s="1497"/>
      <c r="K449" s="1502"/>
      <c r="L449" s="1310"/>
    </row>
    <row r="450" spans="1:12" s="43" customFormat="1" ht="78.75" x14ac:dyDescent="0.25">
      <c r="A450" s="1524"/>
      <c r="B450" s="1497"/>
      <c r="C450" s="1497"/>
      <c r="D450" s="861" t="s">
        <v>277</v>
      </c>
      <c r="E450" s="1504" t="s">
        <v>278</v>
      </c>
      <c r="F450" s="1504"/>
      <c r="G450" s="861" t="s">
        <v>423</v>
      </c>
      <c r="H450" s="861" t="s">
        <v>280</v>
      </c>
      <c r="I450" s="911" t="s">
        <v>1054</v>
      </c>
      <c r="J450" s="911" t="s">
        <v>1062</v>
      </c>
      <c r="K450" s="912" t="s">
        <v>1055</v>
      </c>
      <c r="L450" s="1310"/>
    </row>
    <row r="451" spans="1:12" s="43" customFormat="1" x14ac:dyDescent="0.25">
      <c r="A451" s="872">
        <v>1</v>
      </c>
      <c r="B451" s="861">
        <v>2</v>
      </c>
      <c r="C451" s="861">
        <v>3</v>
      </c>
      <c r="D451" s="861">
        <v>4</v>
      </c>
      <c r="E451" s="868">
        <v>5</v>
      </c>
      <c r="F451" s="868" t="s">
        <v>130</v>
      </c>
      <c r="G451" s="861">
        <v>7</v>
      </c>
      <c r="H451" s="861">
        <v>8</v>
      </c>
      <c r="I451" s="861">
        <v>9</v>
      </c>
      <c r="J451" s="861">
        <v>10</v>
      </c>
      <c r="K451" s="862">
        <v>11</v>
      </c>
      <c r="L451" s="1310"/>
    </row>
    <row r="452" spans="1:12" s="43" customFormat="1" ht="63.75" thickBot="1" x14ac:dyDescent="0.3">
      <c r="A452" s="900"/>
      <c r="B452" s="882" t="s">
        <v>1057</v>
      </c>
      <c r="C452" s="921" t="s">
        <v>272</v>
      </c>
      <c r="D452" s="917"/>
      <c r="E452" s="741"/>
      <c r="F452" s="741"/>
      <c r="G452" s="917" t="s">
        <v>577</v>
      </c>
      <c r="H452" s="741"/>
      <c r="I452" s="883">
        <f t="shared" ref="I452:K453" si="42">I453</f>
        <v>7460300</v>
      </c>
      <c r="J452" s="883">
        <f t="shared" si="42"/>
        <v>9109912.1600000001</v>
      </c>
      <c r="K452" s="884">
        <f t="shared" si="42"/>
        <v>9067767.3599999994</v>
      </c>
      <c r="L452" s="1310"/>
    </row>
    <row r="453" spans="1:12" s="43" customFormat="1" ht="63" x14ac:dyDescent="0.25">
      <c r="A453" s="836" t="s">
        <v>225</v>
      </c>
      <c r="B453" s="537" t="s">
        <v>576</v>
      </c>
      <c r="C453" s="226"/>
      <c r="D453" s="908"/>
      <c r="E453" s="576"/>
      <c r="F453" s="576"/>
      <c r="G453" s="908" t="s">
        <v>578</v>
      </c>
      <c r="H453" s="576"/>
      <c r="I453" s="592">
        <f t="shared" si="42"/>
        <v>7460300</v>
      </c>
      <c r="J453" s="592">
        <f t="shared" si="42"/>
        <v>9109912.1600000001</v>
      </c>
      <c r="K453" s="592">
        <f t="shared" si="42"/>
        <v>9067767.3599999994</v>
      </c>
      <c r="L453" s="1310"/>
    </row>
    <row r="454" spans="1:12" s="43" customFormat="1" ht="63" x14ac:dyDescent="0.25">
      <c r="A454" s="121" t="s">
        <v>81</v>
      </c>
      <c r="B454" s="153" t="s">
        <v>579</v>
      </c>
      <c r="C454" s="577"/>
      <c r="D454" s="170">
        <v>971</v>
      </c>
      <c r="E454" s="170" t="s">
        <v>68</v>
      </c>
      <c r="F454" s="170" t="s">
        <v>310</v>
      </c>
      <c r="G454" s="170" t="s">
        <v>580</v>
      </c>
      <c r="H454" s="170" t="s">
        <v>67</v>
      </c>
      <c r="I454" s="239">
        <f>I455+I456+I457+I458</f>
        <v>7460300</v>
      </c>
      <c r="J454" s="239">
        <f>J455+J456+J457+J458</f>
        <v>9109912.1600000001</v>
      </c>
      <c r="K454" s="239">
        <f>K455+K456+K457+K458</f>
        <v>9067767.3599999994</v>
      </c>
      <c r="L454" s="1310"/>
    </row>
    <row r="455" spans="1:12" s="43" customFormat="1" ht="31.5" x14ac:dyDescent="0.25">
      <c r="A455" s="121" t="s">
        <v>239</v>
      </c>
      <c r="B455" s="153" t="s">
        <v>424</v>
      </c>
      <c r="C455" s="578"/>
      <c r="D455" s="170">
        <v>971</v>
      </c>
      <c r="E455" s="170" t="s">
        <v>68</v>
      </c>
      <c r="F455" s="170" t="s">
        <v>307</v>
      </c>
      <c r="G455" s="170" t="s">
        <v>581</v>
      </c>
      <c r="H455" s="170" t="s">
        <v>286</v>
      </c>
      <c r="I455" s="240">
        <v>160000</v>
      </c>
      <c r="J455" s="240">
        <v>56104.69</v>
      </c>
      <c r="K455" s="240">
        <v>56104.69</v>
      </c>
      <c r="L455" s="1310"/>
    </row>
    <row r="456" spans="1:12" s="43" customFormat="1" x14ac:dyDescent="0.25">
      <c r="A456" s="120" t="s">
        <v>240</v>
      </c>
      <c r="B456" s="658" t="s">
        <v>582</v>
      </c>
      <c r="C456" s="543"/>
      <c r="D456" s="120">
        <v>971</v>
      </c>
      <c r="E456" s="120" t="s">
        <v>68</v>
      </c>
      <c r="F456" s="120" t="s">
        <v>307</v>
      </c>
      <c r="G456" s="120" t="s">
        <v>171</v>
      </c>
      <c r="H456" s="120">
        <v>244</v>
      </c>
      <c r="I456" s="241">
        <v>4000000</v>
      </c>
      <c r="J456" s="241">
        <v>6025669.8200000003</v>
      </c>
      <c r="K456" s="241">
        <v>5983525.0199999996</v>
      </c>
      <c r="L456" s="1310"/>
    </row>
    <row r="457" spans="1:12" s="43" customFormat="1" x14ac:dyDescent="0.25">
      <c r="A457" s="120" t="s">
        <v>241</v>
      </c>
      <c r="B457" s="153" t="s">
        <v>222</v>
      </c>
      <c r="C457" s="659"/>
      <c r="D457" s="120" t="s">
        <v>309</v>
      </c>
      <c r="E457" s="120" t="s">
        <v>68</v>
      </c>
      <c r="F457" s="120" t="s">
        <v>310</v>
      </c>
      <c r="G457" s="120" t="s">
        <v>172</v>
      </c>
      <c r="H457" s="120" t="s">
        <v>286</v>
      </c>
      <c r="I457" s="241">
        <v>3300300</v>
      </c>
      <c r="J457" s="241">
        <v>2893137.65</v>
      </c>
      <c r="K457" s="241">
        <v>2893137.65</v>
      </c>
      <c r="L457" s="1310"/>
    </row>
    <row r="458" spans="1:12" s="43" customFormat="1" ht="32.25" thickBot="1" x14ac:dyDescent="0.3">
      <c r="A458" s="544" t="s">
        <v>356</v>
      </c>
      <c r="B458" s="907" t="s">
        <v>584</v>
      </c>
      <c r="C458" s="841"/>
      <c r="D458" s="908" t="s">
        <v>309</v>
      </c>
      <c r="E458" s="908" t="s">
        <v>68</v>
      </c>
      <c r="F458" s="908" t="s">
        <v>310</v>
      </c>
      <c r="G458" s="908" t="s">
        <v>583</v>
      </c>
      <c r="H458" s="908" t="s">
        <v>286</v>
      </c>
      <c r="I458" s="909">
        <v>0</v>
      </c>
      <c r="J458" s="909">
        <v>135000</v>
      </c>
      <c r="K458" s="909">
        <v>135000</v>
      </c>
      <c r="L458" s="1310"/>
    </row>
    <row r="459" spans="1:12" s="43" customFormat="1" x14ac:dyDescent="0.25">
      <c r="A459" s="1636" t="s">
        <v>1042</v>
      </c>
      <c r="B459" s="1637"/>
      <c r="C459" s="1637"/>
      <c r="D459" s="1637"/>
      <c r="E459" s="1637"/>
      <c r="F459" s="1637"/>
      <c r="G459" s="1637"/>
      <c r="H459" s="1637"/>
      <c r="I459" s="1637"/>
      <c r="J459" s="1637"/>
      <c r="K459" s="1638"/>
      <c r="L459" s="1310"/>
    </row>
    <row r="460" spans="1:12" s="43" customFormat="1" x14ac:dyDescent="0.25">
      <c r="A460" s="1524" t="s">
        <v>223</v>
      </c>
      <c r="B460" s="1497" t="s">
        <v>420</v>
      </c>
      <c r="C460" s="1497" t="s">
        <v>421</v>
      </c>
      <c r="D460" s="1497" t="s">
        <v>422</v>
      </c>
      <c r="E460" s="1497"/>
      <c r="F460" s="1497"/>
      <c r="G460" s="1497"/>
      <c r="H460" s="1497"/>
      <c r="I460" s="1497" t="s">
        <v>1060</v>
      </c>
      <c r="J460" s="1497"/>
      <c r="K460" s="1502"/>
      <c r="L460" s="1310"/>
    </row>
    <row r="461" spans="1:12" s="43" customFormat="1" ht="78.75" x14ac:dyDescent="0.25">
      <c r="A461" s="1524"/>
      <c r="B461" s="1497"/>
      <c r="C461" s="1497"/>
      <c r="D461" s="831" t="s">
        <v>277</v>
      </c>
      <c r="E461" s="1504" t="s">
        <v>278</v>
      </c>
      <c r="F461" s="1504"/>
      <c r="G461" s="831" t="s">
        <v>423</v>
      </c>
      <c r="H461" s="831" t="s">
        <v>280</v>
      </c>
      <c r="I461" s="911" t="s">
        <v>1054</v>
      </c>
      <c r="J461" s="911" t="s">
        <v>1062</v>
      </c>
      <c r="K461" s="912" t="s">
        <v>1055</v>
      </c>
      <c r="L461" s="1310"/>
    </row>
    <row r="462" spans="1:12" s="43" customFormat="1" x14ac:dyDescent="0.25">
      <c r="A462" s="837">
        <v>1</v>
      </c>
      <c r="B462" s="831">
        <v>2</v>
      </c>
      <c r="C462" s="831">
        <v>3</v>
      </c>
      <c r="D462" s="831">
        <v>4</v>
      </c>
      <c r="E462" s="833">
        <v>5</v>
      </c>
      <c r="F462" s="833" t="s">
        <v>130</v>
      </c>
      <c r="G462" s="831">
        <v>7</v>
      </c>
      <c r="H462" s="831">
        <v>8</v>
      </c>
      <c r="I462" s="831">
        <v>9</v>
      </c>
      <c r="J462" s="831">
        <v>10</v>
      </c>
      <c r="K462" s="832">
        <v>11</v>
      </c>
      <c r="L462" s="1310"/>
    </row>
    <row r="463" spans="1:12" s="43" customFormat="1" ht="48" thickBot="1" x14ac:dyDescent="0.3">
      <c r="A463" s="910"/>
      <c r="B463" s="882" t="s">
        <v>1494</v>
      </c>
      <c r="C463" s="257" t="s">
        <v>272</v>
      </c>
      <c r="D463" s="918"/>
      <c r="E463" s="918"/>
      <c r="F463" s="918"/>
      <c r="G463" s="918"/>
      <c r="H463" s="918"/>
      <c r="I463" s="883">
        <f>I464+I466</f>
        <v>5491996</v>
      </c>
      <c r="J463" s="883">
        <f>J464+J466</f>
        <v>7390002.29</v>
      </c>
      <c r="K463" s="884">
        <f>K464+K466</f>
        <v>7390002.29</v>
      </c>
      <c r="L463" s="1310"/>
    </row>
    <row r="464" spans="1:12" s="43" customFormat="1" ht="47.25" x14ac:dyDescent="0.25">
      <c r="A464" s="92" t="s">
        <v>585</v>
      </c>
      <c r="B464" s="537" t="s">
        <v>1043</v>
      </c>
      <c r="C464" s="538" t="s">
        <v>594</v>
      </c>
      <c r="D464" s="539"/>
      <c r="E464" s="539"/>
      <c r="F464" s="539"/>
      <c r="G464" s="539" t="s">
        <v>586</v>
      </c>
      <c r="H464" s="539"/>
      <c r="I464" s="259">
        <f>I465</f>
        <v>5161996</v>
      </c>
      <c r="J464" s="259">
        <f>J465</f>
        <v>5321057.29</v>
      </c>
      <c r="K464" s="259">
        <f>K465</f>
        <v>5321057.29</v>
      </c>
      <c r="L464" s="1310"/>
    </row>
    <row r="465" spans="1:12" s="43" customFormat="1" ht="31.5" x14ac:dyDescent="0.25">
      <c r="A465" s="575" t="s">
        <v>81</v>
      </c>
      <c r="B465" s="546" t="s">
        <v>587</v>
      </c>
      <c r="C465" s="227"/>
      <c r="D465" s="227" t="s">
        <v>309</v>
      </c>
      <c r="E465" s="121" t="s">
        <v>68</v>
      </c>
      <c r="F465" s="121" t="s">
        <v>307</v>
      </c>
      <c r="G465" s="227" t="s">
        <v>588</v>
      </c>
      <c r="H465" s="227" t="s">
        <v>286</v>
      </c>
      <c r="I465" s="656">
        <v>5161996</v>
      </c>
      <c r="J465" s="656">
        <v>5321057.29</v>
      </c>
      <c r="K465" s="656">
        <v>5321057.29</v>
      </c>
      <c r="L465" s="1310"/>
    </row>
    <row r="466" spans="1:12" s="43" customFormat="1" ht="63" x14ac:dyDescent="0.25">
      <c r="A466" s="92" t="s">
        <v>22</v>
      </c>
      <c r="B466" s="537" t="s">
        <v>589</v>
      </c>
      <c r="C466" s="539"/>
      <c r="D466" s="539"/>
      <c r="E466" s="77"/>
      <c r="F466" s="77"/>
      <c r="G466" s="539" t="s">
        <v>590</v>
      </c>
      <c r="H466" s="539"/>
      <c r="I466" s="259">
        <f>I467+I468</f>
        <v>330000</v>
      </c>
      <c r="J466" s="259">
        <f>J467+J468</f>
        <v>2068945</v>
      </c>
      <c r="K466" s="259">
        <f>K467+K468</f>
        <v>2068945</v>
      </c>
      <c r="L466" s="1310"/>
    </row>
    <row r="467" spans="1:12" s="43" customFormat="1" ht="31.5" x14ac:dyDescent="0.25">
      <c r="A467" s="575" t="s">
        <v>89</v>
      </c>
      <c r="B467" s="546" t="s">
        <v>543</v>
      </c>
      <c r="C467" s="227"/>
      <c r="D467" s="227" t="s">
        <v>309</v>
      </c>
      <c r="E467" s="121" t="s">
        <v>68</v>
      </c>
      <c r="F467" s="121" t="s">
        <v>307</v>
      </c>
      <c r="G467" s="227" t="s">
        <v>591</v>
      </c>
      <c r="H467" s="227" t="s">
        <v>286</v>
      </c>
      <c r="I467" s="656">
        <v>330000</v>
      </c>
      <c r="J467" s="656">
        <v>830000</v>
      </c>
      <c r="K467" s="656">
        <v>830000</v>
      </c>
      <c r="L467" s="1310"/>
    </row>
    <row r="468" spans="1:12" s="43" customFormat="1" ht="63.75" thickBot="1" x14ac:dyDescent="0.3">
      <c r="A468" s="575" t="s">
        <v>92</v>
      </c>
      <c r="B468" s="546" t="s">
        <v>593</v>
      </c>
      <c r="C468" s="227"/>
      <c r="D468" s="227" t="s">
        <v>309</v>
      </c>
      <c r="E468" s="121" t="s">
        <v>68</v>
      </c>
      <c r="F468" s="121" t="s">
        <v>307</v>
      </c>
      <c r="G468" s="227" t="s">
        <v>592</v>
      </c>
      <c r="H468" s="227" t="s">
        <v>286</v>
      </c>
      <c r="I468" s="656">
        <v>0</v>
      </c>
      <c r="J468" s="656">
        <v>1238945</v>
      </c>
      <c r="K468" s="657">
        <v>1238945</v>
      </c>
      <c r="L468" s="1310"/>
    </row>
    <row r="469" spans="1:12" s="43" customFormat="1" x14ac:dyDescent="0.25">
      <c r="A469" s="1521" t="s">
        <v>1044</v>
      </c>
      <c r="B469" s="1522"/>
      <c r="C469" s="1522"/>
      <c r="D469" s="1522"/>
      <c r="E469" s="1522"/>
      <c r="F469" s="1522"/>
      <c r="G469" s="1522"/>
      <c r="H469" s="1522"/>
      <c r="I469" s="1522"/>
      <c r="J469" s="1522"/>
      <c r="K469" s="1523"/>
      <c r="L469" s="1310"/>
    </row>
    <row r="470" spans="1:12" s="43" customFormat="1" x14ac:dyDescent="0.25">
      <c r="A470" s="1505" t="s">
        <v>223</v>
      </c>
      <c r="B470" s="1506" t="s">
        <v>420</v>
      </c>
      <c r="C470" s="1506" t="s">
        <v>421</v>
      </c>
      <c r="D470" s="1507" t="s">
        <v>422</v>
      </c>
      <c r="E470" s="1508"/>
      <c r="F470" s="1508"/>
      <c r="G470" s="1508"/>
      <c r="H470" s="1509"/>
      <c r="I470" s="1507" t="s">
        <v>1060</v>
      </c>
      <c r="J470" s="1508"/>
      <c r="K470" s="1510"/>
      <c r="L470" s="1310"/>
    </row>
    <row r="471" spans="1:12" s="43" customFormat="1" ht="94.5" x14ac:dyDescent="0.25">
      <c r="A471" s="1505"/>
      <c r="B471" s="1506"/>
      <c r="C471" s="1506"/>
      <c r="D471" s="859" t="s">
        <v>277</v>
      </c>
      <c r="E471" s="1511" t="s">
        <v>278</v>
      </c>
      <c r="F471" s="1512"/>
      <c r="G471" s="859" t="s">
        <v>423</v>
      </c>
      <c r="H471" s="859" t="s">
        <v>280</v>
      </c>
      <c r="I471" s="858" t="s">
        <v>1054</v>
      </c>
      <c r="J471" s="858" t="s">
        <v>1053</v>
      </c>
      <c r="K471" s="871" t="s">
        <v>1055</v>
      </c>
      <c r="L471" s="1310"/>
    </row>
    <row r="472" spans="1:12" s="43" customFormat="1" x14ac:dyDescent="0.25">
      <c r="A472" s="872">
        <v>1</v>
      </c>
      <c r="B472" s="861">
        <v>2</v>
      </c>
      <c r="C472" s="861">
        <v>3</v>
      </c>
      <c r="D472" s="861">
        <v>4</v>
      </c>
      <c r="E472" s="861">
        <v>5</v>
      </c>
      <c r="F472" s="861">
        <v>6</v>
      </c>
      <c r="G472" s="861">
        <v>7</v>
      </c>
      <c r="H472" s="861">
        <v>8</v>
      </c>
      <c r="I472" s="861">
        <v>9</v>
      </c>
      <c r="J472" s="861">
        <v>10</v>
      </c>
      <c r="K472" s="862">
        <v>11</v>
      </c>
      <c r="L472" s="1310"/>
    </row>
    <row r="473" spans="1:12" s="43" customFormat="1" ht="72" thickBot="1" x14ac:dyDescent="0.3">
      <c r="A473" s="308"/>
      <c r="B473" s="920" t="s">
        <v>1361</v>
      </c>
      <c r="C473" s="921" t="s">
        <v>272</v>
      </c>
      <c r="D473" s="978"/>
      <c r="E473" s="978"/>
      <c r="F473" s="978"/>
      <c r="G473" s="979"/>
      <c r="H473" s="980"/>
      <c r="I473" s="981">
        <f>I474+I480+I487+I485</f>
        <v>3091610</v>
      </c>
      <c r="J473" s="981">
        <f>J474+J480+J487+J485</f>
        <v>3072936</v>
      </c>
      <c r="K473" s="982">
        <f>K474+K480+K487+K485</f>
        <v>3072506</v>
      </c>
      <c r="L473" s="1310"/>
    </row>
    <row r="474" spans="1:12" s="43" customFormat="1" ht="78.75" x14ac:dyDescent="0.25">
      <c r="A474" s="976" t="s">
        <v>225</v>
      </c>
      <c r="B474" s="939" t="s">
        <v>80</v>
      </c>
      <c r="C474" s="586" t="s">
        <v>1346</v>
      </c>
      <c r="D474" s="971"/>
      <c r="E474" s="983"/>
      <c r="F474" s="983"/>
      <c r="G474" s="983"/>
      <c r="H474" s="983"/>
      <c r="I474" s="977">
        <f>I475+I479</f>
        <v>1773377</v>
      </c>
      <c r="J474" s="977">
        <f>J475+J479</f>
        <v>1745845</v>
      </c>
      <c r="K474" s="977">
        <f>K475+K479</f>
        <v>1745415</v>
      </c>
      <c r="L474" s="1310"/>
    </row>
    <row r="475" spans="1:12" s="43" customFormat="1" ht="47.25" x14ac:dyDescent="0.25">
      <c r="A475" s="700" t="s">
        <v>81</v>
      </c>
      <c r="B475" s="124" t="s">
        <v>1347</v>
      </c>
      <c r="C475" s="141" t="s">
        <v>1346</v>
      </c>
      <c r="D475" s="496">
        <v>971</v>
      </c>
      <c r="E475" s="761" t="s">
        <v>303</v>
      </c>
      <c r="F475" s="761" t="s">
        <v>321</v>
      </c>
      <c r="G475" s="761" t="s">
        <v>82</v>
      </c>
      <c r="H475" s="761" t="s">
        <v>286</v>
      </c>
      <c r="I475" s="661">
        <f>I476+I477+I478</f>
        <v>50000</v>
      </c>
      <c r="J475" s="661">
        <f>J476+J477+J478</f>
        <v>10000</v>
      </c>
      <c r="K475" s="661">
        <f>K476+K477+K478</f>
        <v>9570</v>
      </c>
      <c r="L475" s="1310"/>
    </row>
    <row r="476" spans="1:12" s="43" customFormat="1" ht="63" x14ac:dyDescent="0.25">
      <c r="A476" s="700" t="s">
        <v>239</v>
      </c>
      <c r="B476" s="124" t="s">
        <v>384</v>
      </c>
      <c r="C476" s="141" t="s">
        <v>1348</v>
      </c>
      <c r="D476" s="496">
        <v>974</v>
      </c>
      <c r="E476" s="761" t="s">
        <v>303</v>
      </c>
      <c r="F476" s="761" t="s">
        <v>321</v>
      </c>
      <c r="G476" s="761" t="s">
        <v>82</v>
      </c>
      <c r="H476" s="761" t="s">
        <v>286</v>
      </c>
      <c r="I476" s="526">
        <v>10000</v>
      </c>
      <c r="J476" s="526">
        <v>10000</v>
      </c>
      <c r="K476" s="526">
        <v>9570</v>
      </c>
      <c r="L476" s="1310"/>
    </row>
    <row r="477" spans="1:12" s="43" customFormat="1" ht="63" x14ac:dyDescent="0.25">
      <c r="A477" s="700" t="s">
        <v>240</v>
      </c>
      <c r="B477" s="601" t="s">
        <v>85</v>
      </c>
      <c r="C477" s="224" t="s">
        <v>1349</v>
      </c>
      <c r="D477" s="496">
        <v>971</v>
      </c>
      <c r="E477" s="761" t="s">
        <v>303</v>
      </c>
      <c r="F477" s="761" t="s">
        <v>321</v>
      </c>
      <c r="G477" s="761" t="s">
        <v>82</v>
      </c>
      <c r="H477" s="761" t="s">
        <v>286</v>
      </c>
      <c r="I477" s="526">
        <v>30000</v>
      </c>
      <c r="J477" s="526">
        <v>0</v>
      </c>
      <c r="K477" s="526">
        <v>0</v>
      </c>
      <c r="L477" s="1310"/>
    </row>
    <row r="478" spans="1:12" s="43" customFormat="1" ht="126" x14ac:dyDescent="0.25">
      <c r="A478" s="700" t="s">
        <v>241</v>
      </c>
      <c r="B478" s="124" t="s">
        <v>1350</v>
      </c>
      <c r="C478" s="224" t="s">
        <v>1349</v>
      </c>
      <c r="D478" s="496">
        <v>971</v>
      </c>
      <c r="E478" s="761" t="s">
        <v>303</v>
      </c>
      <c r="F478" s="761" t="s">
        <v>321</v>
      </c>
      <c r="G478" s="761" t="s">
        <v>82</v>
      </c>
      <c r="H478" s="761" t="s">
        <v>286</v>
      </c>
      <c r="I478" s="526">
        <v>10000</v>
      </c>
      <c r="J478" s="526">
        <v>0</v>
      </c>
      <c r="K478" s="526">
        <v>0</v>
      </c>
      <c r="L478" s="1310"/>
    </row>
    <row r="479" spans="1:12" s="43" customFormat="1" ht="47.25" x14ac:dyDescent="0.25">
      <c r="A479" s="700" t="s">
        <v>83</v>
      </c>
      <c r="B479" s="124" t="s">
        <v>1351</v>
      </c>
      <c r="C479" s="224" t="s">
        <v>1352</v>
      </c>
      <c r="D479" s="496" t="s">
        <v>309</v>
      </c>
      <c r="E479" s="761" t="s">
        <v>303</v>
      </c>
      <c r="F479" s="761" t="s">
        <v>321</v>
      </c>
      <c r="G479" s="761" t="s">
        <v>82</v>
      </c>
      <c r="H479" s="761" t="s">
        <v>286</v>
      </c>
      <c r="I479" s="526">
        <v>1723377</v>
      </c>
      <c r="J479" s="526">
        <v>1735845</v>
      </c>
      <c r="K479" s="526">
        <v>1735845</v>
      </c>
      <c r="L479" s="1310"/>
    </row>
    <row r="480" spans="1:12" s="43" customFormat="1" ht="63" x14ac:dyDescent="0.25">
      <c r="A480" s="762" t="s">
        <v>22</v>
      </c>
      <c r="B480" s="151" t="s">
        <v>88</v>
      </c>
      <c r="C480" s="57" t="s">
        <v>1353</v>
      </c>
      <c r="D480" s="763"/>
      <c r="E480" s="764"/>
      <c r="F480" s="764"/>
      <c r="G480" s="764"/>
      <c r="H480" s="764"/>
      <c r="I480" s="660">
        <f>I482+I483+I484</f>
        <v>85000</v>
      </c>
      <c r="J480" s="660">
        <f>J482+J483+J484</f>
        <v>85000</v>
      </c>
      <c r="K480" s="660">
        <f>K482+K483+K484</f>
        <v>85000</v>
      </c>
      <c r="L480" s="1310"/>
    </row>
    <row r="481" spans="1:12" s="43" customFormat="1" ht="63" x14ac:dyDescent="0.25">
      <c r="A481" s="700" t="s">
        <v>89</v>
      </c>
      <c r="B481" s="124" t="s">
        <v>1354</v>
      </c>
      <c r="C481" s="142" t="s">
        <v>1353</v>
      </c>
      <c r="D481" s="496" t="s">
        <v>309</v>
      </c>
      <c r="E481" s="154" t="s">
        <v>303</v>
      </c>
      <c r="F481" s="154" t="s">
        <v>321</v>
      </c>
      <c r="G481" s="154" t="s">
        <v>91</v>
      </c>
      <c r="H481" s="154" t="s">
        <v>286</v>
      </c>
      <c r="I481" s="526">
        <f>I482+I483+I484</f>
        <v>85000</v>
      </c>
      <c r="J481" s="526">
        <f>J482+J483+J484</f>
        <v>85000</v>
      </c>
      <c r="K481" s="526">
        <f>K482+K483+K484</f>
        <v>85000</v>
      </c>
      <c r="L481" s="1310"/>
    </row>
    <row r="482" spans="1:12" s="43" customFormat="1" ht="78.75" x14ac:dyDescent="0.25">
      <c r="A482" s="700" t="s">
        <v>24</v>
      </c>
      <c r="B482" s="124" t="s">
        <v>90</v>
      </c>
      <c r="C482" s="142" t="s">
        <v>1353</v>
      </c>
      <c r="D482" s="496">
        <v>971</v>
      </c>
      <c r="E482" s="761" t="s">
        <v>303</v>
      </c>
      <c r="F482" s="761" t="s">
        <v>321</v>
      </c>
      <c r="G482" s="761" t="s">
        <v>91</v>
      </c>
      <c r="H482" s="761" t="s">
        <v>286</v>
      </c>
      <c r="I482" s="663">
        <v>10000</v>
      </c>
      <c r="J482" s="663">
        <v>0</v>
      </c>
      <c r="K482" s="663">
        <f>SUM(L476:L479)</f>
        <v>0</v>
      </c>
      <c r="L482" s="1310"/>
    </row>
    <row r="483" spans="1:12" s="43" customFormat="1" ht="63" x14ac:dyDescent="0.25">
      <c r="A483" s="700" t="s">
        <v>25</v>
      </c>
      <c r="B483" s="124" t="s">
        <v>93</v>
      </c>
      <c r="C483" s="142" t="s">
        <v>1355</v>
      </c>
      <c r="D483" s="496">
        <v>971</v>
      </c>
      <c r="E483" s="761" t="s">
        <v>303</v>
      </c>
      <c r="F483" s="761" t="s">
        <v>321</v>
      </c>
      <c r="G483" s="761" t="s">
        <v>91</v>
      </c>
      <c r="H483" s="761" t="s">
        <v>286</v>
      </c>
      <c r="I483" s="526">
        <v>5000</v>
      </c>
      <c r="J483" s="526">
        <v>0</v>
      </c>
      <c r="K483" s="526">
        <v>0</v>
      </c>
      <c r="L483" s="1310"/>
    </row>
    <row r="484" spans="1:12" s="43" customFormat="1" ht="78.75" x14ac:dyDescent="0.25">
      <c r="A484" s="700" t="s">
        <v>345</v>
      </c>
      <c r="B484" s="124" t="s">
        <v>95</v>
      </c>
      <c r="C484" s="142" t="s">
        <v>1355</v>
      </c>
      <c r="D484" s="496">
        <v>971</v>
      </c>
      <c r="E484" s="761" t="s">
        <v>303</v>
      </c>
      <c r="F484" s="761" t="s">
        <v>321</v>
      </c>
      <c r="G484" s="761" t="s">
        <v>91</v>
      </c>
      <c r="H484" s="761" t="s">
        <v>286</v>
      </c>
      <c r="I484" s="526">
        <v>70000</v>
      </c>
      <c r="J484" s="526">
        <v>85000</v>
      </c>
      <c r="K484" s="526">
        <v>85000</v>
      </c>
      <c r="L484" s="1310"/>
    </row>
    <row r="485" spans="1:12" s="43" customFormat="1" ht="78.75" x14ac:dyDescent="0.25">
      <c r="A485" s="759" t="s">
        <v>46</v>
      </c>
      <c r="B485" s="760" t="s">
        <v>96</v>
      </c>
      <c r="C485" s="93" t="s">
        <v>1356</v>
      </c>
      <c r="D485" s="1516"/>
      <c r="E485" s="1517"/>
      <c r="F485" s="1517"/>
      <c r="G485" s="1517"/>
      <c r="H485" s="1517"/>
      <c r="I485" s="662">
        <f>I486</f>
        <v>1228233</v>
      </c>
      <c r="J485" s="662">
        <f>J486</f>
        <v>1237091</v>
      </c>
      <c r="K485" s="662">
        <f>K486</f>
        <v>1237091</v>
      </c>
      <c r="L485" s="1310"/>
    </row>
    <row r="486" spans="1:12" s="43" customFormat="1" ht="47.25" x14ac:dyDescent="0.25">
      <c r="A486" s="496" t="s">
        <v>97</v>
      </c>
      <c r="B486" s="124" t="s">
        <v>98</v>
      </c>
      <c r="C486" s="141" t="s">
        <v>1356</v>
      </c>
      <c r="D486" s="496" t="s">
        <v>309</v>
      </c>
      <c r="E486" s="496" t="s">
        <v>303</v>
      </c>
      <c r="F486" s="496" t="s">
        <v>321</v>
      </c>
      <c r="G486" s="496" t="s">
        <v>99</v>
      </c>
      <c r="H486" s="496" t="s">
        <v>286</v>
      </c>
      <c r="I486" s="526">
        <v>1228233</v>
      </c>
      <c r="J486" s="526">
        <v>1237091</v>
      </c>
      <c r="K486" s="526">
        <v>1237091</v>
      </c>
      <c r="L486" s="1310"/>
    </row>
    <row r="487" spans="1:12" s="43" customFormat="1" ht="47.25" x14ac:dyDescent="0.25">
      <c r="A487" s="551" t="s">
        <v>64</v>
      </c>
      <c r="B487" s="151" t="s">
        <v>1357</v>
      </c>
      <c r="C487" s="93" t="s">
        <v>1358</v>
      </c>
      <c r="D487" s="1518"/>
      <c r="E487" s="1519"/>
      <c r="F487" s="1519"/>
      <c r="G487" s="1519"/>
      <c r="H487" s="1520"/>
      <c r="I487" s="660">
        <f>I488</f>
        <v>5000</v>
      </c>
      <c r="J487" s="660">
        <f>J488</f>
        <v>5000</v>
      </c>
      <c r="K487" s="660">
        <f>K488</f>
        <v>5000</v>
      </c>
      <c r="L487" s="1310"/>
    </row>
    <row r="488" spans="1:12" s="43" customFormat="1" ht="95.25" thickBot="1" x14ac:dyDescent="0.3">
      <c r="A488" s="770" t="s">
        <v>118</v>
      </c>
      <c r="B488" s="875" t="s">
        <v>1359</v>
      </c>
      <c r="C488" s="224" t="s">
        <v>1358</v>
      </c>
      <c r="D488" s="770" t="s">
        <v>309</v>
      </c>
      <c r="E488" s="770" t="s">
        <v>303</v>
      </c>
      <c r="F488" s="770" t="s">
        <v>321</v>
      </c>
      <c r="G488" s="770" t="s">
        <v>1360</v>
      </c>
      <c r="H488" s="770" t="s">
        <v>286</v>
      </c>
      <c r="I488" s="968">
        <v>5000</v>
      </c>
      <c r="J488" s="968">
        <v>5000</v>
      </c>
      <c r="K488" s="968">
        <v>5000</v>
      </c>
      <c r="L488" s="1310"/>
    </row>
    <row r="489" spans="1:12" s="43" customFormat="1" x14ac:dyDescent="0.25">
      <c r="A489" s="1513" t="s">
        <v>1063</v>
      </c>
      <c r="B489" s="1514"/>
      <c r="C489" s="1514"/>
      <c r="D489" s="1514"/>
      <c r="E489" s="1514"/>
      <c r="F489" s="1514"/>
      <c r="G489" s="1514"/>
      <c r="H489" s="1514"/>
      <c r="I489" s="1514"/>
      <c r="J489" s="1514"/>
      <c r="K489" s="1515"/>
      <c r="L489" s="1310"/>
    </row>
    <row r="490" spans="1:12" s="43" customFormat="1" x14ac:dyDescent="0.25">
      <c r="A490" s="1524" t="s">
        <v>223</v>
      </c>
      <c r="B490" s="1497" t="s">
        <v>420</v>
      </c>
      <c r="C490" s="1497" t="s">
        <v>421</v>
      </c>
      <c r="D490" s="1497" t="s">
        <v>422</v>
      </c>
      <c r="E490" s="1497"/>
      <c r="F490" s="1497"/>
      <c r="G490" s="1497"/>
      <c r="H490" s="1497"/>
      <c r="I490" s="1497" t="s">
        <v>1060</v>
      </c>
      <c r="J490" s="1497"/>
      <c r="K490" s="1502"/>
      <c r="L490" s="1310"/>
    </row>
    <row r="491" spans="1:12" s="43" customFormat="1" ht="78.75" x14ac:dyDescent="0.25">
      <c r="A491" s="1524"/>
      <c r="B491" s="1497"/>
      <c r="C491" s="1497"/>
      <c r="D491" s="861" t="s">
        <v>277</v>
      </c>
      <c r="E491" s="1504" t="s">
        <v>278</v>
      </c>
      <c r="F491" s="1504"/>
      <c r="G491" s="861" t="s">
        <v>423</v>
      </c>
      <c r="H491" s="861" t="s">
        <v>280</v>
      </c>
      <c r="I491" s="861" t="s">
        <v>1074</v>
      </c>
      <c r="J491" s="861" t="s">
        <v>1072</v>
      </c>
      <c r="K491" s="862" t="s">
        <v>1073</v>
      </c>
      <c r="L491" s="1310"/>
    </row>
    <row r="492" spans="1:12" x14ac:dyDescent="0.25">
      <c r="A492" s="872">
        <v>1</v>
      </c>
      <c r="B492" s="861">
        <v>2</v>
      </c>
      <c r="C492" s="861">
        <v>3</v>
      </c>
      <c r="D492" s="861">
        <v>4</v>
      </c>
      <c r="E492" s="868">
        <v>5</v>
      </c>
      <c r="F492" s="868" t="s">
        <v>130</v>
      </c>
      <c r="G492" s="861">
        <v>7</v>
      </c>
      <c r="H492" s="861">
        <v>8</v>
      </c>
      <c r="I492" s="861">
        <v>9</v>
      </c>
      <c r="J492" s="861">
        <v>10</v>
      </c>
      <c r="K492" s="862">
        <v>11</v>
      </c>
      <c r="L492" s="1310"/>
    </row>
    <row r="493" spans="1:12" ht="79.5" thickBot="1" x14ac:dyDescent="0.3">
      <c r="A493" s="901"/>
      <c r="B493" s="899" t="s">
        <v>1045</v>
      </c>
      <c r="C493" s="972" t="s">
        <v>272</v>
      </c>
      <c r="D493" s="973"/>
      <c r="E493" s="973"/>
      <c r="F493" s="973"/>
      <c r="G493" s="973" t="s">
        <v>595</v>
      </c>
      <c r="H493" s="973"/>
      <c r="I493" s="974">
        <f>I494+I501+I509</f>
        <v>32170650</v>
      </c>
      <c r="J493" s="974">
        <f>J494+J501+J509</f>
        <v>33010164.380000003</v>
      </c>
      <c r="K493" s="975">
        <f>K494+K501+K509</f>
        <v>32200162.07</v>
      </c>
      <c r="L493" s="1310"/>
    </row>
    <row r="494" spans="1:12" ht="94.5" x14ac:dyDescent="0.25">
      <c r="A494" s="969" t="s">
        <v>168</v>
      </c>
      <c r="B494" s="585" t="s">
        <v>596</v>
      </c>
      <c r="C494" s="965" t="s">
        <v>359</v>
      </c>
      <c r="D494" s="971" t="s">
        <v>309</v>
      </c>
      <c r="E494" s="971" t="s">
        <v>284</v>
      </c>
      <c r="F494" s="971" t="s">
        <v>115</v>
      </c>
      <c r="G494" s="971" t="s">
        <v>177</v>
      </c>
      <c r="H494" s="969" t="s">
        <v>286</v>
      </c>
      <c r="I494" s="970">
        <f>I495+I500</f>
        <v>4460950</v>
      </c>
      <c r="J494" s="970">
        <v>6384805.3899999997</v>
      </c>
      <c r="K494" s="970">
        <f>K495+K500</f>
        <v>5907307.3499999996</v>
      </c>
      <c r="L494" s="1310"/>
    </row>
    <row r="495" spans="1:12" ht="94.5" x14ac:dyDescent="0.25">
      <c r="A495" s="496" t="s">
        <v>224</v>
      </c>
      <c r="B495" s="124" t="s">
        <v>596</v>
      </c>
      <c r="C495" s="122" t="s">
        <v>359</v>
      </c>
      <c r="D495" s="640" t="s">
        <v>309</v>
      </c>
      <c r="E495" s="640" t="s">
        <v>284</v>
      </c>
      <c r="F495" s="640" t="s">
        <v>115</v>
      </c>
      <c r="G495" s="640" t="s">
        <v>177</v>
      </c>
      <c r="H495" s="496" t="s">
        <v>286</v>
      </c>
      <c r="I495" s="596">
        <f>I496+I497+I498+I499</f>
        <v>4056466</v>
      </c>
      <c r="J495" s="596">
        <v>5980321.3899999997</v>
      </c>
      <c r="K495" s="596">
        <f>K496+K497+K498+K499</f>
        <v>5502823.3499999996</v>
      </c>
      <c r="L495" s="1310"/>
    </row>
    <row r="496" spans="1:12" x14ac:dyDescent="0.25">
      <c r="A496" s="496" t="s">
        <v>1388</v>
      </c>
      <c r="B496" s="124" t="s">
        <v>597</v>
      </c>
      <c r="C496" s="122" t="s">
        <v>359</v>
      </c>
      <c r="D496" s="640" t="s">
        <v>309</v>
      </c>
      <c r="E496" s="640" t="s">
        <v>284</v>
      </c>
      <c r="F496" s="640" t="s">
        <v>115</v>
      </c>
      <c r="G496" s="640" t="s">
        <v>177</v>
      </c>
      <c r="H496" s="496" t="s">
        <v>286</v>
      </c>
      <c r="I496" s="596">
        <v>1200000</v>
      </c>
      <c r="J496" s="596">
        <v>2319168.96</v>
      </c>
      <c r="K496" s="596">
        <v>1916491.14</v>
      </c>
      <c r="L496" s="1310"/>
    </row>
    <row r="497" spans="1:12" x14ac:dyDescent="0.25">
      <c r="A497" s="496" t="s">
        <v>240</v>
      </c>
      <c r="B497" s="124" t="s">
        <v>598</v>
      </c>
      <c r="C497" s="122" t="s">
        <v>359</v>
      </c>
      <c r="D497" s="640" t="s">
        <v>309</v>
      </c>
      <c r="E497" s="640" t="s">
        <v>284</v>
      </c>
      <c r="F497" s="640" t="s">
        <v>115</v>
      </c>
      <c r="G497" s="640" t="s">
        <v>177</v>
      </c>
      <c r="H497" s="496" t="s">
        <v>286</v>
      </c>
      <c r="I497" s="596">
        <v>2100000</v>
      </c>
      <c r="J497" s="596">
        <v>2772779.07</v>
      </c>
      <c r="K497" s="596">
        <v>2697959.15</v>
      </c>
      <c r="L497" s="1310"/>
    </row>
    <row r="498" spans="1:12" ht="31.5" x14ac:dyDescent="0.25">
      <c r="A498" s="496" t="s">
        <v>241</v>
      </c>
      <c r="B498" s="124" t="s">
        <v>599</v>
      </c>
      <c r="C498" s="122" t="s">
        <v>359</v>
      </c>
      <c r="D498" s="640" t="s">
        <v>309</v>
      </c>
      <c r="E498" s="640" t="s">
        <v>284</v>
      </c>
      <c r="F498" s="640" t="s">
        <v>115</v>
      </c>
      <c r="G498" s="640" t="s">
        <v>177</v>
      </c>
      <c r="H498" s="496" t="s">
        <v>286</v>
      </c>
      <c r="I498" s="596">
        <v>200000</v>
      </c>
      <c r="J498" s="596">
        <v>640435.06000000006</v>
      </c>
      <c r="K498" s="596">
        <v>640435.06000000006</v>
      </c>
      <c r="L498" s="1310"/>
    </row>
    <row r="499" spans="1:12" x14ac:dyDescent="0.25">
      <c r="A499" s="496" t="s">
        <v>356</v>
      </c>
      <c r="B499" s="124" t="s">
        <v>960</v>
      </c>
      <c r="C499" s="122" t="s">
        <v>359</v>
      </c>
      <c r="D499" s="640" t="s">
        <v>309</v>
      </c>
      <c r="E499" s="640" t="s">
        <v>284</v>
      </c>
      <c r="F499" s="640" t="s">
        <v>115</v>
      </c>
      <c r="G499" s="640" t="s">
        <v>177</v>
      </c>
      <c r="H499" s="496" t="s">
        <v>286</v>
      </c>
      <c r="I499" s="596">
        <v>556466</v>
      </c>
      <c r="J499" s="596">
        <v>247938.3</v>
      </c>
      <c r="K499" s="596">
        <v>247938</v>
      </c>
      <c r="L499" s="1310"/>
    </row>
    <row r="500" spans="1:12" s="43" customFormat="1" ht="31.5" x14ac:dyDescent="0.25">
      <c r="A500" s="496" t="s">
        <v>83</v>
      </c>
      <c r="B500" s="124" t="s">
        <v>360</v>
      </c>
      <c r="C500" s="141" t="s">
        <v>601</v>
      </c>
      <c r="D500" s="640" t="s">
        <v>309</v>
      </c>
      <c r="E500" s="640" t="s">
        <v>284</v>
      </c>
      <c r="F500" s="640" t="s">
        <v>115</v>
      </c>
      <c r="G500" s="640" t="s">
        <v>177</v>
      </c>
      <c r="H500" s="496" t="s">
        <v>286</v>
      </c>
      <c r="I500" s="596">
        <v>404484</v>
      </c>
      <c r="J500" s="596">
        <v>404484</v>
      </c>
      <c r="K500" s="596">
        <v>404484</v>
      </c>
      <c r="L500" s="1310"/>
    </row>
    <row r="501" spans="1:12" ht="47.25" x14ac:dyDescent="0.25">
      <c r="A501" s="551" t="s">
        <v>152</v>
      </c>
      <c r="B501" s="151" t="s">
        <v>600</v>
      </c>
      <c r="C501" s="579"/>
      <c r="D501" s="664" t="s">
        <v>309</v>
      </c>
      <c r="E501" s="664" t="s">
        <v>284</v>
      </c>
      <c r="F501" s="664" t="s">
        <v>115</v>
      </c>
      <c r="G501" s="664" t="s">
        <v>178</v>
      </c>
      <c r="H501" s="551" t="s">
        <v>67</v>
      </c>
      <c r="I501" s="580">
        <f>I502+I503+I504+I505+I506+I507+I508</f>
        <v>22055870</v>
      </c>
      <c r="J501" s="580">
        <f>J502+J503+J504+J505+J506+J507+J508</f>
        <v>20771528.990000002</v>
      </c>
      <c r="K501" s="580">
        <f>K502+K503+K504+K505+K506+K507+K508</f>
        <v>20479182.800000001</v>
      </c>
      <c r="L501" s="1310"/>
    </row>
    <row r="502" spans="1:12" x14ac:dyDescent="0.25">
      <c r="A502" s="496" t="s">
        <v>89</v>
      </c>
      <c r="B502" s="124" t="s">
        <v>602</v>
      </c>
      <c r="C502" s="122"/>
      <c r="D502" s="640" t="s">
        <v>309</v>
      </c>
      <c r="E502" s="640" t="s">
        <v>284</v>
      </c>
      <c r="F502" s="640" t="s">
        <v>115</v>
      </c>
      <c r="G502" s="640" t="s">
        <v>178</v>
      </c>
      <c r="H502" s="496" t="s">
        <v>295</v>
      </c>
      <c r="I502" s="596">
        <v>12804280</v>
      </c>
      <c r="J502" s="596">
        <v>10886870</v>
      </c>
      <c r="K502" s="596">
        <v>10857679.73</v>
      </c>
      <c r="L502" s="1310"/>
    </row>
    <row r="503" spans="1:12" x14ac:dyDescent="0.25">
      <c r="A503" s="496" t="s">
        <v>92</v>
      </c>
      <c r="B503" s="124" t="s">
        <v>361</v>
      </c>
      <c r="C503" s="122"/>
      <c r="D503" s="640" t="s">
        <v>309</v>
      </c>
      <c r="E503" s="640" t="s">
        <v>284</v>
      </c>
      <c r="F503" s="640" t="s">
        <v>115</v>
      </c>
      <c r="G503" s="640" t="s">
        <v>178</v>
      </c>
      <c r="H503" s="496" t="s">
        <v>296</v>
      </c>
      <c r="I503" s="596">
        <v>100000</v>
      </c>
      <c r="J503" s="596">
        <v>112800</v>
      </c>
      <c r="K503" s="596">
        <v>112800</v>
      </c>
      <c r="L503" s="1310"/>
    </row>
    <row r="504" spans="1:12" s="28" customFormat="1" x14ac:dyDescent="0.25">
      <c r="A504" s="496" t="s">
        <v>94</v>
      </c>
      <c r="B504" s="124" t="s">
        <v>362</v>
      </c>
      <c r="C504" s="122"/>
      <c r="D504" s="640" t="s">
        <v>309</v>
      </c>
      <c r="E504" s="640" t="s">
        <v>284</v>
      </c>
      <c r="F504" s="640" t="s">
        <v>115</v>
      </c>
      <c r="G504" s="640" t="s">
        <v>178</v>
      </c>
      <c r="H504" s="496" t="s">
        <v>297</v>
      </c>
      <c r="I504" s="596">
        <v>3866890</v>
      </c>
      <c r="J504" s="596">
        <v>3278230</v>
      </c>
      <c r="K504" s="596">
        <v>3257776.38</v>
      </c>
      <c r="L504" s="1310"/>
    </row>
    <row r="505" spans="1:12" ht="63" x14ac:dyDescent="0.25">
      <c r="A505" s="496" t="s">
        <v>107</v>
      </c>
      <c r="B505" s="124" t="s">
        <v>603</v>
      </c>
      <c r="C505" s="122"/>
      <c r="D505" s="640" t="s">
        <v>309</v>
      </c>
      <c r="E505" s="640" t="s">
        <v>284</v>
      </c>
      <c r="F505" s="640" t="s">
        <v>115</v>
      </c>
      <c r="G505" s="640" t="s">
        <v>178</v>
      </c>
      <c r="H505" s="496" t="s">
        <v>286</v>
      </c>
      <c r="I505" s="596">
        <v>5084200</v>
      </c>
      <c r="J505" s="596">
        <v>6350390.2999999998</v>
      </c>
      <c r="K505" s="596">
        <v>6107688</v>
      </c>
      <c r="L505" s="1310"/>
    </row>
    <row r="506" spans="1:12" x14ac:dyDescent="0.25">
      <c r="A506" s="496" t="s">
        <v>108</v>
      </c>
      <c r="B506" s="124" t="s">
        <v>363</v>
      </c>
      <c r="C506" s="122"/>
      <c r="D506" s="640" t="s">
        <v>309</v>
      </c>
      <c r="E506" s="640" t="s">
        <v>284</v>
      </c>
      <c r="F506" s="640" t="s">
        <v>115</v>
      </c>
      <c r="G506" s="640" t="s">
        <v>178</v>
      </c>
      <c r="H506" s="496" t="s">
        <v>298</v>
      </c>
      <c r="I506" s="596">
        <v>15000</v>
      </c>
      <c r="J506" s="596">
        <v>597.69000000000005</v>
      </c>
      <c r="K506" s="596">
        <v>597.69000000000005</v>
      </c>
      <c r="L506" s="1310"/>
    </row>
    <row r="507" spans="1:12" x14ac:dyDescent="0.25">
      <c r="A507" s="496" t="s">
        <v>109</v>
      </c>
      <c r="B507" s="124" t="s">
        <v>364</v>
      </c>
      <c r="C507" s="122"/>
      <c r="D507" s="640" t="s">
        <v>309</v>
      </c>
      <c r="E507" s="640" t="s">
        <v>284</v>
      </c>
      <c r="F507" s="640" t="s">
        <v>115</v>
      </c>
      <c r="G507" s="640" t="s">
        <v>178</v>
      </c>
      <c r="H507" s="496" t="s">
        <v>299</v>
      </c>
      <c r="I507" s="596">
        <v>15000</v>
      </c>
      <c r="J507" s="596">
        <v>2322</v>
      </c>
      <c r="K507" s="596">
        <v>2322</v>
      </c>
      <c r="L507" s="1310"/>
    </row>
    <row r="508" spans="1:12" s="28" customFormat="1" x14ac:dyDescent="0.25">
      <c r="A508" s="496" t="s">
        <v>110</v>
      </c>
      <c r="B508" s="124" t="s">
        <v>365</v>
      </c>
      <c r="C508" s="122"/>
      <c r="D508" s="640" t="s">
        <v>309</v>
      </c>
      <c r="E508" s="640" t="s">
        <v>284</v>
      </c>
      <c r="F508" s="640" t="s">
        <v>115</v>
      </c>
      <c r="G508" s="640" t="s">
        <v>178</v>
      </c>
      <c r="H508" s="496" t="s">
        <v>300</v>
      </c>
      <c r="I508" s="596">
        <v>170500</v>
      </c>
      <c r="J508" s="596">
        <v>140319</v>
      </c>
      <c r="K508" s="596">
        <v>140319</v>
      </c>
      <c r="L508" s="1310"/>
    </row>
    <row r="509" spans="1:12" ht="31.5" x14ac:dyDescent="0.25">
      <c r="A509" s="551" t="s">
        <v>113</v>
      </c>
      <c r="B509" s="151" t="s">
        <v>249</v>
      </c>
      <c r="C509" s="579"/>
      <c r="D509" s="664" t="s">
        <v>309</v>
      </c>
      <c r="E509" s="664" t="s">
        <v>284</v>
      </c>
      <c r="F509" s="664" t="s">
        <v>115</v>
      </c>
      <c r="G509" s="664" t="s">
        <v>179</v>
      </c>
      <c r="H509" s="551" t="s">
        <v>67</v>
      </c>
      <c r="I509" s="580">
        <f>I510+I511</f>
        <v>5653830</v>
      </c>
      <c r="J509" s="580">
        <f>J510+J511</f>
        <v>5853830</v>
      </c>
      <c r="K509" s="580">
        <f>K510+K511</f>
        <v>5813671.9199999999</v>
      </c>
      <c r="L509" s="1310"/>
    </row>
    <row r="510" spans="1:12" x14ac:dyDescent="0.25">
      <c r="A510" s="496" t="s">
        <v>97</v>
      </c>
      <c r="B510" s="124" t="s">
        <v>366</v>
      </c>
      <c r="C510" s="122"/>
      <c r="D510" s="640" t="s">
        <v>309</v>
      </c>
      <c r="E510" s="640" t="s">
        <v>284</v>
      </c>
      <c r="F510" s="640" t="s">
        <v>115</v>
      </c>
      <c r="G510" s="640" t="s">
        <v>179</v>
      </c>
      <c r="H510" s="496" t="s">
        <v>335</v>
      </c>
      <c r="I510" s="596">
        <v>5653830</v>
      </c>
      <c r="J510" s="596">
        <v>5853830</v>
      </c>
      <c r="K510" s="596">
        <v>5813671.9199999999</v>
      </c>
      <c r="L510" s="1310"/>
    </row>
    <row r="511" spans="1:12" ht="16.5" thickBot="1" x14ac:dyDescent="0.3">
      <c r="A511" s="770" t="s">
        <v>339</v>
      </c>
      <c r="B511" s="601" t="s">
        <v>367</v>
      </c>
      <c r="C511" s="229"/>
      <c r="D511" s="665" t="s">
        <v>309</v>
      </c>
      <c r="E511" s="665" t="s">
        <v>284</v>
      </c>
      <c r="F511" s="665" t="s">
        <v>115</v>
      </c>
      <c r="G511" s="665" t="s">
        <v>179</v>
      </c>
      <c r="H511" s="770" t="s">
        <v>286</v>
      </c>
      <c r="I511" s="667">
        <v>0</v>
      </c>
      <c r="J511" s="667">
        <v>0</v>
      </c>
      <c r="K511" s="667">
        <v>0</v>
      </c>
      <c r="L511" s="1310"/>
    </row>
    <row r="512" spans="1:12" x14ac:dyDescent="0.25">
      <c r="A512" s="1499" t="s">
        <v>1046</v>
      </c>
      <c r="B512" s="1500"/>
      <c r="C512" s="1500"/>
      <c r="D512" s="1500"/>
      <c r="E512" s="1500"/>
      <c r="F512" s="1500"/>
      <c r="G512" s="1500"/>
      <c r="H512" s="1500"/>
      <c r="I512" s="1500"/>
      <c r="J512" s="1500"/>
      <c r="K512" s="1501"/>
      <c r="L512" s="1310"/>
    </row>
    <row r="513" spans="1:12" x14ac:dyDescent="0.25">
      <c r="A513" s="1503" t="s">
        <v>223</v>
      </c>
      <c r="B513" s="1497" t="s">
        <v>420</v>
      </c>
      <c r="C513" s="1497" t="s">
        <v>343</v>
      </c>
      <c r="D513" s="1497" t="s">
        <v>276</v>
      </c>
      <c r="E513" s="1497"/>
      <c r="F513" s="1497"/>
      <c r="G513" s="1497"/>
      <c r="H513" s="1497"/>
      <c r="I513" s="1497" t="s">
        <v>1060</v>
      </c>
      <c r="J513" s="1497"/>
      <c r="K513" s="1502"/>
      <c r="L513" s="1310"/>
    </row>
    <row r="514" spans="1:12" x14ac:dyDescent="0.25">
      <c r="A514" s="1503"/>
      <c r="B514" s="1497"/>
      <c r="C514" s="1498"/>
      <c r="D514" s="1497" t="s">
        <v>277</v>
      </c>
      <c r="E514" s="1497" t="s">
        <v>278</v>
      </c>
      <c r="F514" s="1528"/>
      <c r="G514" s="1497" t="s">
        <v>279</v>
      </c>
      <c r="H514" s="1497" t="s">
        <v>280</v>
      </c>
      <c r="I514" s="1497" t="s">
        <v>1054</v>
      </c>
      <c r="J514" s="1497" t="s">
        <v>1072</v>
      </c>
      <c r="K514" s="1502" t="s">
        <v>1073</v>
      </c>
      <c r="L514" s="1310"/>
    </row>
    <row r="515" spans="1:12" x14ac:dyDescent="0.25">
      <c r="A515" s="1503"/>
      <c r="B515" s="1544"/>
      <c r="C515" s="1498"/>
      <c r="D515" s="1528"/>
      <c r="E515" s="861" t="s">
        <v>281</v>
      </c>
      <c r="F515" s="861" t="s">
        <v>282</v>
      </c>
      <c r="G515" s="1528"/>
      <c r="H515" s="1528"/>
      <c r="I515" s="1497"/>
      <c r="J515" s="1497"/>
      <c r="K515" s="1502"/>
      <c r="L515" s="1310"/>
    </row>
    <row r="516" spans="1:12" x14ac:dyDescent="0.25">
      <c r="A516" s="864">
        <v>1</v>
      </c>
      <c r="B516" s="870">
        <v>2</v>
      </c>
      <c r="C516" s="863">
        <v>3</v>
      </c>
      <c r="D516" s="865">
        <v>4</v>
      </c>
      <c r="E516" s="861">
        <v>5</v>
      </c>
      <c r="F516" s="861">
        <v>6</v>
      </c>
      <c r="G516" s="865">
        <v>7</v>
      </c>
      <c r="H516" s="865">
        <v>8</v>
      </c>
      <c r="I516" s="861">
        <v>9</v>
      </c>
      <c r="J516" s="861">
        <v>10</v>
      </c>
      <c r="K516" s="862">
        <v>11</v>
      </c>
      <c r="L516" s="1310"/>
    </row>
    <row r="517" spans="1:12" ht="63.75" thickBot="1" x14ac:dyDescent="0.3">
      <c r="A517" s="881"/>
      <c r="B517" s="882" t="s">
        <v>1034</v>
      </c>
      <c r="C517" s="394" t="s">
        <v>272</v>
      </c>
      <c r="D517" s="394"/>
      <c r="E517" s="741"/>
      <c r="F517" s="741"/>
      <c r="G517" s="741" t="s">
        <v>604</v>
      </c>
      <c r="H517" s="394"/>
      <c r="I517" s="883">
        <f>I518+I522+I527</f>
        <v>7848440</v>
      </c>
      <c r="J517" s="883">
        <f>J518+J522+J527</f>
        <v>7675020</v>
      </c>
      <c r="K517" s="884">
        <f>K518+K522+K527</f>
        <v>7674811.0999999996</v>
      </c>
      <c r="L517" s="1310"/>
    </row>
    <row r="518" spans="1:12" ht="47.25" x14ac:dyDescent="0.25">
      <c r="A518" s="947">
        <v>1</v>
      </c>
      <c r="B518" s="867" t="s">
        <v>1369</v>
      </c>
      <c r="C518" s="948" t="s">
        <v>1377</v>
      </c>
      <c r="D518" s="949" t="s">
        <v>309</v>
      </c>
      <c r="E518" s="949" t="s">
        <v>284</v>
      </c>
      <c r="F518" s="949" t="s">
        <v>115</v>
      </c>
      <c r="G518" s="949" t="s">
        <v>605</v>
      </c>
      <c r="H518" s="948"/>
      <c r="I518" s="588">
        <f>I520+I519+I521</f>
        <v>1780000</v>
      </c>
      <c r="J518" s="588">
        <f>J520+J519+J521</f>
        <v>1677470</v>
      </c>
      <c r="K518" s="588">
        <f>K520+K519+K521</f>
        <v>1677261.1</v>
      </c>
      <c r="L518" s="1310"/>
    </row>
    <row r="519" spans="1:12" ht="47.25" x14ac:dyDescent="0.25">
      <c r="A519" s="605" t="s">
        <v>81</v>
      </c>
      <c r="B519" s="124" t="s">
        <v>151</v>
      </c>
      <c r="C519" s="224" t="s">
        <v>1064</v>
      </c>
      <c r="D519" s="591" t="s">
        <v>309</v>
      </c>
      <c r="E519" s="591" t="s">
        <v>284</v>
      </c>
      <c r="F519" s="591" t="s">
        <v>115</v>
      </c>
      <c r="G519" s="591" t="s">
        <v>606</v>
      </c>
      <c r="H519" s="590">
        <v>244</v>
      </c>
      <c r="I519" s="775">
        <v>0</v>
      </c>
      <c r="J519" s="775">
        <v>270998.90000000002</v>
      </c>
      <c r="K519" s="775">
        <v>270790</v>
      </c>
      <c r="L519" s="1310"/>
    </row>
    <row r="520" spans="1:12" ht="63" x14ac:dyDescent="0.25">
      <c r="A520" s="605" t="s">
        <v>83</v>
      </c>
      <c r="B520" s="701" t="s">
        <v>1371</v>
      </c>
      <c r="C520" s="224" t="s">
        <v>1064</v>
      </c>
      <c r="D520" s="496" t="s">
        <v>309</v>
      </c>
      <c r="E520" s="496" t="s">
        <v>284</v>
      </c>
      <c r="F520" s="496" t="s">
        <v>115</v>
      </c>
      <c r="G520" s="496" t="s">
        <v>607</v>
      </c>
      <c r="H520" s="496" t="s">
        <v>286</v>
      </c>
      <c r="I520" s="776">
        <v>1780000</v>
      </c>
      <c r="J520" s="776">
        <v>1406471.1</v>
      </c>
      <c r="K520" s="776">
        <v>1406471.1</v>
      </c>
      <c r="L520" s="1310"/>
    </row>
    <row r="521" spans="1:12" ht="63" x14ac:dyDescent="0.25">
      <c r="A521" s="605" t="s">
        <v>84</v>
      </c>
      <c r="B521" s="701" t="s">
        <v>1372</v>
      </c>
      <c r="C521" s="224" t="s">
        <v>1064</v>
      </c>
      <c r="D521" s="496" t="s">
        <v>309</v>
      </c>
      <c r="E521" s="496" t="s">
        <v>284</v>
      </c>
      <c r="F521" s="496" t="s">
        <v>115</v>
      </c>
      <c r="G521" s="496" t="s">
        <v>1378</v>
      </c>
      <c r="H521" s="496" t="s">
        <v>286</v>
      </c>
      <c r="I521" s="776">
        <v>0</v>
      </c>
      <c r="J521" s="776">
        <v>0</v>
      </c>
      <c r="K521" s="776">
        <v>0</v>
      </c>
      <c r="L521" s="1310"/>
    </row>
    <row r="522" spans="1:12" ht="31.5" x14ac:dyDescent="0.25">
      <c r="A522" s="777" t="s">
        <v>152</v>
      </c>
      <c r="B522" s="151" t="s">
        <v>1379</v>
      </c>
      <c r="C522" s="224" t="s">
        <v>715</v>
      </c>
      <c r="D522" s="623" t="s">
        <v>309</v>
      </c>
      <c r="E522" s="551" t="s">
        <v>284</v>
      </c>
      <c r="F522" s="551" t="s">
        <v>115</v>
      </c>
      <c r="G522" s="778" t="s">
        <v>608</v>
      </c>
      <c r="H522" s="778" t="s">
        <v>67</v>
      </c>
      <c r="I522" s="779">
        <f>I524+I525+I526</f>
        <v>5648440</v>
      </c>
      <c r="J522" s="779">
        <f>J524+J525+J526</f>
        <v>5997550</v>
      </c>
      <c r="K522" s="779">
        <f>K524+K525+K526</f>
        <v>5997550</v>
      </c>
      <c r="L522" s="1310"/>
    </row>
    <row r="523" spans="1:12" ht="78.75" x14ac:dyDescent="0.25">
      <c r="A523" s="605" t="s">
        <v>89</v>
      </c>
      <c r="B523" s="701" t="s">
        <v>1374</v>
      </c>
      <c r="C523" s="224" t="s">
        <v>715</v>
      </c>
      <c r="D523" s="780"/>
      <c r="E523" s="781"/>
      <c r="F523" s="781"/>
      <c r="G523" s="782"/>
      <c r="H523" s="782"/>
      <c r="I523" s="783">
        <v>0</v>
      </c>
      <c r="J523" s="783">
        <v>0</v>
      </c>
      <c r="K523" s="783">
        <v>0</v>
      </c>
      <c r="L523" s="1310"/>
    </row>
    <row r="524" spans="1:12" ht="78.75" x14ac:dyDescent="0.25">
      <c r="A524" s="605" t="s">
        <v>92</v>
      </c>
      <c r="B524" s="701" t="s">
        <v>1375</v>
      </c>
      <c r="C524" s="224" t="s">
        <v>715</v>
      </c>
      <c r="D524" s="770" t="s">
        <v>309</v>
      </c>
      <c r="E524" s="770" t="s">
        <v>284</v>
      </c>
      <c r="F524" s="770" t="s">
        <v>115</v>
      </c>
      <c r="G524" s="770" t="s">
        <v>609</v>
      </c>
      <c r="H524" s="770" t="s">
        <v>286</v>
      </c>
      <c r="I524" s="783">
        <v>65000</v>
      </c>
      <c r="J524" s="783">
        <v>70000</v>
      </c>
      <c r="K524" s="783">
        <v>70000</v>
      </c>
      <c r="L524" s="1310"/>
    </row>
    <row r="525" spans="1:12" ht="78.75" x14ac:dyDescent="0.25">
      <c r="A525" s="605" t="s">
        <v>94</v>
      </c>
      <c r="B525" s="124" t="s">
        <v>153</v>
      </c>
      <c r="C525" s="224" t="s">
        <v>715</v>
      </c>
      <c r="D525" s="496" t="s">
        <v>309</v>
      </c>
      <c r="E525" s="496" t="s">
        <v>156</v>
      </c>
      <c r="F525" s="496" t="s">
        <v>310</v>
      </c>
      <c r="G525" s="496" t="s">
        <v>610</v>
      </c>
      <c r="H525" s="496" t="s">
        <v>611</v>
      </c>
      <c r="I525" s="776">
        <v>5583440</v>
      </c>
      <c r="J525" s="776">
        <v>5927550</v>
      </c>
      <c r="K525" s="776">
        <v>5927550</v>
      </c>
      <c r="L525" s="1310"/>
    </row>
    <row r="526" spans="1:12" ht="47.25" x14ac:dyDescent="0.25">
      <c r="A526" s="605" t="s">
        <v>107</v>
      </c>
      <c r="B526" s="673" t="s">
        <v>713</v>
      </c>
      <c r="C526" s="224" t="s">
        <v>715</v>
      </c>
      <c r="D526" s="770" t="s">
        <v>309</v>
      </c>
      <c r="E526" s="770" t="s">
        <v>136</v>
      </c>
      <c r="F526" s="770" t="s">
        <v>310</v>
      </c>
      <c r="G526" s="770" t="s">
        <v>714</v>
      </c>
      <c r="H526" s="770" t="s">
        <v>286</v>
      </c>
      <c r="I526" s="783">
        <v>0</v>
      </c>
      <c r="J526" s="783">
        <v>0</v>
      </c>
      <c r="K526" s="783">
        <v>0</v>
      </c>
      <c r="L526" s="1310"/>
    </row>
    <row r="527" spans="1:12" s="43" customFormat="1" ht="63" x14ac:dyDescent="0.25">
      <c r="A527" s="589" t="s">
        <v>46</v>
      </c>
      <c r="B527" s="784" t="s">
        <v>1091</v>
      </c>
      <c r="C527" s="93" t="s">
        <v>716</v>
      </c>
      <c r="D527" s="551"/>
      <c r="E527" s="551"/>
      <c r="F527" s="551"/>
      <c r="G527" s="551" t="s">
        <v>718</v>
      </c>
      <c r="H527" s="551"/>
      <c r="I527" s="779">
        <f>I528</f>
        <v>420000</v>
      </c>
      <c r="J527" s="779">
        <f>J528</f>
        <v>0</v>
      </c>
      <c r="K527" s="779">
        <f>K528</f>
        <v>0</v>
      </c>
      <c r="L527" s="1310"/>
    </row>
    <row r="528" spans="1:12" ht="95.25" thickBot="1" x14ac:dyDescent="0.3">
      <c r="A528" s="602" t="s">
        <v>97</v>
      </c>
      <c r="B528" s="873" t="s">
        <v>1376</v>
      </c>
      <c r="C528" s="224" t="s">
        <v>716</v>
      </c>
      <c r="D528" s="770" t="s">
        <v>309</v>
      </c>
      <c r="E528" s="770" t="s">
        <v>304</v>
      </c>
      <c r="F528" s="770" t="s">
        <v>303</v>
      </c>
      <c r="G528" s="770" t="s">
        <v>717</v>
      </c>
      <c r="H528" s="770" t="s">
        <v>286</v>
      </c>
      <c r="I528" s="783">
        <v>420000</v>
      </c>
      <c r="J528" s="783">
        <v>0</v>
      </c>
      <c r="K528" s="783">
        <v>0</v>
      </c>
      <c r="L528" s="1310"/>
    </row>
    <row r="529" spans="1:12" x14ac:dyDescent="0.25">
      <c r="A529" s="1499" t="s">
        <v>1033</v>
      </c>
      <c r="B529" s="1500"/>
      <c r="C529" s="1500"/>
      <c r="D529" s="1500"/>
      <c r="E529" s="1500"/>
      <c r="F529" s="1500"/>
      <c r="G529" s="1500"/>
      <c r="H529" s="1500"/>
      <c r="I529" s="1500"/>
      <c r="J529" s="1500"/>
      <c r="K529" s="1501"/>
      <c r="L529" s="1310"/>
    </row>
    <row r="530" spans="1:12" x14ac:dyDescent="0.25">
      <c r="A530" s="1503" t="s">
        <v>223</v>
      </c>
      <c r="B530" s="1497" t="s">
        <v>420</v>
      </c>
      <c r="C530" s="1497" t="s">
        <v>343</v>
      </c>
      <c r="D530" s="1497" t="s">
        <v>276</v>
      </c>
      <c r="E530" s="1497"/>
      <c r="F530" s="1497"/>
      <c r="G530" s="1497"/>
      <c r="H530" s="1497"/>
      <c r="I530" s="1497" t="s">
        <v>1060</v>
      </c>
      <c r="J530" s="1497"/>
      <c r="K530" s="1502"/>
      <c r="L530" s="1310"/>
    </row>
    <row r="531" spans="1:12" x14ac:dyDescent="0.25">
      <c r="A531" s="1503"/>
      <c r="B531" s="1497"/>
      <c r="C531" s="1498"/>
      <c r="D531" s="1497" t="s">
        <v>277</v>
      </c>
      <c r="E531" s="1497" t="s">
        <v>278</v>
      </c>
      <c r="F531" s="1528"/>
      <c r="G531" s="1497" t="s">
        <v>279</v>
      </c>
      <c r="H531" s="1497" t="s">
        <v>280</v>
      </c>
      <c r="I531" s="1497" t="s">
        <v>1074</v>
      </c>
      <c r="J531" s="1497" t="s">
        <v>1072</v>
      </c>
      <c r="K531" s="1502" t="s">
        <v>1073</v>
      </c>
      <c r="L531" s="1310"/>
    </row>
    <row r="532" spans="1:12" s="28" customFormat="1" x14ac:dyDescent="0.25">
      <c r="A532" s="1503"/>
      <c r="B532" s="1544"/>
      <c r="C532" s="1498"/>
      <c r="D532" s="1528"/>
      <c r="E532" s="861" t="s">
        <v>281</v>
      </c>
      <c r="F532" s="861" t="s">
        <v>282</v>
      </c>
      <c r="G532" s="1528"/>
      <c r="H532" s="1528"/>
      <c r="I532" s="1497"/>
      <c r="J532" s="1497"/>
      <c r="K532" s="1502"/>
      <c r="L532" s="1310"/>
    </row>
    <row r="533" spans="1:12" s="28" customFormat="1" x14ac:dyDescent="0.25">
      <c r="A533" s="864">
        <v>1</v>
      </c>
      <c r="B533" s="870">
        <v>2</v>
      </c>
      <c r="C533" s="863">
        <v>3</v>
      </c>
      <c r="D533" s="865">
        <v>4</v>
      </c>
      <c r="E533" s="861">
        <v>5</v>
      </c>
      <c r="F533" s="861">
        <v>6</v>
      </c>
      <c r="G533" s="865">
        <v>7</v>
      </c>
      <c r="H533" s="865">
        <v>8</v>
      </c>
      <c r="I533" s="861">
        <v>9</v>
      </c>
      <c r="J533" s="861">
        <v>10</v>
      </c>
      <c r="K533" s="862">
        <v>11</v>
      </c>
      <c r="L533" s="1310"/>
    </row>
    <row r="534" spans="1:12" s="28" customFormat="1" ht="57.75" thickBot="1" x14ac:dyDescent="0.3">
      <c r="A534" s="942"/>
      <c r="B534" s="920" t="s">
        <v>1380</v>
      </c>
      <c r="C534" s="260" t="s">
        <v>272</v>
      </c>
      <c r="D534" s="943"/>
      <c r="E534" s="944"/>
      <c r="F534" s="944"/>
      <c r="G534" s="261">
        <v>1290000000</v>
      </c>
      <c r="H534" s="261"/>
      <c r="I534" s="945">
        <f>I535+I537</f>
        <v>4174830</v>
      </c>
      <c r="J534" s="945">
        <f>J535+J537</f>
        <v>4200017.0199999996</v>
      </c>
      <c r="K534" s="946">
        <f>K535+K537</f>
        <v>4199635.5</v>
      </c>
      <c r="L534" s="1310"/>
    </row>
    <row r="535" spans="1:12" ht="94.5" x14ac:dyDescent="0.25">
      <c r="A535" s="938">
        <v>1</v>
      </c>
      <c r="B535" s="939" t="s">
        <v>1381</v>
      </c>
      <c r="C535" s="785" t="s">
        <v>1382</v>
      </c>
      <c r="D535" s="566" t="s">
        <v>67</v>
      </c>
      <c r="E535" s="587" t="s">
        <v>156</v>
      </c>
      <c r="F535" s="587" t="s">
        <v>150</v>
      </c>
      <c r="G535" s="866">
        <v>200000</v>
      </c>
      <c r="H535" s="566" t="s">
        <v>67</v>
      </c>
      <c r="I535" s="940">
        <f>I536</f>
        <v>200000</v>
      </c>
      <c r="J535" s="940">
        <f>J536</f>
        <v>208000</v>
      </c>
      <c r="K535" s="940">
        <f>K536</f>
        <v>207618.64</v>
      </c>
      <c r="L535" s="1310"/>
    </row>
    <row r="536" spans="1:12" s="28" customFormat="1" ht="63" x14ac:dyDescent="0.25">
      <c r="A536" s="786" t="s">
        <v>224</v>
      </c>
      <c r="B536" s="601" t="s">
        <v>1383</v>
      </c>
      <c r="C536" s="668" t="s">
        <v>1382</v>
      </c>
      <c r="D536" s="507" t="s">
        <v>67</v>
      </c>
      <c r="E536" s="145" t="s">
        <v>156</v>
      </c>
      <c r="F536" s="145" t="s">
        <v>150</v>
      </c>
      <c r="G536" s="142">
        <v>226010</v>
      </c>
      <c r="H536" s="507" t="s">
        <v>67</v>
      </c>
      <c r="I536" s="787">
        <v>200000</v>
      </c>
      <c r="J536" s="787">
        <v>208000</v>
      </c>
      <c r="K536" s="787">
        <v>207618.64</v>
      </c>
      <c r="L536" s="1310"/>
    </row>
    <row r="537" spans="1:12" s="28" customFormat="1" ht="94.5" x14ac:dyDescent="0.25">
      <c r="A537" s="777" t="s">
        <v>22</v>
      </c>
      <c r="B537" s="760" t="s">
        <v>1384</v>
      </c>
      <c r="C537" s="785" t="s">
        <v>1382</v>
      </c>
      <c r="D537" s="589" t="s">
        <v>309</v>
      </c>
      <c r="E537" s="788" t="s">
        <v>303</v>
      </c>
      <c r="F537" s="788" t="s">
        <v>284</v>
      </c>
      <c r="G537" s="788" t="s">
        <v>613</v>
      </c>
      <c r="H537" s="788" t="s">
        <v>67</v>
      </c>
      <c r="I537" s="779">
        <f>I538+I539</f>
        <v>3974830</v>
      </c>
      <c r="J537" s="779">
        <f>J538+J539</f>
        <v>3992017.02</v>
      </c>
      <c r="K537" s="779">
        <f>K538+K539</f>
        <v>3992016.86</v>
      </c>
      <c r="L537" s="1310"/>
    </row>
    <row r="538" spans="1:12" ht="47.25" x14ac:dyDescent="0.25">
      <c r="A538" s="605" t="s">
        <v>89</v>
      </c>
      <c r="B538" s="601" t="s">
        <v>1385</v>
      </c>
      <c r="C538" s="668" t="s">
        <v>1382</v>
      </c>
      <c r="D538" s="145">
        <v>971</v>
      </c>
      <c r="E538" s="761" t="s">
        <v>284</v>
      </c>
      <c r="F538" s="761" t="s">
        <v>115</v>
      </c>
      <c r="G538" s="761" t="s">
        <v>614</v>
      </c>
      <c r="H538" s="761" t="s">
        <v>67</v>
      </c>
      <c r="I538" s="776">
        <v>74830</v>
      </c>
      <c r="J538" s="776">
        <v>74830</v>
      </c>
      <c r="K538" s="776">
        <v>74829.84</v>
      </c>
      <c r="L538" s="1310"/>
    </row>
    <row r="539" spans="1:12" s="28" customFormat="1" ht="79.5" thickBot="1" x14ac:dyDescent="0.3">
      <c r="A539" s="605" t="s">
        <v>92</v>
      </c>
      <c r="B539" s="601" t="s">
        <v>180</v>
      </c>
      <c r="C539" s="950" t="s">
        <v>1382</v>
      </c>
      <c r="D539" s="770" t="s">
        <v>309</v>
      </c>
      <c r="E539" s="789" t="s">
        <v>303</v>
      </c>
      <c r="F539" s="789" t="s">
        <v>284</v>
      </c>
      <c r="G539" s="789" t="s">
        <v>615</v>
      </c>
      <c r="H539" s="789" t="s">
        <v>616</v>
      </c>
      <c r="I539" s="783">
        <v>3900000</v>
      </c>
      <c r="J539" s="783">
        <v>3917187.02</v>
      </c>
      <c r="K539" s="790">
        <v>3917187.02</v>
      </c>
      <c r="L539" s="1310"/>
    </row>
    <row r="540" spans="1:12" s="28" customFormat="1" x14ac:dyDescent="0.25">
      <c r="A540" s="1499" t="s">
        <v>1065</v>
      </c>
      <c r="B540" s="1500"/>
      <c r="C540" s="1500"/>
      <c r="D540" s="1500"/>
      <c r="E540" s="1500"/>
      <c r="F540" s="1500"/>
      <c r="G540" s="1500"/>
      <c r="H540" s="1500"/>
      <c r="I540" s="1500"/>
      <c r="J540" s="1500"/>
      <c r="K540" s="1501"/>
      <c r="L540" s="1310"/>
    </row>
    <row r="541" spans="1:12" x14ac:dyDescent="0.25">
      <c r="A541" s="1503" t="s">
        <v>223</v>
      </c>
      <c r="B541" s="1497" t="s">
        <v>420</v>
      </c>
      <c r="C541" s="1497" t="s">
        <v>343</v>
      </c>
      <c r="D541" s="1497" t="s">
        <v>276</v>
      </c>
      <c r="E541" s="1497"/>
      <c r="F541" s="1497"/>
      <c r="G541" s="1497"/>
      <c r="H541" s="1497"/>
      <c r="I541" s="1497" t="s">
        <v>1060</v>
      </c>
      <c r="J541" s="1497"/>
      <c r="K541" s="1502"/>
      <c r="L541" s="1310"/>
    </row>
    <row r="542" spans="1:12" s="43" customFormat="1" x14ac:dyDescent="0.25">
      <c r="A542" s="1503"/>
      <c r="B542" s="1497"/>
      <c r="C542" s="1498"/>
      <c r="D542" s="1497" t="s">
        <v>277</v>
      </c>
      <c r="E542" s="1497" t="s">
        <v>278</v>
      </c>
      <c r="F542" s="1528"/>
      <c r="G542" s="1497" t="s">
        <v>279</v>
      </c>
      <c r="H542" s="1497" t="s">
        <v>280</v>
      </c>
      <c r="I542" s="1497" t="s">
        <v>1054</v>
      </c>
      <c r="J542" s="1497" t="s">
        <v>1053</v>
      </c>
      <c r="K542" s="1502" t="s">
        <v>1055</v>
      </c>
      <c r="L542" s="1310"/>
    </row>
    <row r="543" spans="1:12" s="28" customFormat="1" x14ac:dyDescent="0.25">
      <c r="A543" s="1503"/>
      <c r="B543" s="1544"/>
      <c r="C543" s="1498"/>
      <c r="D543" s="1528"/>
      <c r="E543" s="861" t="s">
        <v>281</v>
      </c>
      <c r="F543" s="861" t="s">
        <v>282</v>
      </c>
      <c r="G543" s="1528"/>
      <c r="H543" s="1528"/>
      <c r="I543" s="1497"/>
      <c r="J543" s="1497"/>
      <c r="K543" s="1502"/>
      <c r="L543" s="1310"/>
    </row>
    <row r="544" spans="1:12" s="28" customFormat="1" x14ac:dyDescent="0.25">
      <c r="A544" s="864">
        <v>1</v>
      </c>
      <c r="B544" s="870">
        <v>2</v>
      </c>
      <c r="C544" s="863">
        <v>3</v>
      </c>
      <c r="D544" s="865">
        <v>4</v>
      </c>
      <c r="E544" s="861">
        <v>5</v>
      </c>
      <c r="F544" s="861">
        <v>6</v>
      </c>
      <c r="G544" s="865">
        <v>7</v>
      </c>
      <c r="H544" s="865">
        <v>8</v>
      </c>
      <c r="I544" s="861">
        <v>9</v>
      </c>
      <c r="J544" s="861">
        <v>10</v>
      </c>
      <c r="K544" s="862">
        <v>11</v>
      </c>
      <c r="L544" s="1310"/>
    </row>
    <row r="545" spans="1:12" s="43" customFormat="1" ht="63.75" thickBot="1" x14ac:dyDescent="0.3">
      <c r="A545" s="953"/>
      <c r="B545" s="882" t="s">
        <v>1047</v>
      </c>
      <c r="C545" s="409" t="s">
        <v>272</v>
      </c>
      <c r="D545" s="954"/>
      <c r="E545" s="741"/>
      <c r="F545" s="741"/>
      <c r="G545" s="954">
        <v>1390000000</v>
      </c>
      <c r="H545" s="954"/>
      <c r="I545" s="955">
        <f>I546</f>
        <v>50000</v>
      </c>
      <c r="J545" s="955">
        <f>J546</f>
        <v>50000</v>
      </c>
      <c r="K545" s="956">
        <f>K546</f>
        <v>50000</v>
      </c>
      <c r="L545" s="1310"/>
    </row>
    <row r="546" spans="1:12" ht="78.75" x14ac:dyDescent="0.25">
      <c r="A546" s="951">
        <v>1</v>
      </c>
      <c r="B546" s="546" t="s">
        <v>154</v>
      </c>
      <c r="C546" s="668"/>
      <c r="D546" s="856" t="s">
        <v>309</v>
      </c>
      <c r="E546" s="227" t="s">
        <v>284</v>
      </c>
      <c r="F546" s="227">
        <v>13</v>
      </c>
      <c r="G546" s="856">
        <v>1390100000</v>
      </c>
      <c r="H546" s="856" t="s">
        <v>67</v>
      </c>
      <c r="I546" s="952">
        <f>I547+I548</f>
        <v>50000</v>
      </c>
      <c r="J546" s="952">
        <f>J547+J548</f>
        <v>50000</v>
      </c>
      <c r="K546" s="952">
        <f>K547+K548</f>
        <v>50000</v>
      </c>
      <c r="L546" s="1310"/>
    </row>
    <row r="547" spans="1:12" ht="63" x14ac:dyDescent="0.25">
      <c r="A547" s="171" t="s">
        <v>81</v>
      </c>
      <c r="B547" s="153" t="s">
        <v>155</v>
      </c>
      <c r="C547" s="153"/>
      <c r="D547" s="120">
        <v>971</v>
      </c>
      <c r="E547" s="7" t="s">
        <v>284</v>
      </c>
      <c r="F547" s="7" t="s">
        <v>115</v>
      </c>
      <c r="G547" s="7" t="s">
        <v>617</v>
      </c>
      <c r="H547" s="7" t="s">
        <v>286</v>
      </c>
      <c r="I547" s="500">
        <v>45000</v>
      </c>
      <c r="J547" s="500">
        <v>45000</v>
      </c>
      <c r="K547" s="500">
        <v>45000</v>
      </c>
      <c r="L547" s="1310"/>
    </row>
    <row r="548" spans="1:12" s="43" customFormat="1" ht="111" thickBot="1" x14ac:dyDescent="0.3">
      <c r="A548" s="171" t="s">
        <v>83</v>
      </c>
      <c r="B548" s="582" t="s">
        <v>463</v>
      </c>
      <c r="C548" s="582"/>
      <c r="D548" s="120">
        <v>971</v>
      </c>
      <c r="E548" s="7" t="s">
        <v>284</v>
      </c>
      <c r="F548" s="21" t="s">
        <v>115</v>
      </c>
      <c r="G548" s="21" t="s">
        <v>618</v>
      </c>
      <c r="H548" s="21" t="s">
        <v>286</v>
      </c>
      <c r="I548" s="581">
        <v>5000</v>
      </c>
      <c r="J548" s="581">
        <v>5000</v>
      </c>
      <c r="K548" s="581">
        <v>5000</v>
      </c>
      <c r="L548" s="1310"/>
    </row>
    <row r="549" spans="1:12" x14ac:dyDescent="0.25">
      <c r="A549" s="1513" t="s">
        <v>1075</v>
      </c>
      <c r="B549" s="1514"/>
      <c r="C549" s="1514"/>
      <c r="D549" s="1514"/>
      <c r="E549" s="1514"/>
      <c r="F549" s="1514"/>
      <c r="G549" s="1514"/>
      <c r="H549" s="1514"/>
      <c r="I549" s="1514"/>
      <c r="J549" s="1514"/>
      <c r="K549" s="1515"/>
      <c r="L549" s="1310"/>
    </row>
    <row r="550" spans="1:12" x14ac:dyDescent="0.25">
      <c r="A550" s="1524" t="s">
        <v>223</v>
      </c>
      <c r="B550" s="1497" t="s">
        <v>420</v>
      </c>
      <c r="C550" s="1497" t="s">
        <v>421</v>
      </c>
      <c r="D550" s="1497" t="s">
        <v>422</v>
      </c>
      <c r="E550" s="1497"/>
      <c r="F550" s="1497"/>
      <c r="G550" s="1497"/>
      <c r="H550" s="1497"/>
      <c r="I550" s="1497" t="s">
        <v>1060</v>
      </c>
      <c r="J550" s="1497"/>
      <c r="K550" s="1502"/>
      <c r="L550" s="1310"/>
    </row>
    <row r="551" spans="1:12" ht="78.75" x14ac:dyDescent="0.25">
      <c r="A551" s="1524"/>
      <c r="B551" s="1497"/>
      <c r="C551" s="1497"/>
      <c r="D551" s="861" t="s">
        <v>277</v>
      </c>
      <c r="E551" s="1504" t="s">
        <v>278</v>
      </c>
      <c r="F551" s="1504"/>
      <c r="G551" s="861" t="s">
        <v>423</v>
      </c>
      <c r="H551" s="861" t="s">
        <v>280</v>
      </c>
      <c r="I551" s="861" t="s">
        <v>1074</v>
      </c>
      <c r="J551" s="861" t="s">
        <v>1072</v>
      </c>
      <c r="K551" s="862" t="s">
        <v>1073</v>
      </c>
      <c r="L551" s="1310"/>
    </row>
    <row r="552" spans="1:12" s="43" customFormat="1" x14ac:dyDescent="0.25">
      <c r="A552" s="864">
        <v>1</v>
      </c>
      <c r="B552" s="870">
        <v>2</v>
      </c>
      <c r="C552" s="863">
        <v>3</v>
      </c>
      <c r="D552" s="865">
        <v>4</v>
      </c>
      <c r="E552" s="861">
        <v>5</v>
      </c>
      <c r="F552" s="861">
        <v>6</v>
      </c>
      <c r="G552" s="865">
        <v>7</v>
      </c>
      <c r="H552" s="865">
        <v>8</v>
      </c>
      <c r="I552" s="861">
        <v>9</v>
      </c>
      <c r="J552" s="861">
        <v>10</v>
      </c>
      <c r="K552" s="862">
        <v>11</v>
      </c>
      <c r="L552" s="1310"/>
    </row>
    <row r="553" spans="1:12" s="43" customFormat="1" ht="79.5" thickBot="1" x14ac:dyDescent="0.3">
      <c r="A553" s="941"/>
      <c r="B553" s="894" t="s">
        <v>1498</v>
      </c>
      <c r="C553" s="394" t="s">
        <v>272</v>
      </c>
      <c r="D553" s="394"/>
      <c r="E553" s="741"/>
      <c r="F553" s="741"/>
      <c r="G553" s="741"/>
      <c r="H553" s="394"/>
      <c r="I553" s="883">
        <f>I554</f>
        <v>0</v>
      </c>
      <c r="J553" s="883">
        <f>J554</f>
        <v>0</v>
      </c>
      <c r="K553" s="884">
        <f>K554</f>
        <v>0</v>
      </c>
      <c r="L553" s="1310"/>
    </row>
    <row r="554" spans="1:12" ht="94.5" x14ac:dyDescent="0.25">
      <c r="A554" s="584" t="s">
        <v>585</v>
      </c>
      <c r="B554" s="585" t="s">
        <v>1048</v>
      </c>
      <c r="C554" s="586"/>
      <c r="D554" s="586"/>
      <c r="E554" s="587"/>
      <c r="F554" s="587"/>
      <c r="G554" s="586">
        <v>14090000000</v>
      </c>
      <c r="H554" s="586"/>
      <c r="I554" s="588">
        <f t="shared" ref="I554:K555" si="43">I555</f>
        <v>0</v>
      </c>
      <c r="J554" s="588">
        <f t="shared" si="43"/>
        <v>0</v>
      </c>
      <c r="K554" s="588">
        <f t="shared" si="43"/>
        <v>0</v>
      </c>
      <c r="L554" s="1310"/>
    </row>
    <row r="555" spans="1:12" ht="63" x14ac:dyDescent="0.25">
      <c r="A555" s="145" t="s">
        <v>81</v>
      </c>
      <c r="B555" s="151" t="s">
        <v>173</v>
      </c>
      <c r="C555" s="93"/>
      <c r="D555" s="93">
        <v>971</v>
      </c>
      <c r="E555" s="589" t="s">
        <v>284</v>
      </c>
      <c r="F555" s="589" t="s">
        <v>115</v>
      </c>
      <c r="G555" s="93">
        <v>1490100000</v>
      </c>
      <c r="H555" s="93">
        <v>0</v>
      </c>
      <c r="I555" s="397">
        <f t="shared" si="43"/>
        <v>0</v>
      </c>
      <c r="J555" s="397">
        <f t="shared" si="43"/>
        <v>0</v>
      </c>
      <c r="K555" s="397">
        <f t="shared" si="43"/>
        <v>0</v>
      </c>
      <c r="L555" s="1310"/>
    </row>
    <row r="556" spans="1:12" ht="48" thickBot="1" x14ac:dyDescent="0.3">
      <c r="A556" s="602" t="s">
        <v>239</v>
      </c>
      <c r="B556" s="875" t="s">
        <v>494</v>
      </c>
      <c r="C556" s="869"/>
      <c r="D556" s="224">
        <v>971</v>
      </c>
      <c r="E556" s="602" t="s">
        <v>284</v>
      </c>
      <c r="F556" s="602" t="s">
        <v>115</v>
      </c>
      <c r="G556" s="224">
        <v>1490127010</v>
      </c>
      <c r="H556" s="224">
        <v>244</v>
      </c>
      <c r="I556" s="240">
        <v>0</v>
      </c>
      <c r="J556" s="240">
        <v>0</v>
      </c>
      <c r="K556" s="240">
        <v>0</v>
      </c>
      <c r="L556" s="1310"/>
    </row>
    <row r="557" spans="1:12" x14ac:dyDescent="0.25">
      <c r="A557" s="1513" t="s">
        <v>1066</v>
      </c>
      <c r="B557" s="1514"/>
      <c r="C557" s="1514"/>
      <c r="D557" s="1514"/>
      <c r="E557" s="1514"/>
      <c r="F557" s="1514"/>
      <c r="G557" s="1514"/>
      <c r="H557" s="1514"/>
      <c r="I557" s="1514"/>
      <c r="J557" s="1514"/>
      <c r="K557" s="1515"/>
      <c r="L557" s="1310"/>
    </row>
    <row r="558" spans="1:12" x14ac:dyDescent="0.25">
      <c r="A558" s="1524" t="s">
        <v>223</v>
      </c>
      <c r="B558" s="1497" t="s">
        <v>420</v>
      </c>
      <c r="C558" s="1497" t="s">
        <v>421</v>
      </c>
      <c r="D558" s="1497" t="s">
        <v>422</v>
      </c>
      <c r="E558" s="1497"/>
      <c r="F558" s="1497"/>
      <c r="G558" s="1497"/>
      <c r="H558" s="1497"/>
      <c r="I558" s="1497" t="s">
        <v>1060</v>
      </c>
      <c r="J558" s="1497"/>
      <c r="K558" s="1502"/>
      <c r="L558" s="1310"/>
    </row>
    <row r="559" spans="1:12" s="43" customFormat="1" ht="78.75" x14ac:dyDescent="0.25">
      <c r="A559" s="1524"/>
      <c r="B559" s="1497"/>
      <c r="C559" s="1497"/>
      <c r="D559" s="861" t="s">
        <v>277</v>
      </c>
      <c r="E559" s="1504" t="s">
        <v>278</v>
      </c>
      <c r="F559" s="1504"/>
      <c r="G559" s="861" t="s">
        <v>423</v>
      </c>
      <c r="H559" s="861" t="s">
        <v>280</v>
      </c>
      <c r="I559" s="861" t="s">
        <v>1074</v>
      </c>
      <c r="J559" s="861" t="s">
        <v>1072</v>
      </c>
      <c r="K559" s="862" t="s">
        <v>1055</v>
      </c>
      <c r="L559" s="1310"/>
    </row>
    <row r="560" spans="1:12" s="43" customFormat="1" x14ac:dyDescent="0.25">
      <c r="A560" s="864">
        <v>1</v>
      </c>
      <c r="B560" s="870">
        <v>2</v>
      </c>
      <c r="C560" s="863">
        <v>3</v>
      </c>
      <c r="D560" s="865">
        <v>4</v>
      </c>
      <c r="E560" s="861">
        <v>5</v>
      </c>
      <c r="F560" s="861">
        <v>6</v>
      </c>
      <c r="G560" s="865">
        <v>7</v>
      </c>
      <c r="H560" s="865">
        <v>8</v>
      </c>
      <c r="I560" s="861">
        <v>9</v>
      </c>
      <c r="J560" s="861">
        <v>10</v>
      </c>
      <c r="K560" s="862">
        <v>11</v>
      </c>
      <c r="L560" s="1310"/>
    </row>
    <row r="561" spans="1:12" s="43" customFormat="1" ht="126.75" thickBot="1" x14ac:dyDescent="0.3">
      <c r="A561" s="881"/>
      <c r="B561" s="882" t="s">
        <v>1499</v>
      </c>
      <c r="C561" s="394" t="s">
        <v>272</v>
      </c>
      <c r="D561" s="394"/>
      <c r="E561" s="741"/>
      <c r="F561" s="741"/>
      <c r="G561" s="394">
        <v>1590000000</v>
      </c>
      <c r="H561" s="394"/>
      <c r="I561" s="883">
        <f>I562+I570</f>
        <v>1843164</v>
      </c>
      <c r="J561" s="883">
        <f>J562+J570</f>
        <v>1986106.46</v>
      </c>
      <c r="K561" s="884">
        <f>K562+K570</f>
        <v>1955825.15</v>
      </c>
      <c r="L561" s="1310"/>
    </row>
    <row r="562" spans="1:12" s="43" customFormat="1" ht="110.25" x14ac:dyDescent="0.25">
      <c r="A562" s="539" t="s">
        <v>225</v>
      </c>
      <c r="B562" s="537" t="s">
        <v>619</v>
      </c>
      <c r="C562" s="855"/>
      <c r="D562" s="855">
        <v>971</v>
      </c>
      <c r="E562" s="539" t="s">
        <v>307</v>
      </c>
      <c r="F562" s="539" t="s">
        <v>303</v>
      </c>
      <c r="G562" s="855">
        <v>1590100000</v>
      </c>
      <c r="H562" s="855"/>
      <c r="I562" s="259">
        <f>I563+I564</f>
        <v>418320</v>
      </c>
      <c r="J562" s="259">
        <f t="shared" ref="J562:K562" si="44">J563+J564</f>
        <v>369860.1</v>
      </c>
      <c r="K562" s="259">
        <f t="shared" si="44"/>
        <v>369860.1</v>
      </c>
      <c r="L562" s="1310"/>
    </row>
    <row r="563" spans="1:12" s="43" customFormat="1" ht="47.25" x14ac:dyDescent="0.25">
      <c r="A563" s="593" t="s">
        <v>81</v>
      </c>
      <c r="B563" s="537" t="s">
        <v>719</v>
      </c>
      <c r="C563" s="538"/>
      <c r="D563" s="538">
        <v>971</v>
      </c>
      <c r="E563" s="539" t="s">
        <v>304</v>
      </c>
      <c r="F563" s="539" t="s">
        <v>321</v>
      </c>
      <c r="G563" s="538">
        <v>1590122380</v>
      </c>
      <c r="H563" s="538">
        <v>244</v>
      </c>
      <c r="I563" s="259">
        <v>0</v>
      </c>
      <c r="J563" s="259">
        <v>0</v>
      </c>
      <c r="K563" s="259">
        <v>0</v>
      </c>
      <c r="L563" s="1310"/>
    </row>
    <row r="564" spans="1:12" s="43" customFormat="1" ht="57" x14ac:dyDescent="0.25">
      <c r="A564" s="593" t="s">
        <v>83</v>
      </c>
      <c r="B564" s="1018" t="s">
        <v>1657</v>
      </c>
      <c r="C564" s="141"/>
      <c r="D564" s="93">
        <v>971</v>
      </c>
      <c r="E564" s="589" t="s">
        <v>307</v>
      </c>
      <c r="F564" s="589" t="s">
        <v>303</v>
      </c>
      <c r="G564" s="589" t="s">
        <v>434</v>
      </c>
      <c r="H564" s="93">
        <v>244</v>
      </c>
      <c r="I564" s="594">
        <f>I565+I567+I568+I569</f>
        <v>418320</v>
      </c>
      <c r="J564" s="594">
        <f t="shared" ref="J564:K564" si="45">J565+J567+J568+J569</f>
        <v>369860.1</v>
      </c>
      <c r="K564" s="594">
        <f t="shared" si="45"/>
        <v>369860.1</v>
      </c>
      <c r="L564" s="1310"/>
    </row>
    <row r="565" spans="1:12" s="43" customFormat="1" ht="63" x14ac:dyDescent="0.25">
      <c r="A565" s="145" t="s">
        <v>720</v>
      </c>
      <c r="B565" s="508" t="s">
        <v>428</v>
      </c>
      <c r="C565" s="141"/>
      <c r="D565" s="93">
        <v>971</v>
      </c>
      <c r="E565" s="589" t="s">
        <v>307</v>
      </c>
      <c r="F565" s="589" t="s">
        <v>303</v>
      </c>
      <c r="G565" s="589" t="s">
        <v>434</v>
      </c>
      <c r="H565" s="93">
        <v>244</v>
      </c>
      <c r="I565" s="595">
        <v>300000</v>
      </c>
      <c r="J565" s="595">
        <v>251540.1</v>
      </c>
      <c r="K565" s="595">
        <v>251540.1</v>
      </c>
      <c r="L565" s="1310"/>
    </row>
    <row r="566" spans="1:12" s="43" customFormat="1" ht="43.5" customHeight="1" x14ac:dyDescent="0.25">
      <c r="A566" s="145" t="s">
        <v>1658</v>
      </c>
      <c r="B566" s="508" t="s">
        <v>472</v>
      </c>
      <c r="C566" s="141"/>
      <c r="D566" s="141"/>
      <c r="E566" s="145"/>
      <c r="F566" s="145"/>
      <c r="G566" s="589"/>
      <c r="H566" s="141"/>
      <c r="I566" s="595">
        <v>300000</v>
      </c>
      <c r="J566" s="595">
        <v>251540.1</v>
      </c>
      <c r="K566" s="595">
        <v>251540.1</v>
      </c>
      <c r="L566" s="1310"/>
    </row>
    <row r="567" spans="1:12" s="43" customFormat="1" ht="110.25" x14ac:dyDescent="0.25">
      <c r="A567" s="145" t="s">
        <v>230</v>
      </c>
      <c r="B567" s="492" t="s">
        <v>373</v>
      </c>
      <c r="C567" s="141"/>
      <c r="D567" s="141"/>
      <c r="E567" s="145"/>
      <c r="F567" s="145"/>
      <c r="G567" s="589"/>
      <c r="H567" s="141"/>
      <c r="I567" s="596">
        <v>0</v>
      </c>
      <c r="J567" s="596">
        <v>0</v>
      </c>
      <c r="K567" s="596">
        <v>0</v>
      </c>
      <c r="L567" s="1310"/>
    </row>
    <row r="568" spans="1:12" s="43" customFormat="1" ht="31.5" x14ac:dyDescent="0.25">
      <c r="A568" s="145" t="s">
        <v>231</v>
      </c>
      <c r="B568" s="508" t="s">
        <v>65</v>
      </c>
      <c r="C568" s="141"/>
      <c r="D568" s="93">
        <v>971</v>
      </c>
      <c r="E568" s="589" t="s">
        <v>307</v>
      </c>
      <c r="F568" s="589" t="s">
        <v>303</v>
      </c>
      <c r="G568" s="589" t="s">
        <v>434</v>
      </c>
      <c r="H568" s="93">
        <v>244</v>
      </c>
      <c r="I568" s="595">
        <v>118320</v>
      </c>
      <c r="J568" s="595">
        <v>118320</v>
      </c>
      <c r="K568" s="595">
        <v>118320</v>
      </c>
      <c r="L568" s="1310"/>
    </row>
    <row r="569" spans="1:12" s="43" customFormat="1" ht="110.25" x14ac:dyDescent="0.25">
      <c r="A569" s="145" t="s">
        <v>232</v>
      </c>
      <c r="B569" s="508" t="s">
        <v>429</v>
      </c>
      <c r="C569" s="141"/>
      <c r="D569" s="93">
        <v>971</v>
      </c>
      <c r="E569" s="589" t="s">
        <v>307</v>
      </c>
      <c r="F569" s="589" t="s">
        <v>303</v>
      </c>
      <c r="G569" s="589" t="s">
        <v>434</v>
      </c>
      <c r="H569" s="93">
        <v>244</v>
      </c>
      <c r="I569" s="595">
        <v>0</v>
      </c>
      <c r="J569" s="595">
        <v>0</v>
      </c>
      <c r="K569" s="595">
        <v>0</v>
      </c>
      <c r="L569" s="1310"/>
    </row>
    <row r="570" spans="1:12" s="43" customFormat="1" ht="63" x14ac:dyDescent="0.25">
      <c r="A570" s="589" t="s">
        <v>430</v>
      </c>
      <c r="B570" s="569" t="s">
        <v>967</v>
      </c>
      <c r="C570" s="93"/>
      <c r="D570" s="93">
        <v>971</v>
      </c>
      <c r="E570" s="589" t="s">
        <v>307</v>
      </c>
      <c r="F570" s="589" t="s">
        <v>303</v>
      </c>
      <c r="G570" s="93">
        <v>1590200000</v>
      </c>
      <c r="H570" s="589" t="s">
        <v>67</v>
      </c>
      <c r="I570" s="594">
        <f>I571+I572+I577+I580</f>
        <v>1424844</v>
      </c>
      <c r="J570" s="594">
        <f>J571+J572+J577+J580+J582</f>
        <v>1616246.3599999999</v>
      </c>
      <c r="K570" s="594">
        <f>K571+K572+K577+K580+K582</f>
        <v>1585965.0499999998</v>
      </c>
      <c r="L570" s="1310"/>
    </row>
    <row r="571" spans="1:12" s="43" customFormat="1" ht="47.25" x14ac:dyDescent="0.25">
      <c r="A571" s="589" t="s">
        <v>89</v>
      </c>
      <c r="B571" s="569" t="s">
        <v>431</v>
      </c>
      <c r="C571" s="93"/>
      <c r="D571" s="93">
        <v>971</v>
      </c>
      <c r="E571" s="589" t="s">
        <v>307</v>
      </c>
      <c r="F571" s="589" t="s">
        <v>303</v>
      </c>
      <c r="G571" s="93">
        <v>1590226060</v>
      </c>
      <c r="H571" s="589" t="s">
        <v>1663</v>
      </c>
      <c r="I571" s="594">
        <v>0</v>
      </c>
      <c r="J571" s="594">
        <v>0</v>
      </c>
      <c r="K571" s="594">
        <v>0</v>
      </c>
      <c r="L571" s="1310"/>
    </row>
    <row r="572" spans="1:12" s="43" customFormat="1" ht="45" x14ac:dyDescent="0.25">
      <c r="A572" s="1088" t="s">
        <v>1660</v>
      </c>
      <c r="B572" s="149" t="s">
        <v>1654</v>
      </c>
      <c r="C572" s="225"/>
      <c r="D572" s="138">
        <v>971</v>
      </c>
      <c r="E572" s="1320" t="s">
        <v>307</v>
      </c>
      <c r="F572" s="1320" t="s">
        <v>303</v>
      </c>
      <c r="G572" s="1088" t="s">
        <v>1664</v>
      </c>
      <c r="H572" s="225">
        <v>244</v>
      </c>
      <c r="I572" s="240">
        <v>0</v>
      </c>
      <c r="J572" s="240">
        <f t="shared" ref="J572:K572" si="46">J573</f>
        <v>0</v>
      </c>
      <c r="K572" s="240">
        <f t="shared" si="46"/>
        <v>0</v>
      </c>
      <c r="L572" s="1310"/>
    </row>
    <row r="573" spans="1:12" s="43" customFormat="1" ht="60" x14ac:dyDescent="0.25">
      <c r="A573" s="1088" t="s">
        <v>1661</v>
      </c>
      <c r="B573" s="149" t="s">
        <v>1655</v>
      </c>
      <c r="C573" s="141"/>
      <c r="D573" s="138">
        <v>971</v>
      </c>
      <c r="E573" s="1320" t="s">
        <v>307</v>
      </c>
      <c r="F573" s="1320" t="s">
        <v>303</v>
      </c>
      <c r="G573" s="1088" t="s">
        <v>1664</v>
      </c>
      <c r="H573" s="225">
        <v>244</v>
      </c>
      <c r="I573" s="595">
        <v>0</v>
      </c>
      <c r="J573" s="595">
        <v>0</v>
      </c>
      <c r="K573" s="595">
        <v>0</v>
      </c>
      <c r="L573" s="1310"/>
    </row>
    <row r="574" spans="1:12" s="1310" customFormat="1" ht="60" x14ac:dyDescent="0.25">
      <c r="A574" s="1088" t="s">
        <v>1662</v>
      </c>
      <c r="B574" s="149" t="s">
        <v>1656</v>
      </c>
      <c r="C574" s="141"/>
      <c r="D574" s="138">
        <v>971</v>
      </c>
      <c r="E574" s="1320" t="s">
        <v>307</v>
      </c>
      <c r="F574" s="1320" t="s">
        <v>303</v>
      </c>
      <c r="G574" s="1088" t="s">
        <v>1664</v>
      </c>
      <c r="H574" s="225">
        <v>244</v>
      </c>
      <c r="I574" s="595">
        <v>0</v>
      </c>
      <c r="J574" s="595">
        <v>0</v>
      </c>
      <c r="K574" s="595">
        <v>0</v>
      </c>
    </row>
    <row r="575" spans="1:12" s="1310" customFormat="1" ht="42.75" x14ac:dyDescent="0.25">
      <c r="A575" s="148" t="s">
        <v>92</v>
      </c>
      <c r="B575" s="147" t="s">
        <v>174</v>
      </c>
      <c r="C575" s="141"/>
      <c r="D575" s="138">
        <v>971</v>
      </c>
      <c r="E575" s="1320" t="s">
        <v>307</v>
      </c>
      <c r="F575" s="1320" t="s">
        <v>303</v>
      </c>
      <c r="G575" s="1088" t="s">
        <v>1665</v>
      </c>
      <c r="H575" s="225"/>
      <c r="I575" s="595">
        <v>0</v>
      </c>
      <c r="J575" s="595">
        <v>0</v>
      </c>
      <c r="K575" s="595">
        <v>0</v>
      </c>
    </row>
    <row r="576" spans="1:12" s="1310" customFormat="1" ht="75" x14ac:dyDescent="0.25">
      <c r="A576" s="85" t="s">
        <v>27</v>
      </c>
      <c r="B576" s="336" t="s">
        <v>964</v>
      </c>
      <c r="C576" s="141"/>
      <c r="D576" s="138">
        <v>972</v>
      </c>
      <c r="E576" s="1320" t="s">
        <v>307</v>
      </c>
      <c r="F576" s="1320" t="s">
        <v>303</v>
      </c>
      <c r="G576" s="1088" t="s">
        <v>1665</v>
      </c>
      <c r="H576" s="225">
        <v>244</v>
      </c>
      <c r="I576" s="595">
        <v>0</v>
      </c>
      <c r="J576" s="595">
        <v>0</v>
      </c>
      <c r="K576" s="595">
        <v>0</v>
      </c>
    </row>
    <row r="577" spans="1:12" s="43" customFormat="1" ht="47.25" x14ac:dyDescent="0.25">
      <c r="A577" s="597" t="s">
        <v>94</v>
      </c>
      <c r="B577" s="548" t="s">
        <v>432</v>
      </c>
      <c r="C577" s="194"/>
      <c r="D577" s="194">
        <v>971</v>
      </c>
      <c r="E577" s="77" t="s">
        <v>307</v>
      </c>
      <c r="F577" s="77" t="s">
        <v>303</v>
      </c>
      <c r="G577" s="77" t="s">
        <v>1666</v>
      </c>
      <c r="H577" s="194"/>
      <c r="I577" s="397">
        <f>I578+I579</f>
        <v>1424844</v>
      </c>
      <c r="J577" s="397">
        <f t="shared" ref="J577:K577" si="47">J578+J579</f>
        <v>1442429.8599999999</v>
      </c>
      <c r="K577" s="397">
        <f t="shared" si="47"/>
        <v>1442429.8599999999</v>
      </c>
      <c r="L577" s="1310"/>
    </row>
    <row r="578" spans="1:12" s="43" customFormat="1" ht="90" x14ac:dyDescent="0.25">
      <c r="A578" s="85" t="s">
        <v>36</v>
      </c>
      <c r="B578" s="336" t="s">
        <v>1653</v>
      </c>
      <c r="C578" s="141"/>
      <c r="D578" s="141">
        <v>971</v>
      </c>
      <c r="E578" s="145" t="s">
        <v>307</v>
      </c>
      <c r="F578" s="145" t="s">
        <v>303</v>
      </c>
      <c r="G578" s="1320" t="s">
        <v>1666</v>
      </c>
      <c r="H578" s="141">
        <v>244</v>
      </c>
      <c r="I578" s="595">
        <v>413525.9</v>
      </c>
      <c r="J578" s="595">
        <v>431111.76</v>
      </c>
      <c r="K578" s="595">
        <v>431111.76</v>
      </c>
      <c r="L578" s="1310"/>
    </row>
    <row r="579" spans="1:12" ht="30" x14ac:dyDescent="0.25">
      <c r="A579" s="85" t="s">
        <v>38</v>
      </c>
      <c r="B579" s="336" t="s">
        <v>966</v>
      </c>
      <c r="C579" s="141"/>
      <c r="D579" s="141">
        <v>972</v>
      </c>
      <c r="E579" s="145" t="s">
        <v>307</v>
      </c>
      <c r="F579" s="145" t="s">
        <v>303</v>
      </c>
      <c r="G579" s="1320" t="s">
        <v>1666</v>
      </c>
      <c r="H579" s="141">
        <v>245</v>
      </c>
      <c r="I579" s="595">
        <v>1011318.1</v>
      </c>
      <c r="J579" s="595">
        <v>1011318.1</v>
      </c>
      <c r="K579" s="595">
        <v>1011318.1</v>
      </c>
      <c r="L579" s="1310"/>
    </row>
    <row r="580" spans="1:12" s="43" customFormat="1" ht="31.5" x14ac:dyDescent="0.25">
      <c r="A580" s="589" t="s">
        <v>107</v>
      </c>
      <c r="B580" s="569" t="s">
        <v>175</v>
      </c>
      <c r="C580" s="93"/>
      <c r="D580" s="93">
        <v>971</v>
      </c>
      <c r="E580" s="589" t="s">
        <v>307</v>
      </c>
      <c r="F580" s="589" t="s">
        <v>303</v>
      </c>
      <c r="G580" s="589" t="s">
        <v>375</v>
      </c>
      <c r="H580" s="93">
        <v>244</v>
      </c>
      <c r="I580" s="594">
        <f>I581</f>
        <v>0</v>
      </c>
      <c r="J580" s="594">
        <f t="shared" ref="J580:K580" si="48">J581</f>
        <v>122635.19</v>
      </c>
      <c r="K580" s="594">
        <f t="shared" si="48"/>
        <v>122635.19</v>
      </c>
      <c r="L580" s="1310"/>
    </row>
    <row r="581" spans="1:12" s="43" customFormat="1" ht="110.25" x14ac:dyDescent="0.25">
      <c r="A581" s="145" t="s">
        <v>41</v>
      </c>
      <c r="B581" s="508" t="s">
        <v>433</v>
      </c>
      <c r="C581" s="141"/>
      <c r="D581" s="93">
        <v>972</v>
      </c>
      <c r="E581" s="589" t="s">
        <v>307</v>
      </c>
      <c r="F581" s="589" t="s">
        <v>303</v>
      </c>
      <c r="G581" s="589" t="s">
        <v>375</v>
      </c>
      <c r="H581" s="93">
        <v>244</v>
      </c>
      <c r="I581" s="595">
        <v>0</v>
      </c>
      <c r="J581" s="595">
        <v>122635.19</v>
      </c>
      <c r="K581" s="595">
        <v>122635.19</v>
      </c>
      <c r="L581" s="1310"/>
    </row>
    <row r="582" spans="1:12" ht="47.25" x14ac:dyDescent="0.25">
      <c r="A582" s="589" t="s">
        <v>108</v>
      </c>
      <c r="B582" s="569" t="s">
        <v>176</v>
      </c>
      <c r="C582" s="93"/>
      <c r="D582" s="93">
        <v>971</v>
      </c>
      <c r="E582" s="589" t="s">
        <v>371</v>
      </c>
      <c r="F582" s="589"/>
      <c r="G582" s="589" t="s">
        <v>376</v>
      </c>
      <c r="H582" s="93"/>
      <c r="I582" s="594">
        <f>I583+I584+I586</f>
        <v>0</v>
      </c>
      <c r="J582" s="594">
        <f t="shared" ref="J582:K582" si="49">J583+J584+J586</f>
        <v>51181.31</v>
      </c>
      <c r="K582" s="594">
        <f t="shared" si="49"/>
        <v>20900</v>
      </c>
      <c r="L582" s="1310"/>
    </row>
    <row r="583" spans="1:12" s="43" customFormat="1" ht="30" x14ac:dyDescent="0.25">
      <c r="A583" s="145" t="s">
        <v>390</v>
      </c>
      <c r="B583" s="1093" t="s">
        <v>374</v>
      </c>
      <c r="C583" s="141"/>
      <c r="D583" s="93">
        <v>972</v>
      </c>
      <c r="E583" s="589" t="s">
        <v>371</v>
      </c>
      <c r="F583" s="589"/>
      <c r="G583" s="589" t="s">
        <v>376</v>
      </c>
      <c r="H583" s="93">
        <v>244</v>
      </c>
      <c r="I583" s="595">
        <v>0</v>
      </c>
      <c r="J583" s="595">
        <v>0</v>
      </c>
      <c r="K583" s="595">
        <v>0</v>
      </c>
      <c r="L583" s="1310"/>
    </row>
    <row r="584" spans="1:12" ht="45" x14ac:dyDescent="0.25">
      <c r="A584" s="145" t="s">
        <v>469</v>
      </c>
      <c r="B584" s="1093" t="s">
        <v>682</v>
      </c>
      <c r="C584" s="141"/>
      <c r="D584" s="93">
        <v>973</v>
      </c>
      <c r="E584" s="589" t="s">
        <v>371</v>
      </c>
      <c r="F584" s="589"/>
      <c r="G584" s="589" t="s">
        <v>376</v>
      </c>
      <c r="H584" s="93">
        <v>244</v>
      </c>
      <c r="I584" s="595">
        <v>0</v>
      </c>
      <c r="J584" s="595">
        <v>0</v>
      </c>
      <c r="K584" s="595">
        <v>0</v>
      </c>
      <c r="L584" s="1310"/>
    </row>
    <row r="585" spans="1:12" s="1310" customFormat="1" ht="45" x14ac:dyDescent="0.25">
      <c r="A585" s="145" t="s">
        <v>470</v>
      </c>
      <c r="B585" s="1089" t="s">
        <v>681</v>
      </c>
      <c r="C585" s="141"/>
      <c r="D585" s="93">
        <v>974</v>
      </c>
      <c r="E585" s="589" t="s">
        <v>371</v>
      </c>
      <c r="F585" s="589"/>
      <c r="G585" s="589" t="s">
        <v>376</v>
      </c>
      <c r="H585" s="93">
        <v>244</v>
      </c>
      <c r="I585" s="595">
        <v>0</v>
      </c>
      <c r="J585" s="595">
        <v>0</v>
      </c>
      <c r="K585" s="595">
        <v>0</v>
      </c>
    </row>
    <row r="586" spans="1:12" ht="30.75" thickBot="1" x14ac:dyDescent="0.3">
      <c r="A586" s="145" t="s">
        <v>471</v>
      </c>
      <c r="B586" s="1089" t="s">
        <v>1667</v>
      </c>
      <c r="C586" s="141"/>
      <c r="D586" s="93">
        <v>975</v>
      </c>
      <c r="E586" s="589" t="s">
        <v>371</v>
      </c>
      <c r="F586" s="589"/>
      <c r="G586" s="589" t="s">
        <v>376</v>
      </c>
      <c r="H586" s="93">
        <v>244</v>
      </c>
      <c r="I586" s="595">
        <v>0</v>
      </c>
      <c r="J586" s="595">
        <v>51181.31</v>
      </c>
      <c r="K586" s="595">
        <v>20900</v>
      </c>
      <c r="L586" s="1310"/>
    </row>
    <row r="587" spans="1:12" x14ac:dyDescent="0.25">
      <c r="A587" s="1499" t="s">
        <v>1049</v>
      </c>
      <c r="B587" s="1500"/>
      <c r="C587" s="1500"/>
      <c r="D587" s="1500"/>
      <c r="E587" s="1500"/>
      <c r="F587" s="1500"/>
      <c r="G587" s="1500"/>
      <c r="H587" s="1500"/>
      <c r="I587" s="1500"/>
      <c r="J587" s="1500"/>
      <c r="K587" s="1501"/>
      <c r="L587" s="1310"/>
    </row>
    <row r="588" spans="1:12" x14ac:dyDescent="0.25">
      <c r="A588" s="1524" t="s">
        <v>223</v>
      </c>
      <c r="B588" s="1497" t="s">
        <v>420</v>
      </c>
      <c r="C588" s="1497" t="s">
        <v>421</v>
      </c>
      <c r="D588" s="1497" t="s">
        <v>422</v>
      </c>
      <c r="E588" s="1497"/>
      <c r="F588" s="1497"/>
      <c r="G588" s="1497"/>
      <c r="H588" s="1497"/>
      <c r="I588" s="1497" t="s">
        <v>1060</v>
      </c>
      <c r="J588" s="1497"/>
      <c r="K588" s="1502"/>
      <c r="L588" s="1310"/>
    </row>
    <row r="589" spans="1:12" s="43" customFormat="1" ht="78.75" x14ac:dyDescent="0.25">
      <c r="A589" s="1524"/>
      <c r="B589" s="1497"/>
      <c r="C589" s="1497"/>
      <c r="D589" s="861" t="s">
        <v>277</v>
      </c>
      <c r="E589" s="1504" t="s">
        <v>278</v>
      </c>
      <c r="F589" s="1504"/>
      <c r="G589" s="861" t="s">
        <v>423</v>
      </c>
      <c r="H589" s="861" t="s">
        <v>280</v>
      </c>
      <c r="I589" s="861" t="s">
        <v>1074</v>
      </c>
      <c r="J589" s="861" t="s">
        <v>1076</v>
      </c>
      <c r="K589" s="862" t="s">
        <v>1077</v>
      </c>
      <c r="L589" s="1310"/>
    </row>
    <row r="590" spans="1:12" x14ac:dyDescent="0.25">
      <c r="A590" s="864">
        <v>1</v>
      </c>
      <c r="B590" s="870">
        <v>2</v>
      </c>
      <c r="C590" s="863">
        <v>3</v>
      </c>
      <c r="D590" s="865">
        <v>4</v>
      </c>
      <c r="E590" s="861">
        <v>5</v>
      </c>
      <c r="F590" s="861">
        <v>6</v>
      </c>
      <c r="G590" s="865">
        <v>7</v>
      </c>
      <c r="H590" s="865">
        <v>8</v>
      </c>
      <c r="I590" s="861">
        <v>9</v>
      </c>
      <c r="J590" s="861">
        <v>10</v>
      </c>
      <c r="K590" s="862">
        <v>11</v>
      </c>
      <c r="L590" s="1310"/>
    </row>
    <row r="591" spans="1:12" ht="63.75" thickBot="1" x14ac:dyDescent="0.3">
      <c r="A591" s="961"/>
      <c r="B591" s="882" t="s">
        <v>1067</v>
      </c>
      <c r="C591" s="394" t="s">
        <v>272</v>
      </c>
      <c r="D591" s="840"/>
      <c r="E591" s="840"/>
      <c r="F591" s="840"/>
      <c r="G591" s="840">
        <v>1690000000</v>
      </c>
      <c r="H591" s="840"/>
      <c r="I591" s="928">
        <f>I592+I595</f>
        <v>14640545</v>
      </c>
      <c r="J591" s="928">
        <f>J592+J595</f>
        <v>11935578.010000002</v>
      </c>
      <c r="K591" s="929">
        <f>K592+K595</f>
        <v>11935578.010000002</v>
      </c>
      <c r="L591" s="1310"/>
    </row>
    <row r="592" spans="1:12" ht="63" x14ac:dyDescent="0.25">
      <c r="A592" s="957" t="s">
        <v>168</v>
      </c>
      <c r="B592" s="670" t="s">
        <v>620</v>
      </c>
      <c r="C592" s="854"/>
      <c r="D592" s="958">
        <v>971</v>
      </c>
      <c r="E592" s="958">
        <v>5</v>
      </c>
      <c r="F592" s="958">
        <v>3</v>
      </c>
      <c r="G592" s="958">
        <v>1690100000</v>
      </c>
      <c r="H592" s="959" t="s">
        <v>67</v>
      </c>
      <c r="I592" s="960">
        <f>I594</f>
        <v>4450000</v>
      </c>
      <c r="J592" s="960">
        <f>J593+J594</f>
        <v>6012400</v>
      </c>
      <c r="K592" s="960">
        <f>K593+K594</f>
        <v>6012400</v>
      </c>
      <c r="L592" s="1310"/>
    </row>
    <row r="593" spans="1:86" ht="31.5" x14ac:dyDescent="0.25">
      <c r="A593" s="598" t="s">
        <v>81</v>
      </c>
      <c r="B593" s="124" t="s">
        <v>730</v>
      </c>
      <c r="C593" s="529"/>
      <c r="D593" s="599">
        <v>971</v>
      </c>
      <c r="E593" s="145" t="s">
        <v>68</v>
      </c>
      <c r="F593" s="145" t="s">
        <v>307</v>
      </c>
      <c r="G593" s="141">
        <v>1690120070</v>
      </c>
      <c r="H593" s="120" t="s">
        <v>286</v>
      </c>
      <c r="I593" s="583">
        <v>0</v>
      </c>
      <c r="J593" s="583">
        <v>1000000</v>
      </c>
      <c r="K593" s="583">
        <v>1000000</v>
      </c>
      <c r="L593" s="1310"/>
    </row>
    <row r="594" spans="1:86" s="43" customFormat="1" ht="47.25" x14ac:dyDescent="0.25">
      <c r="A594" s="598" t="s">
        <v>83</v>
      </c>
      <c r="B594" s="492" t="s">
        <v>425</v>
      </c>
      <c r="C594" s="529"/>
      <c r="D594" s="599">
        <v>971</v>
      </c>
      <c r="E594" s="145" t="s">
        <v>68</v>
      </c>
      <c r="F594" s="145" t="s">
        <v>307</v>
      </c>
      <c r="G594" s="599">
        <v>1690124010</v>
      </c>
      <c r="H594" s="120" t="s">
        <v>286</v>
      </c>
      <c r="I594" s="583">
        <v>4450000</v>
      </c>
      <c r="J594" s="583">
        <v>5012400</v>
      </c>
      <c r="K594" s="583">
        <v>5012400</v>
      </c>
      <c r="L594" s="1310"/>
    </row>
    <row r="595" spans="1:86" s="43" customFormat="1" ht="63" x14ac:dyDescent="0.25">
      <c r="A595" s="579">
        <v>2</v>
      </c>
      <c r="B595" s="151" t="s">
        <v>621</v>
      </c>
      <c r="C595" s="600"/>
      <c r="D595" s="93">
        <v>971</v>
      </c>
      <c r="E595" s="589" t="s">
        <v>68</v>
      </c>
      <c r="F595" s="589" t="s">
        <v>307</v>
      </c>
      <c r="G595" s="589" t="s">
        <v>622</v>
      </c>
      <c r="H595" s="589" t="s">
        <v>67</v>
      </c>
      <c r="I595" s="672">
        <f>I596+I597+I598+I599</f>
        <v>10190545</v>
      </c>
      <c r="J595" s="672">
        <f>J596+J597+J598+J599</f>
        <v>5923178.0100000007</v>
      </c>
      <c r="K595" s="672">
        <f>K596+K597+K598+K599</f>
        <v>5923178.0100000007</v>
      </c>
      <c r="L595" s="1310"/>
    </row>
    <row r="596" spans="1:86" ht="78.75" x14ac:dyDescent="0.25">
      <c r="A596" s="605" t="s">
        <v>89</v>
      </c>
      <c r="B596" s="601" t="s">
        <v>721</v>
      </c>
      <c r="C596" s="601"/>
      <c r="D596" s="224">
        <v>971</v>
      </c>
      <c r="E596" s="602" t="s">
        <v>68</v>
      </c>
      <c r="F596" s="602" t="s">
        <v>307</v>
      </c>
      <c r="G596" s="602" t="s">
        <v>1528</v>
      </c>
      <c r="H596" s="602" t="s">
        <v>286</v>
      </c>
      <c r="I596" s="603">
        <v>0</v>
      </c>
      <c r="J596" s="603">
        <v>0.01</v>
      </c>
      <c r="K596" s="603">
        <v>0.01</v>
      </c>
      <c r="L596" s="1310"/>
    </row>
    <row r="597" spans="1:86" s="43" customFormat="1" ht="31.5" x14ac:dyDescent="0.25">
      <c r="A597" s="605" t="s">
        <v>92</v>
      </c>
      <c r="B597" s="124" t="s">
        <v>167</v>
      </c>
      <c r="C597" s="151"/>
      <c r="D597" s="141">
        <v>971</v>
      </c>
      <c r="E597" s="145" t="s">
        <v>68</v>
      </c>
      <c r="F597" s="145" t="s">
        <v>307</v>
      </c>
      <c r="G597" s="145" t="s">
        <v>170</v>
      </c>
      <c r="H597" s="145">
        <v>611</v>
      </c>
      <c r="I597" s="671">
        <v>1000000</v>
      </c>
      <c r="J597" s="603">
        <v>1000000</v>
      </c>
      <c r="K597" s="671">
        <v>1000000</v>
      </c>
      <c r="L597" s="1310"/>
    </row>
    <row r="598" spans="1:86" s="43" customFormat="1" ht="283.5" x14ac:dyDescent="0.25">
      <c r="A598" s="605" t="s">
        <v>94</v>
      </c>
      <c r="B598" s="601" t="s">
        <v>427</v>
      </c>
      <c r="C598" s="601"/>
      <c r="D598" s="224">
        <v>971</v>
      </c>
      <c r="E598" s="602" t="s">
        <v>68</v>
      </c>
      <c r="F598" s="602" t="s">
        <v>307</v>
      </c>
      <c r="G598" s="602" t="s">
        <v>623</v>
      </c>
      <c r="H598" s="602">
        <v>244</v>
      </c>
      <c r="I598" s="603">
        <v>53385</v>
      </c>
      <c r="J598" s="603">
        <v>43039.56</v>
      </c>
      <c r="K598" s="604">
        <v>43039.56</v>
      </c>
      <c r="L598" s="1310"/>
    </row>
    <row r="599" spans="1:86" s="8" customFormat="1" ht="63.75" thickBot="1" x14ac:dyDescent="0.3">
      <c r="A599" s="605" t="s">
        <v>107</v>
      </c>
      <c r="B599" s="997" t="s">
        <v>1529</v>
      </c>
      <c r="C599" s="997"/>
      <c r="D599" s="224">
        <v>971</v>
      </c>
      <c r="E599" s="602">
        <v>5</v>
      </c>
      <c r="F599" s="602">
        <v>3</v>
      </c>
      <c r="G599" s="602" t="s">
        <v>722</v>
      </c>
      <c r="H599" s="602">
        <v>244</v>
      </c>
      <c r="I599" s="603">
        <v>9137160</v>
      </c>
      <c r="J599" s="603">
        <v>4880138.4400000004</v>
      </c>
      <c r="K599" s="604">
        <v>4880138.4400000004</v>
      </c>
      <c r="L599" s="1310"/>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c r="AN599" s="63"/>
      <c r="AO599" s="63"/>
      <c r="AP599" s="63"/>
      <c r="AQ599" s="63"/>
      <c r="AR599" s="63"/>
      <c r="AS599" s="63"/>
      <c r="AT599" s="63"/>
      <c r="AU599" s="63"/>
      <c r="AV599" s="63"/>
      <c r="AW599" s="63"/>
      <c r="AX599" s="63"/>
      <c r="AY599" s="63"/>
      <c r="AZ599" s="63"/>
      <c r="BA599" s="63"/>
      <c r="BB599" s="63"/>
      <c r="BC599" s="63"/>
      <c r="BD599" s="63"/>
      <c r="BE599" s="63"/>
      <c r="BF599" s="63"/>
      <c r="BG599" s="63"/>
      <c r="BH599" s="63"/>
      <c r="BI599" s="63"/>
      <c r="BJ599" s="63"/>
      <c r="BK599" s="63"/>
      <c r="BL599" s="63"/>
      <c r="BM599" s="63"/>
      <c r="BN599" s="63"/>
      <c r="BO599" s="63"/>
      <c r="BP599" s="63"/>
      <c r="BQ599" s="63"/>
      <c r="BR599" s="63"/>
      <c r="BS599" s="63"/>
      <c r="BT599" s="63"/>
      <c r="BU599" s="63"/>
      <c r="BV599" s="63"/>
      <c r="BW599" s="63"/>
      <c r="BX599" s="63"/>
      <c r="BY599" s="63"/>
      <c r="BZ599" s="63"/>
      <c r="CA599" s="63"/>
      <c r="CB599" s="63"/>
      <c r="CC599" s="63"/>
      <c r="CD599" s="63"/>
      <c r="CE599" s="63"/>
      <c r="CF599" s="63"/>
      <c r="CG599" s="63"/>
      <c r="CH599" s="63"/>
    </row>
    <row r="600" spans="1:86" s="43" customFormat="1" x14ac:dyDescent="0.25">
      <c r="A600" s="1499" t="s">
        <v>1220</v>
      </c>
      <c r="B600" s="1500"/>
      <c r="C600" s="1500"/>
      <c r="D600" s="1500"/>
      <c r="E600" s="1500"/>
      <c r="F600" s="1500"/>
      <c r="G600" s="1500"/>
      <c r="H600" s="1500"/>
      <c r="I600" s="1500"/>
      <c r="J600" s="1500"/>
      <c r="K600" s="1501"/>
      <c r="L600" s="1310"/>
    </row>
    <row r="601" spans="1:86" x14ac:dyDescent="0.25">
      <c r="A601" s="1525" t="s">
        <v>223</v>
      </c>
      <c r="B601" s="1526" t="s">
        <v>420</v>
      </c>
      <c r="C601" s="1526" t="s">
        <v>421</v>
      </c>
      <c r="D601" s="1526" t="s">
        <v>422</v>
      </c>
      <c r="E601" s="1526"/>
      <c r="F601" s="1526"/>
      <c r="G601" s="1526"/>
      <c r="H601" s="1526"/>
      <c r="I601" s="1526" t="s">
        <v>1060</v>
      </c>
      <c r="J601" s="1526"/>
      <c r="K601" s="1527"/>
      <c r="L601" s="1310"/>
    </row>
    <row r="602" spans="1:86" ht="15" x14ac:dyDescent="0.25">
      <c r="A602" s="1525"/>
      <c r="B602" s="1526"/>
      <c r="C602" s="1526"/>
      <c r="D602" s="1526" t="s">
        <v>277</v>
      </c>
      <c r="E602" s="1526" t="s">
        <v>278</v>
      </c>
      <c r="F602" s="1526"/>
      <c r="G602" s="1526" t="s">
        <v>423</v>
      </c>
      <c r="H602" s="1526" t="s">
        <v>280</v>
      </c>
      <c r="I602" s="1497" t="s">
        <v>1074</v>
      </c>
      <c r="J602" s="1497" t="s">
        <v>1078</v>
      </c>
      <c r="K602" s="1502" t="s">
        <v>1073</v>
      </c>
      <c r="L602" s="1310"/>
    </row>
    <row r="603" spans="1:86" ht="15" x14ac:dyDescent="0.25">
      <c r="A603" s="1525"/>
      <c r="B603" s="1526"/>
      <c r="C603" s="1526"/>
      <c r="D603" s="1526"/>
      <c r="E603" s="1526"/>
      <c r="F603" s="1526"/>
      <c r="G603" s="1526"/>
      <c r="H603" s="1526"/>
      <c r="I603" s="1497"/>
      <c r="J603" s="1497"/>
      <c r="K603" s="1502"/>
      <c r="L603" s="1310"/>
    </row>
    <row r="604" spans="1:86" x14ac:dyDescent="0.25">
      <c r="A604" s="864">
        <v>1</v>
      </c>
      <c r="B604" s="870">
        <v>2</v>
      </c>
      <c r="C604" s="863">
        <v>3</v>
      </c>
      <c r="D604" s="865">
        <v>4</v>
      </c>
      <c r="E604" s="861">
        <v>5</v>
      </c>
      <c r="F604" s="861">
        <v>6</v>
      </c>
      <c r="G604" s="865">
        <v>7</v>
      </c>
      <c r="H604" s="865">
        <v>8</v>
      </c>
      <c r="I604" s="861">
        <v>9</v>
      </c>
      <c r="J604" s="861">
        <v>10</v>
      </c>
      <c r="K604" s="862">
        <v>11</v>
      </c>
      <c r="L604" s="1310"/>
    </row>
    <row r="605" spans="1:86" ht="48" thickBot="1" x14ac:dyDescent="0.3">
      <c r="A605" s="839"/>
      <c r="B605" s="962" t="s">
        <v>1068</v>
      </c>
      <c r="C605" s="409" t="s">
        <v>8</v>
      </c>
      <c r="D605" s="399"/>
      <c r="E605" s="394"/>
      <c r="F605" s="394"/>
      <c r="G605" s="851">
        <v>1790000000</v>
      </c>
      <c r="H605" s="399"/>
      <c r="I605" s="963">
        <f>I606+I612+I615</f>
        <v>300000</v>
      </c>
      <c r="J605" s="963">
        <f>J612+J615+J606</f>
        <v>245120</v>
      </c>
      <c r="K605" s="964">
        <f>K606+K615+K612</f>
        <v>245120</v>
      </c>
      <c r="L605" s="1310"/>
    </row>
    <row r="606" spans="1:86" ht="63" x14ac:dyDescent="0.25">
      <c r="A606" s="606">
        <v>1</v>
      </c>
      <c r="B606" s="607" t="s">
        <v>377</v>
      </c>
      <c r="C606" s="565" t="s">
        <v>412</v>
      </c>
      <c r="D606" s="565">
        <v>971</v>
      </c>
      <c r="E606" s="608" t="s">
        <v>330</v>
      </c>
      <c r="F606" s="608" t="s">
        <v>283</v>
      </c>
      <c r="G606" s="565">
        <v>1790100000</v>
      </c>
      <c r="H606" s="565"/>
      <c r="I606" s="609">
        <f>I607+I608+I609+I610+I611</f>
        <v>50000</v>
      </c>
      <c r="J606" s="609">
        <f>J607+J608+J609+J610+J611</f>
        <v>41260</v>
      </c>
      <c r="K606" s="609">
        <f>K607+K608+K609+K610+K611</f>
        <v>41260</v>
      </c>
      <c r="L606" s="1310"/>
    </row>
    <row r="607" spans="1:86" ht="31.5" x14ac:dyDescent="0.25">
      <c r="A607" s="610" t="s">
        <v>224</v>
      </c>
      <c r="B607" s="611" t="s">
        <v>378</v>
      </c>
      <c r="C607" s="525" t="s">
        <v>412</v>
      </c>
      <c r="D607" s="130">
        <v>971</v>
      </c>
      <c r="E607" s="573" t="s">
        <v>330</v>
      </c>
      <c r="F607" s="612" t="s">
        <v>283</v>
      </c>
      <c r="G607" s="130">
        <v>1790128010</v>
      </c>
      <c r="H607" s="130">
        <v>244</v>
      </c>
      <c r="I607" s="613">
        <v>40000</v>
      </c>
      <c r="J607" s="613">
        <v>41260</v>
      </c>
      <c r="K607" s="613">
        <v>41260</v>
      </c>
      <c r="L607" s="1310"/>
    </row>
    <row r="608" spans="1:86" s="43" customFormat="1" x14ac:dyDescent="0.25">
      <c r="A608" s="610" t="s">
        <v>226</v>
      </c>
      <c r="B608" s="611" t="s">
        <v>413</v>
      </c>
      <c r="C608" s="525" t="s">
        <v>412</v>
      </c>
      <c r="D608" s="130">
        <v>971</v>
      </c>
      <c r="E608" s="573" t="s">
        <v>330</v>
      </c>
      <c r="F608" s="612" t="s">
        <v>283</v>
      </c>
      <c r="G608" s="130">
        <v>1790128010</v>
      </c>
      <c r="H608" s="130">
        <v>244</v>
      </c>
      <c r="I608" s="613">
        <v>0</v>
      </c>
      <c r="J608" s="613">
        <v>0</v>
      </c>
      <c r="K608" s="574">
        <v>0</v>
      </c>
      <c r="L608" s="1310"/>
    </row>
    <row r="609" spans="1:12" s="43" customFormat="1" ht="94.5" x14ac:dyDescent="0.25">
      <c r="A609" s="610" t="s">
        <v>227</v>
      </c>
      <c r="B609" s="611" t="s">
        <v>379</v>
      </c>
      <c r="C609" s="525" t="s">
        <v>412</v>
      </c>
      <c r="D609" s="130">
        <v>971</v>
      </c>
      <c r="E609" s="573" t="s">
        <v>330</v>
      </c>
      <c r="F609" s="612" t="s">
        <v>283</v>
      </c>
      <c r="G609" s="130">
        <v>1790128010</v>
      </c>
      <c r="H609" s="130">
        <v>244</v>
      </c>
      <c r="I609" s="613">
        <v>5000</v>
      </c>
      <c r="J609" s="613">
        <v>0</v>
      </c>
      <c r="K609" s="574">
        <v>0</v>
      </c>
      <c r="L609" s="1310"/>
    </row>
    <row r="610" spans="1:12" ht="47.25" x14ac:dyDescent="0.25">
      <c r="A610" s="610" t="s">
        <v>228</v>
      </c>
      <c r="B610" s="611" t="s">
        <v>414</v>
      </c>
      <c r="C610" s="525" t="s">
        <v>412</v>
      </c>
      <c r="D610" s="130">
        <v>971</v>
      </c>
      <c r="E610" s="573" t="s">
        <v>330</v>
      </c>
      <c r="F610" s="612" t="s">
        <v>283</v>
      </c>
      <c r="G610" s="130">
        <v>1790128010</v>
      </c>
      <c r="H610" s="130">
        <v>244</v>
      </c>
      <c r="I610" s="613">
        <v>5000</v>
      </c>
      <c r="J610" s="613">
        <v>0</v>
      </c>
      <c r="K610" s="613">
        <v>0</v>
      </c>
      <c r="L610" s="1310"/>
    </row>
    <row r="611" spans="1:12" s="43" customFormat="1" ht="110.25" x14ac:dyDescent="0.25">
      <c r="A611" s="610" t="s">
        <v>19</v>
      </c>
      <c r="B611" s="611" t="s">
        <v>415</v>
      </c>
      <c r="C611" s="525" t="s">
        <v>412</v>
      </c>
      <c r="D611" s="130">
        <v>971</v>
      </c>
      <c r="E611" s="573" t="s">
        <v>330</v>
      </c>
      <c r="F611" s="612" t="s">
        <v>283</v>
      </c>
      <c r="G611" s="130">
        <v>1790128010</v>
      </c>
      <c r="H611" s="130">
        <v>244</v>
      </c>
      <c r="I611" s="574">
        <v>0</v>
      </c>
      <c r="J611" s="574">
        <v>0</v>
      </c>
      <c r="K611" s="614">
        <v>0</v>
      </c>
      <c r="L611" s="1310"/>
    </row>
    <row r="612" spans="1:12" ht="31.5" x14ac:dyDescent="0.25">
      <c r="A612" s="615" t="s">
        <v>22</v>
      </c>
      <c r="B612" s="616" t="s">
        <v>380</v>
      </c>
      <c r="C612" s="617" t="s">
        <v>412</v>
      </c>
      <c r="D612" s="618">
        <v>971</v>
      </c>
      <c r="E612" s="573" t="s">
        <v>330</v>
      </c>
      <c r="F612" s="612" t="s">
        <v>283</v>
      </c>
      <c r="G612" s="618">
        <v>1790200000</v>
      </c>
      <c r="H612" s="618">
        <v>0</v>
      </c>
      <c r="I612" s="619">
        <f>I613+I614</f>
        <v>50000</v>
      </c>
      <c r="J612" s="619">
        <f>J613+J614</f>
        <v>58740</v>
      </c>
      <c r="K612" s="571">
        <f>K613+K614</f>
        <v>58740</v>
      </c>
      <c r="L612" s="1310"/>
    </row>
    <row r="613" spans="1:12" ht="31.5" x14ac:dyDescent="0.25">
      <c r="A613" s="610" t="s">
        <v>253</v>
      </c>
      <c r="B613" s="611" t="s">
        <v>381</v>
      </c>
      <c r="C613" s="525" t="s">
        <v>412</v>
      </c>
      <c r="D613" s="130">
        <v>971</v>
      </c>
      <c r="E613" s="573" t="s">
        <v>330</v>
      </c>
      <c r="F613" s="612" t="s">
        <v>283</v>
      </c>
      <c r="G613" s="130">
        <v>1790228020</v>
      </c>
      <c r="H613" s="130">
        <v>244</v>
      </c>
      <c r="I613" s="613">
        <v>45000</v>
      </c>
      <c r="J613" s="613">
        <v>58740</v>
      </c>
      <c r="K613" s="613">
        <v>58740</v>
      </c>
      <c r="L613" s="1310"/>
    </row>
    <row r="614" spans="1:12" ht="31.5" x14ac:dyDescent="0.25">
      <c r="A614" s="610" t="s">
        <v>250</v>
      </c>
      <c r="B614" s="611" t="s">
        <v>416</v>
      </c>
      <c r="C614" s="525" t="s">
        <v>412</v>
      </c>
      <c r="D614" s="130">
        <v>971</v>
      </c>
      <c r="E614" s="573" t="s">
        <v>330</v>
      </c>
      <c r="F614" s="612" t="s">
        <v>283</v>
      </c>
      <c r="G614" s="130">
        <v>1790228020</v>
      </c>
      <c r="H614" s="130">
        <v>244</v>
      </c>
      <c r="I614" s="613">
        <v>5000</v>
      </c>
      <c r="J614" s="613">
        <v>0</v>
      </c>
      <c r="K614" s="574">
        <v>0</v>
      </c>
      <c r="L614" s="1310"/>
    </row>
    <row r="615" spans="1:12" ht="47.25" x14ac:dyDescent="0.25">
      <c r="A615" s="615" t="s">
        <v>46</v>
      </c>
      <c r="B615" s="616" t="s">
        <v>417</v>
      </c>
      <c r="C615" s="617" t="s">
        <v>412</v>
      </c>
      <c r="D615" s="618"/>
      <c r="E615" s="573"/>
      <c r="F615" s="612"/>
      <c r="G615" s="618"/>
      <c r="H615" s="618"/>
      <c r="I615" s="571">
        <f>I616+I617</f>
        <v>200000</v>
      </c>
      <c r="J615" s="619">
        <f>J616+J617</f>
        <v>145120</v>
      </c>
      <c r="K615" s="619">
        <f>K616+K617</f>
        <v>145120</v>
      </c>
      <c r="L615" s="1310"/>
    </row>
    <row r="616" spans="1:12" s="28" customFormat="1" ht="31.5" x14ac:dyDescent="0.25">
      <c r="A616" s="610" t="s">
        <v>254</v>
      </c>
      <c r="B616" s="611" t="s">
        <v>418</v>
      </c>
      <c r="C616" s="525" t="s">
        <v>412</v>
      </c>
      <c r="D616" s="130">
        <v>971</v>
      </c>
      <c r="E616" s="573" t="s">
        <v>330</v>
      </c>
      <c r="F616" s="612" t="s">
        <v>283</v>
      </c>
      <c r="G616" s="130">
        <v>1790328030</v>
      </c>
      <c r="H616" s="130">
        <v>244</v>
      </c>
      <c r="I616" s="574">
        <v>0</v>
      </c>
      <c r="J616" s="574">
        <v>0</v>
      </c>
      <c r="K616" s="613">
        <v>0</v>
      </c>
      <c r="L616" s="1310"/>
    </row>
    <row r="617" spans="1:12" s="43" customFormat="1" ht="32.25" thickBot="1" x14ac:dyDescent="0.3">
      <c r="A617" s="620" t="s">
        <v>339</v>
      </c>
      <c r="B617" s="611" t="s">
        <v>419</v>
      </c>
      <c r="C617" s="525" t="s">
        <v>412</v>
      </c>
      <c r="D617" s="130">
        <v>971</v>
      </c>
      <c r="E617" s="573" t="s">
        <v>330</v>
      </c>
      <c r="F617" s="573" t="s">
        <v>283</v>
      </c>
      <c r="G617" s="130">
        <v>1790328030</v>
      </c>
      <c r="H617" s="130">
        <v>244</v>
      </c>
      <c r="I617" s="613">
        <v>200000</v>
      </c>
      <c r="J617" s="613">
        <v>145120</v>
      </c>
      <c r="K617" s="613">
        <v>145120</v>
      </c>
      <c r="L617" s="1310"/>
    </row>
    <row r="618" spans="1:12" x14ac:dyDescent="0.25">
      <c r="A618" s="1499" t="s">
        <v>1221</v>
      </c>
      <c r="B618" s="1500"/>
      <c r="C618" s="1500"/>
      <c r="D618" s="1500"/>
      <c r="E618" s="1500"/>
      <c r="F618" s="1500"/>
      <c r="G618" s="1500"/>
      <c r="H618" s="1500"/>
      <c r="I618" s="1500"/>
      <c r="J618" s="1500"/>
      <c r="K618" s="1501"/>
      <c r="L618" s="1310"/>
    </row>
    <row r="619" spans="1:12" s="43" customFormat="1" x14ac:dyDescent="0.25">
      <c r="A619" s="1525" t="s">
        <v>223</v>
      </c>
      <c r="B619" s="1526" t="s">
        <v>420</v>
      </c>
      <c r="C619" s="1526" t="s">
        <v>421</v>
      </c>
      <c r="D619" s="1526" t="s">
        <v>422</v>
      </c>
      <c r="E619" s="1526"/>
      <c r="F619" s="1526"/>
      <c r="G619" s="1526"/>
      <c r="H619" s="1526"/>
      <c r="I619" s="1526" t="s">
        <v>1060</v>
      </c>
      <c r="J619" s="1526"/>
      <c r="K619" s="1527"/>
      <c r="L619" s="1310"/>
    </row>
    <row r="620" spans="1:12" s="43" customFormat="1" ht="63" x14ac:dyDescent="0.25">
      <c r="A620" s="1525"/>
      <c r="B620" s="1526"/>
      <c r="C620" s="1526"/>
      <c r="D620" s="849" t="s">
        <v>277</v>
      </c>
      <c r="E620" s="1526" t="s">
        <v>278</v>
      </c>
      <c r="F620" s="1526"/>
      <c r="G620" s="849" t="s">
        <v>423</v>
      </c>
      <c r="H620" s="849" t="s">
        <v>280</v>
      </c>
      <c r="I620" s="911" t="s">
        <v>1074</v>
      </c>
      <c r="J620" s="911" t="s">
        <v>1072</v>
      </c>
      <c r="K620" s="912" t="s">
        <v>1077</v>
      </c>
      <c r="L620" s="1310"/>
    </row>
    <row r="621" spans="1:12" s="43" customFormat="1" x14ac:dyDescent="0.25">
      <c r="A621" s="864">
        <v>1</v>
      </c>
      <c r="B621" s="870">
        <v>2</v>
      </c>
      <c r="C621" s="863">
        <v>3</v>
      </c>
      <c r="D621" s="865">
        <v>4</v>
      </c>
      <c r="E621" s="861">
        <v>5</v>
      </c>
      <c r="F621" s="861">
        <v>6</v>
      </c>
      <c r="G621" s="865">
        <v>7</v>
      </c>
      <c r="H621" s="865">
        <v>8</v>
      </c>
      <c r="I621" s="861">
        <v>9</v>
      </c>
      <c r="J621" s="861">
        <v>10</v>
      </c>
      <c r="K621" s="862">
        <v>11</v>
      </c>
      <c r="L621" s="1310"/>
    </row>
    <row r="622" spans="1:12" s="43" customFormat="1" ht="63.75" thickBot="1" x14ac:dyDescent="0.3">
      <c r="A622" s="839"/>
      <c r="B622" s="882" t="s">
        <v>1500</v>
      </c>
      <c r="C622" s="409" t="s">
        <v>272</v>
      </c>
      <c r="D622" s="399"/>
      <c r="E622" s="394"/>
      <c r="F622" s="394"/>
      <c r="G622" s="399"/>
      <c r="H622" s="399"/>
      <c r="I622" s="963">
        <f t="shared" ref="I622:K623" si="50">I623</f>
        <v>1000000</v>
      </c>
      <c r="J622" s="963">
        <f t="shared" si="50"/>
        <v>1000000</v>
      </c>
      <c r="K622" s="964">
        <f t="shared" si="50"/>
        <v>1000000</v>
      </c>
      <c r="L622" s="1310"/>
    </row>
    <row r="623" spans="1:12" ht="31.5" x14ac:dyDescent="0.25">
      <c r="A623" s="965" t="s">
        <v>225</v>
      </c>
      <c r="B623" s="585" t="s">
        <v>484</v>
      </c>
      <c r="C623" s="965" t="s">
        <v>486</v>
      </c>
      <c r="D623" s="966"/>
      <c r="E623" s="966"/>
      <c r="F623" s="966"/>
      <c r="G623" s="966"/>
      <c r="H623" s="966"/>
      <c r="I623" s="259">
        <f t="shared" si="50"/>
        <v>1000000</v>
      </c>
      <c r="J623" s="259">
        <f t="shared" si="50"/>
        <v>1000000</v>
      </c>
      <c r="K623" s="259">
        <f t="shared" si="50"/>
        <v>1000000</v>
      </c>
      <c r="L623" s="1310"/>
    </row>
    <row r="624" spans="1:12" s="43" customFormat="1" ht="32.25" thickBot="1" x14ac:dyDescent="0.3">
      <c r="A624" s="666" t="s">
        <v>224</v>
      </c>
      <c r="B624" s="601" t="s">
        <v>485</v>
      </c>
      <c r="C624" s="229"/>
      <c r="D624" s="229">
        <v>971</v>
      </c>
      <c r="E624" s="770" t="s">
        <v>321</v>
      </c>
      <c r="F624" s="770" t="s">
        <v>68</v>
      </c>
      <c r="G624" s="770" t="s">
        <v>487</v>
      </c>
      <c r="H624" s="770" t="s">
        <v>286</v>
      </c>
      <c r="I624" s="667">
        <v>1000000</v>
      </c>
      <c r="J624" s="667">
        <v>1000000</v>
      </c>
      <c r="K624" s="667">
        <v>1000000</v>
      </c>
      <c r="L624" s="1310"/>
    </row>
    <row r="625" spans="1:12" s="43" customFormat="1" x14ac:dyDescent="0.25">
      <c r="A625" s="1499" t="s">
        <v>1191</v>
      </c>
      <c r="B625" s="1500"/>
      <c r="C625" s="1500"/>
      <c r="D625" s="1500"/>
      <c r="E625" s="1500"/>
      <c r="F625" s="1500"/>
      <c r="G625" s="1500"/>
      <c r="H625" s="1500"/>
      <c r="I625" s="1500"/>
      <c r="J625" s="1500"/>
      <c r="K625" s="1501"/>
      <c r="L625" s="1310"/>
    </row>
    <row r="626" spans="1:12" s="43" customFormat="1" x14ac:dyDescent="0.25">
      <c r="A626" s="1525" t="s">
        <v>223</v>
      </c>
      <c r="B626" s="1526" t="s">
        <v>420</v>
      </c>
      <c r="C626" s="1526" t="s">
        <v>421</v>
      </c>
      <c r="D626" s="1526" t="s">
        <v>422</v>
      </c>
      <c r="E626" s="1526"/>
      <c r="F626" s="1526"/>
      <c r="G626" s="1526"/>
      <c r="H626" s="1526"/>
      <c r="I626" s="1526" t="s">
        <v>1060</v>
      </c>
      <c r="J626" s="1526"/>
      <c r="K626" s="1527"/>
      <c r="L626" s="1310"/>
    </row>
    <row r="627" spans="1:12" s="43" customFormat="1" ht="78.75" x14ac:dyDescent="0.25">
      <c r="A627" s="1525"/>
      <c r="B627" s="1526"/>
      <c r="C627" s="1526"/>
      <c r="D627" s="849" t="s">
        <v>277</v>
      </c>
      <c r="E627" s="1526" t="s">
        <v>278</v>
      </c>
      <c r="F627" s="1526"/>
      <c r="G627" s="849" t="s">
        <v>423</v>
      </c>
      <c r="H627" s="849" t="s">
        <v>280</v>
      </c>
      <c r="I627" s="861" t="s">
        <v>1074</v>
      </c>
      <c r="J627" s="861" t="s">
        <v>1072</v>
      </c>
      <c r="K627" s="862" t="s">
        <v>1077</v>
      </c>
      <c r="L627" s="1310"/>
    </row>
    <row r="628" spans="1:12" s="43" customFormat="1" x14ac:dyDescent="0.25">
      <c r="A628" s="864">
        <v>1</v>
      </c>
      <c r="B628" s="870">
        <v>2</v>
      </c>
      <c r="C628" s="863">
        <v>3</v>
      </c>
      <c r="D628" s="865">
        <v>4</v>
      </c>
      <c r="E628" s="861">
        <v>5</v>
      </c>
      <c r="F628" s="861">
        <v>6</v>
      </c>
      <c r="G628" s="865">
        <v>7</v>
      </c>
      <c r="H628" s="865">
        <v>8</v>
      </c>
      <c r="I628" s="861">
        <v>9</v>
      </c>
      <c r="J628" s="861">
        <v>10</v>
      </c>
      <c r="K628" s="862">
        <v>11</v>
      </c>
      <c r="L628" s="1310"/>
    </row>
    <row r="629" spans="1:12" s="43" customFormat="1" ht="43.5" thickBot="1" x14ac:dyDescent="0.3">
      <c r="A629" s="919"/>
      <c r="B629" s="920" t="s">
        <v>1501</v>
      </c>
      <c r="C629" s="967" t="s">
        <v>272</v>
      </c>
      <c r="D629" s="921"/>
      <c r="E629" s="921"/>
      <c r="F629" s="921"/>
      <c r="G629" s="921"/>
      <c r="H629" s="921"/>
      <c r="I629" s="924">
        <f>I630+I638+I640+I649</f>
        <v>400000</v>
      </c>
      <c r="J629" s="924">
        <f>J630+J638+J640+J649</f>
        <v>4600000</v>
      </c>
      <c r="K629" s="925">
        <f>K630+K638+K640+K649</f>
        <v>4600000</v>
      </c>
      <c r="L629" s="1310"/>
    </row>
    <row r="630" spans="1:12" s="43" customFormat="1" ht="42.75" x14ac:dyDescent="0.25">
      <c r="A630" s="110" t="s">
        <v>225</v>
      </c>
      <c r="B630" s="197" t="s">
        <v>1386</v>
      </c>
      <c r="C630" s="164" t="s">
        <v>474</v>
      </c>
      <c r="D630" s="799"/>
      <c r="E630" s="799"/>
      <c r="F630" s="799"/>
      <c r="G630" s="459"/>
      <c r="H630" s="439" t="s">
        <v>286</v>
      </c>
      <c r="I630" s="238">
        <f>I631+I634+I636+I637</f>
        <v>400000</v>
      </c>
      <c r="J630" s="238">
        <f>J631+J634+J636+J637</f>
        <v>4600000</v>
      </c>
      <c r="K630" s="238">
        <f>K631+K634+K636+K637</f>
        <v>4600000</v>
      </c>
      <c r="L630" s="1310"/>
    </row>
    <row r="631" spans="1:12" s="28" customFormat="1" ht="30" x14ac:dyDescent="0.25">
      <c r="A631" s="24" t="s">
        <v>224</v>
      </c>
      <c r="B631" s="180" t="s">
        <v>146</v>
      </c>
      <c r="C631" s="217" t="s">
        <v>474</v>
      </c>
      <c r="D631" s="24">
        <v>971</v>
      </c>
      <c r="E631" s="23" t="s">
        <v>321</v>
      </c>
      <c r="F631" s="23" t="s">
        <v>68</v>
      </c>
      <c r="G631" s="23" t="s">
        <v>487</v>
      </c>
      <c r="H631" s="23" t="s">
        <v>286</v>
      </c>
      <c r="I631" s="100">
        <f>I632+I633</f>
        <v>150000</v>
      </c>
      <c r="J631" s="100">
        <f>J632+J633</f>
        <v>150000</v>
      </c>
      <c r="K631" s="100">
        <f>K632+K633</f>
        <v>150000</v>
      </c>
      <c r="L631" s="1310"/>
    </row>
    <row r="632" spans="1:12" ht="45" x14ac:dyDescent="0.25">
      <c r="A632" s="23" t="s">
        <v>239</v>
      </c>
      <c r="B632" s="180" t="s">
        <v>1413</v>
      </c>
      <c r="C632" s="217" t="s">
        <v>474</v>
      </c>
      <c r="D632" s="24">
        <v>971</v>
      </c>
      <c r="E632" s="23"/>
      <c r="F632" s="23"/>
      <c r="G632" s="23"/>
      <c r="H632" s="23" t="s">
        <v>286</v>
      </c>
      <c r="I632" s="100">
        <v>0</v>
      </c>
      <c r="J632" s="100">
        <v>0</v>
      </c>
      <c r="K632" s="100">
        <v>0</v>
      </c>
      <c r="L632" s="1310"/>
    </row>
    <row r="633" spans="1:12" s="43" customFormat="1" ht="30" x14ac:dyDescent="0.25">
      <c r="A633" s="23" t="s">
        <v>240</v>
      </c>
      <c r="B633" s="180" t="s">
        <v>148</v>
      </c>
      <c r="C633" s="217" t="s">
        <v>474</v>
      </c>
      <c r="D633" s="24">
        <v>971</v>
      </c>
      <c r="E633" s="23" t="s">
        <v>304</v>
      </c>
      <c r="F633" s="23" t="s">
        <v>156</v>
      </c>
      <c r="G633" s="23" t="s">
        <v>1414</v>
      </c>
      <c r="H633" s="23" t="s">
        <v>286</v>
      </c>
      <c r="I633" s="100">
        <v>150000</v>
      </c>
      <c r="J633" s="100">
        <v>150000</v>
      </c>
      <c r="K633" s="100">
        <v>150000</v>
      </c>
      <c r="L633" s="1310"/>
    </row>
    <row r="634" spans="1:12" s="43" customFormat="1" ht="30" x14ac:dyDescent="0.25">
      <c r="A634" s="24" t="s">
        <v>226</v>
      </c>
      <c r="B634" s="180" t="s">
        <v>448</v>
      </c>
      <c r="C634" s="217" t="s">
        <v>474</v>
      </c>
      <c r="D634" s="24">
        <v>971</v>
      </c>
      <c r="E634" s="23"/>
      <c r="F634" s="23"/>
      <c r="G634" s="370"/>
      <c r="H634" s="23" t="s">
        <v>286</v>
      </c>
      <c r="I634" s="100">
        <v>0</v>
      </c>
      <c r="J634" s="100">
        <v>0</v>
      </c>
      <c r="K634" s="100">
        <v>0</v>
      </c>
      <c r="L634" s="1310"/>
    </row>
    <row r="635" spans="1:12" ht="30" x14ac:dyDescent="0.25">
      <c r="A635" s="24" t="s">
        <v>720</v>
      </c>
      <c r="B635" s="180" t="s">
        <v>1391</v>
      </c>
      <c r="C635" s="213" t="s">
        <v>474</v>
      </c>
      <c r="D635" s="24">
        <v>971</v>
      </c>
      <c r="E635" s="23"/>
      <c r="F635" s="23"/>
      <c r="G635" s="370"/>
      <c r="H635" s="23" t="s">
        <v>286</v>
      </c>
      <c r="I635" s="100">
        <v>0</v>
      </c>
      <c r="J635" s="100">
        <v>0</v>
      </c>
      <c r="K635" s="100">
        <v>0</v>
      </c>
      <c r="L635" s="1310"/>
    </row>
    <row r="636" spans="1:12" ht="30" x14ac:dyDescent="0.25">
      <c r="A636" s="24" t="s">
        <v>227</v>
      </c>
      <c r="B636" s="180" t="s">
        <v>1392</v>
      </c>
      <c r="C636" s="213" t="s">
        <v>474</v>
      </c>
      <c r="D636" s="24">
        <v>971</v>
      </c>
      <c r="E636" s="23" t="s">
        <v>304</v>
      </c>
      <c r="F636" s="23" t="s">
        <v>156</v>
      </c>
      <c r="G636" s="24">
        <v>1990120360</v>
      </c>
      <c r="H636" s="23" t="s">
        <v>286</v>
      </c>
      <c r="I636" s="100">
        <v>0</v>
      </c>
      <c r="J636" s="100">
        <v>4200000</v>
      </c>
      <c r="K636" s="100">
        <v>4200000</v>
      </c>
      <c r="L636" s="1310"/>
    </row>
    <row r="637" spans="1:12" s="43" customFormat="1" ht="60" x14ac:dyDescent="0.25">
      <c r="A637" s="24" t="s">
        <v>228</v>
      </c>
      <c r="B637" s="180" t="s">
        <v>1393</v>
      </c>
      <c r="C637" s="213" t="s">
        <v>474</v>
      </c>
      <c r="D637" s="24">
        <v>971</v>
      </c>
      <c r="E637" s="23" t="s">
        <v>304</v>
      </c>
      <c r="F637" s="23" t="s">
        <v>156</v>
      </c>
      <c r="G637" s="24">
        <v>1990120420</v>
      </c>
      <c r="H637" s="23" t="s">
        <v>286</v>
      </c>
      <c r="I637" s="100">
        <v>250000</v>
      </c>
      <c r="J637" s="100">
        <v>250000</v>
      </c>
      <c r="K637" s="100">
        <v>250000</v>
      </c>
      <c r="L637" s="1310"/>
    </row>
    <row r="638" spans="1:12" s="43" customFormat="1" ht="57" x14ac:dyDescent="0.25">
      <c r="A638" s="76" t="s">
        <v>22</v>
      </c>
      <c r="B638" s="209" t="s">
        <v>1415</v>
      </c>
      <c r="C638" s="178" t="s">
        <v>474</v>
      </c>
      <c r="D638" s="76">
        <v>971</v>
      </c>
      <c r="E638" s="75"/>
      <c r="F638" s="75"/>
      <c r="G638" s="369"/>
      <c r="H638" s="27" t="s">
        <v>286</v>
      </c>
      <c r="I638" s="242">
        <v>0</v>
      </c>
      <c r="J638" s="242">
        <v>0</v>
      </c>
      <c r="K638" s="242">
        <v>0</v>
      </c>
      <c r="L638" s="1310"/>
    </row>
    <row r="639" spans="1:12" s="43" customFormat="1" ht="75" x14ac:dyDescent="0.25">
      <c r="A639" s="24" t="s">
        <v>253</v>
      </c>
      <c r="B639" s="180" t="s">
        <v>1394</v>
      </c>
      <c r="C639" s="213" t="s">
        <v>1416</v>
      </c>
      <c r="D639" s="24">
        <v>971</v>
      </c>
      <c r="E639" s="8"/>
      <c r="F639" s="8"/>
      <c r="G639" s="370"/>
      <c r="H639" s="23" t="s">
        <v>286</v>
      </c>
      <c r="I639" s="100">
        <v>0</v>
      </c>
      <c r="J639" s="100">
        <v>0</v>
      </c>
      <c r="K639" s="100">
        <v>0</v>
      </c>
      <c r="L639" s="1310"/>
    </row>
    <row r="640" spans="1:12" s="43" customFormat="1" ht="42.75" x14ac:dyDescent="0.25">
      <c r="A640" s="76" t="s">
        <v>46</v>
      </c>
      <c r="B640" s="209" t="s">
        <v>1395</v>
      </c>
      <c r="C640" s="178" t="s">
        <v>1417</v>
      </c>
      <c r="D640" s="76">
        <v>971</v>
      </c>
      <c r="E640" s="75"/>
      <c r="F640" s="75"/>
      <c r="G640" s="369"/>
      <c r="H640" s="27" t="s">
        <v>286</v>
      </c>
      <c r="I640" s="242">
        <v>0</v>
      </c>
      <c r="J640" s="242">
        <f>J641</f>
        <v>0</v>
      </c>
      <c r="K640" s="242">
        <f>K641</f>
        <v>0</v>
      </c>
      <c r="L640" s="1310"/>
    </row>
    <row r="641" spans="1:12" s="43" customFormat="1" ht="30" x14ac:dyDescent="0.25">
      <c r="A641" s="798" t="s">
        <v>254</v>
      </c>
      <c r="B641" s="180" t="s">
        <v>1396</v>
      </c>
      <c r="C641" s="213" t="s">
        <v>1417</v>
      </c>
      <c r="D641" s="76">
        <v>971</v>
      </c>
      <c r="E641" s="75"/>
      <c r="F641" s="75"/>
      <c r="G641" s="369"/>
      <c r="H641" s="27" t="s">
        <v>286</v>
      </c>
      <c r="I641" s="242">
        <v>0</v>
      </c>
      <c r="J641" s="242">
        <f>SUM(J642:J648)</f>
        <v>0</v>
      </c>
      <c r="K641" s="242">
        <f>SUM(K642:K648)</f>
        <v>0</v>
      </c>
      <c r="L641" s="1310"/>
    </row>
    <row r="642" spans="1:12" s="43" customFormat="1" ht="30" x14ac:dyDescent="0.25">
      <c r="A642" s="24" t="s">
        <v>1333</v>
      </c>
      <c r="B642" s="180" t="s">
        <v>1397</v>
      </c>
      <c r="C642" s="213" t="s">
        <v>1417</v>
      </c>
      <c r="D642" s="24">
        <v>971</v>
      </c>
      <c r="E642" s="8"/>
      <c r="F642" s="8"/>
      <c r="G642" s="370"/>
      <c r="H642" s="23" t="s">
        <v>286</v>
      </c>
      <c r="I642" s="100">
        <v>0</v>
      </c>
      <c r="J642" s="100">
        <v>0</v>
      </c>
      <c r="K642" s="100">
        <v>0</v>
      </c>
      <c r="L642" s="1310"/>
    </row>
    <row r="643" spans="1:12" s="43" customFormat="1" ht="30" x14ac:dyDescent="0.25">
      <c r="A643" s="24" t="s">
        <v>1398</v>
      </c>
      <c r="B643" s="180" t="s">
        <v>1399</v>
      </c>
      <c r="C643" s="213" t="s">
        <v>1417</v>
      </c>
      <c r="D643" s="24">
        <v>971</v>
      </c>
      <c r="E643" s="8"/>
      <c r="F643" s="8"/>
      <c r="G643" s="370"/>
      <c r="H643" s="23" t="s">
        <v>286</v>
      </c>
      <c r="I643" s="100">
        <v>0</v>
      </c>
      <c r="J643" s="100">
        <v>0</v>
      </c>
      <c r="K643" s="100">
        <v>0</v>
      </c>
      <c r="L643" s="1310"/>
    </row>
    <row r="644" spans="1:12" s="43" customFormat="1" ht="30" x14ac:dyDescent="0.25">
      <c r="A644" s="24" t="s">
        <v>1400</v>
      </c>
      <c r="B644" s="180" t="s">
        <v>1401</v>
      </c>
      <c r="C644" s="213" t="s">
        <v>1417</v>
      </c>
      <c r="D644" s="24">
        <v>971</v>
      </c>
      <c r="E644" s="8"/>
      <c r="F644" s="8"/>
      <c r="G644" s="370"/>
      <c r="H644" s="23" t="s">
        <v>286</v>
      </c>
      <c r="I644" s="100">
        <v>0</v>
      </c>
      <c r="J644" s="100">
        <v>0</v>
      </c>
      <c r="K644" s="100">
        <v>0</v>
      </c>
      <c r="L644" s="1310"/>
    </row>
    <row r="645" spans="1:12" ht="30" x14ac:dyDescent="0.25">
      <c r="A645" s="24" t="s">
        <v>1402</v>
      </c>
      <c r="B645" s="180" t="s">
        <v>1403</v>
      </c>
      <c r="C645" s="213" t="s">
        <v>1417</v>
      </c>
      <c r="D645" s="24">
        <v>971</v>
      </c>
      <c r="E645" s="8"/>
      <c r="F645" s="8"/>
      <c r="G645" s="370"/>
      <c r="H645" s="23" t="s">
        <v>286</v>
      </c>
      <c r="I645" s="100">
        <v>0</v>
      </c>
      <c r="J645" s="100">
        <v>0</v>
      </c>
      <c r="K645" s="100">
        <v>0</v>
      </c>
      <c r="L645" s="1310"/>
    </row>
    <row r="646" spans="1:12" ht="30" x14ac:dyDescent="0.25">
      <c r="A646" s="24" t="s">
        <v>1404</v>
      </c>
      <c r="B646" s="180" t="s">
        <v>1405</v>
      </c>
      <c r="C646" s="213" t="s">
        <v>1417</v>
      </c>
      <c r="D646" s="24">
        <v>971</v>
      </c>
      <c r="E646" s="8"/>
      <c r="F646" s="8"/>
      <c r="G646" s="370"/>
      <c r="H646" s="23" t="s">
        <v>286</v>
      </c>
      <c r="I646" s="100">
        <v>0</v>
      </c>
      <c r="J646" s="100">
        <v>0</v>
      </c>
      <c r="K646" s="100">
        <v>0</v>
      </c>
      <c r="L646" s="1310"/>
    </row>
    <row r="647" spans="1:12" ht="30" x14ac:dyDescent="0.25">
      <c r="A647" s="24" t="s">
        <v>1406</v>
      </c>
      <c r="B647" s="180" t="s">
        <v>1407</v>
      </c>
      <c r="C647" s="213" t="s">
        <v>1417</v>
      </c>
      <c r="D647" s="24">
        <v>971</v>
      </c>
      <c r="E647" s="8"/>
      <c r="F647" s="8"/>
      <c r="G647" s="370"/>
      <c r="H647" s="23" t="s">
        <v>286</v>
      </c>
      <c r="I647" s="100">
        <v>0</v>
      </c>
      <c r="J647" s="100">
        <v>0</v>
      </c>
      <c r="K647" s="100">
        <v>0</v>
      </c>
      <c r="L647" s="1310"/>
    </row>
    <row r="648" spans="1:12" s="43" customFormat="1" ht="30" x14ac:dyDescent="0.25">
      <c r="A648" s="24" t="s">
        <v>1408</v>
      </c>
      <c r="B648" s="180" t="s">
        <v>1409</v>
      </c>
      <c r="C648" s="213" t="s">
        <v>1417</v>
      </c>
      <c r="D648" s="24">
        <v>971</v>
      </c>
      <c r="E648" s="8"/>
      <c r="F648" s="8"/>
      <c r="G648" s="370"/>
      <c r="H648" s="23" t="s">
        <v>286</v>
      </c>
      <c r="I648" s="100">
        <v>0</v>
      </c>
      <c r="J648" s="100">
        <v>0</v>
      </c>
      <c r="K648" s="100">
        <v>0</v>
      </c>
      <c r="L648" s="1310"/>
    </row>
    <row r="649" spans="1:12" ht="28.5" x14ac:dyDescent="0.25">
      <c r="A649" s="76" t="s">
        <v>64</v>
      </c>
      <c r="B649" s="209" t="s">
        <v>1410</v>
      </c>
      <c r="C649" s="1017" t="s">
        <v>1417</v>
      </c>
      <c r="D649" s="76">
        <v>971</v>
      </c>
      <c r="E649" s="75"/>
      <c r="F649" s="75"/>
      <c r="G649" s="369"/>
      <c r="H649" s="27" t="s">
        <v>286</v>
      </c>
      <c r="I649" s="242">
        <f>I650+I651</f>
        <v>0</v>
      </c>
      <c r="J649" s="242">
        <f>J650+J651</f>
        <v>0</v>
      </c>
      <c r="K649" s="242">
        <f>K650+K651</f>
        <v>0</v>
      </c>
      <c r="L649" s="1310"/>
    </row>
    <row r="650" spans="1:12" s="30" customFormat="1" ht="60" x14ac:dyDescent="0.25">
      <c r="A650" s="24" t="s">
        <v>258</v>
      </c>
      <c r="B650" s="180" t="s">
        <v>1411</v>
      </c>
      <c r="C650" s="213" t="s">
        <v>1417</v>
      </c>
      <c r="D650" s="24">
        <v>971</v>
      </c>
      <c r="E650" s="8"/>
      <c r="F650" s="8"/>
      <c r="G650" s="370"/>
      <c r="H650" s="23" t="s">
        <v>286</v>
      </c>
      <c r="I650" s="100">
        <v>0</v>
      </c>
      <c r="J650" s="100">
        <v>0</v>
      </c>
      <c r="K650" s="100">
        <v>0</v>
      </c>
      <c r="L650" s="1310"/>
    </row>
    <row r="651" spans="1:12" s="30" customFormat="1" ht="45" x14ac:dyDescent="0.25">
      <c r="A651" s="24" t="s">
        <v>259</v>
      </c>
      <c r="B651" s="180" t="s">
        <v>1412</v>
      </c>
      <c r="C651" s="213" t="s">
        <v>1417</v>
      </c>
      <c r="D651" s="24">
        <v>971</v>
      </c>
      <c r="E651" s="8"/>
      <c r="F651" s="8"/>
      <c r="G651" s="370"/>
      <c r="H651" s="23" t="s">
        <v>286</v>
      </c>
      <c r="I651" s="100">
        <v>0</v>
      </c>
      <c r="J651" s="100">
        <v>0</v>
      </c>
      <c r="K651" s="100">
        <v>0</v>
      </c>
      <c r="L651" s="1310"/>
    </row>
    <row r="652" spans="1:12" s="43" customFormat="1" x14ac:dyDescent="0.25">
      <c r="A652" s="669"/>
      <c r="B652" s="658"/>
      <c r="C652" s="669"/>
      <c r="D652" s="669"/>
      <c r="E652" s="669"/>
      <c r="F652" s="669"/>
      <c r="G652" s="669"/>
      <c r="H652" s="669"/>
      <c r="I652" s="674"/>
      <c r="J652" s="674"/>
      <c r="K652" s="674"/>
      <c r="L652" s="1310"/>
    </row>
    <row r="653" spans="1:12" x14ac:dyDescent="0.25">
      <c r="L653" s="5"/>
    </row>
    <row r="654" spans="1:12" x14ac:dyDescent="0.25">
      <c r="L654" s="5"/>
    </row>
    <row r="655" spans="1:12" x14ac:dyDescent="0.25">
      <c r="L655" s="5"/>
    </row>
    <row r="656" spans="1:12" x14ac:dyDescent="0.25">
      <c r="L656" s="5"/>
    </row>
    <row r="657" spans="12:12" x14ac:dyDescent="0.25">
      <c r="L657" s="5"/>
    </row>
    <row r="658" spans="12:12" x14ac:dyDescent="0.25">
      <c r="L658" s="5"/>
    </row>
    <row r="659" spans="12:12" x14ac:dyDescent="0.25">
      <c r="L659" s="5"/>
    </row>
    <row r="660" spans="12:12" x14ac:dyDescent="0.25">
      <c r="L660" s="5"/>
    </row>
    <row r="661" spans="12:12" x14ac:dyDescent="0.25">
      <c r="L661" s="5"/>
    </row>
    <row r="662" spans="12:12" x14ac:dyDescent="0.25">
      <c r="L662" s="5"/>
    </row>
    <row r="663" spans="12:12" x14ac:dyDescent="0.25">
      <c r="L663" s="5"/>
    </row>
    <row r="664" spans="12:12" x14ac:dyDescent="0.25">
      <c r="L664" s="5"/>
    </row>
    <row r="665" spans="12:12" x14ac:dyDescent="0.25">
      <c r="L665" s="5"/>
    </row>
    <row r="666" spans="12:12" x14ac:dyDescent="0.25">
      <c r="L666" s="5"/>
    </row>
    <row r="667" spans="12:12" x14ac:dyDescent="0.25">
      <c r="L667" s="5"/>
    </row>
    <row r="668" spans="12:12" x14ac:dyDescent="0.25">
      <c r="L668" s="5"/>
    </row>
    <row r="669" spans="12:12" x14ac:dyDescent="0.25">
      <c r="L669" s="5"/>
    </row>
    <row r="670" spans="12:12" x14ac:dyDescent="0.25">
      <c r="L670" s="5"/>
    </row>
    <row r="671" spans="12:12" x14ac:dyDescent="0.25">
      <c r="L671" s="5"/>
    </row>
    <row r="672" spans="12:12" x14ac:dyDescent="0.25">
      <c r="L672" s="5"/>
    </row>
    <row r="673" spans="12:12" x14ac:dyDescent="0.25">
      <c r="L673" s="5"/>
    </row>
    <row r="674" spans="12:12" x14ac:dyDescent="0.25">
      <c r="L674" s="5"/>
    </row>
    <row r="675" spans="12:12" x14ac:dyDescent="0.25">
      <c r="L675" s="5"/>
    </row>
    <row r="676" spans="12:12" x14ac:dyDescent="0.25">
      <c r="L676" s="5"/>
    </row>
    <row r="677" spans="12:12" x14ac:dyDescent="0.25">
      <c r="L677" s="5"/>
    </row>
    <row r="678" spans="12:12" x14ac:dyDescent="0.25">
      <c r="L678" s="5"/>
    </row>
    <row r="679" spans="12:12" x14ac:dyDescent="0.25">
      <c r="L679" s="5"/>
    </row>
  </sheetData>
  <mergeCells count="494">
    <mergeCell ref="A298:A302"/>
    <mergeCell ref="C449:C450"/>
    <mergeCell ref="B332:B336"/>
    <mergeCell ref="A332:A336"/>
    <mergeCell ref="B327:B331"/>
    <mergeCell ref="H376:H377"/>
    <mergeCell ref="A315:A318"/>
    <mergeCell ref="B315:B318"/>
    <mergeCell ref="C315:C318"/>
    <mergeCell ref="A322:A323"/>
    <mergeCell ref="C389:C391"/>
    <mergeCell ref="D389:D391"/>
    <mergeCell ref="E389:E391"/>
    <mergeCell ref="F389:F391"/>
    <mergeCell ref="G389:G391"/>
    <mergeCell ref="C384:C385"/>
    <mergeCell ref="A319:A321"/>
    <mergeCell ref="B339:B343"/>
    <mergeCell ref="A339:A343"/>
    <mergeCell ref="A324:A325"/>
    <mergeCell ref="B324:B325"/>
    <mergeCell ref="C324:C325"/>
    <mergeCell ref="C322:C323"/>
    <mergeCell ref="D449:H449"/>
    <mergeCell ref="A459:K459"/>
    <mergeCell ref="A460:A461"/>
    <mergeCell ref="D558:H558"/>
    <mergeCell ref="B460:B461"/>
    <mergeCell ref="C460:C461"/>
    <mergeCell ref="D460:H460"/>
    <mergeCell ref="I460:K460"/>
    <mergeCell ref="E461:F461"/>
    <mergeCell ref="B490:B491"/>
    <mergeCell ref="C490:C491"/>
    <mergeCell ref="C541:C543"/>
    <mergeCell ref="D541:H541"/>
    <mergeCell ref="I541:K541"/>
    <mergeCell ref="D542:D543"/>
    <mergeCell ref="I513:K513"/>
    <mergeCell ref="A513:A515"/>
    <mergeCell ref="B513:B515"/>
    <mergeCell ref="H514:H515"/>
    <mergeCell ref="B550:B551"/>
    <mergeCell ref="K542:K543"/>
    <mergeCell ref="B558:B559"/>
    <mergeCell ref="A625:K625"/>
    <mergeCell ref="A626:A627"/>
    <mergeCell ref="B626:B627"/>
    <mergeCell ref="C626:C627"/>
    <mergeCell ref="D626:H626"/>
    <mergeCell ref="I626:K626"/>
    <mergeCell ref="E627:F627"/>
    <mergeCell ref="D420:H420"/>
    <mergeCell ref="I420:K420"/>
    <mergeCell ref="E421:F421"/>
    <mergeCell ref="A618:K618"/>
    <mergeCell ref="A529:K529"/>
    <mergeCell ref="A420:A421"/>
    <mergeCell ref="B420:B421"/>
    <mergeCell ref="C420:C421"/>
    <mergeCell ref="A601:A603"/>
    <mergeCell ref="B601:B603"/>
    <mergeCell ref="C601:C603"/>
    <mergeCell ref="J531:J532"/>
    <mergeCell ref="K531:K532"/>
    <mergeCell ref="A512:K512"/>
    <mergeCell ref="A541:A543"/>
    <mergeCell ref="I514:I515"/>
    <mergeCell ref="B541:B543"/>
    <mergeCell ref="B24:B25"/>
    <mergeCell ref="A24:A25"/>
    <mergeCell ref="C24:C25"/>
    <mergeCell ref="B26:B27"/>
    <mergeCell ref="A26:A27"/>
    <mergeCell ref="B28:B29"/>
    <mergeCell ref="A28:A29"/>
    <mergeCell ref="D99:H99"/>
    <mergeCell ref="D148:H148"/>
    <mergeCell ref="B117:B122"/>
    <mergeCell ref="D142:H142"/>
    <mergeCell ref="A95:A98"/>
    <mergeCell ref="B95:B98"/>
    <mergeCell ref="D95:D96"/>
    <mergeCell ref="E95:E96"/>
    <mergeCell ref="F95:F96"/>
    <mergeCell ref="D97:D98"/>
    <mergeCell ref="E97:E98"/>
    <mergeCell ref="D124:H124"/>
    <mergeCell ref="B41:B42"/>
    <mergeCell ref="C41:C42"/>
    <mergeCell ref="A76:A84"/>
    <mergeCell ref="B76:B84"/>
    <mergeCell ref="C76:C84"/>
    <mergeCell ref="B8:B11"/>
    <mergeCell ref="A12:A15"/>
    <mergeCell ref="B12:B15"/>
    <mergeCell ref="D16:H16"/>
    <mergeCell ref="A21:A22"/>
    <mergeCell ref="B21:B22"/>
    <mergeCell ref="C21:C22"/>
    <mergeCell ref="D23:H23"/>
    <mergeCell ref="B17:B18"/>
    <mergeCell ref="A17:A18"/>
    <mergeCell ref="B19:B20"/>
    <mergeCell ref="A19:A20"/>
    <mergeCell ref="A117:A122"/>
    <mergeCell ref="D68:H68"/>
    <mergeCell ref="B85:B86"/>
    <mergeCell ref="A1:K1"/>
    <mergeCell ref="A448:K448"/>
    <mergeCell ref="K5:K6"/>
    <mergeCell ref="A2:K2"/>
    <mergeCell ref="I4:K4"/>
    <mergeCell ref="D5:D6"/>
    <mergeCell ref="B4:B6"/>
    <mergeCell ref="A3:K3"/>
    <mergeCell ref="D4:H4"/>
    <mergeCell ref="C4:C6"/>
    <mergeCell ref="A4:A6"/>
    <mergeCell ref="J5:J6"/>
    <mergeCell ref="E5:F5"/>
    <mergeCell ref="G5:G6"/>
    <mergeCell ref="H5:H6"/>
    <mergeCell ref="I5:I6"/>
    <mergeCell ref="I179:I180"/>
    <mergeCell ref="A125:A127"/>
    <mergeCell ref="B125:B127"/>
    <mergeCell ref="D116:H116"/>
    <mergeCell ref="A8:A11"/>
    <mergeCell ref="A185:A186"/>
    <mergeCell ref="B185:B186"/>
    <mergeCell ref="C185:C186"/>
    <mergeCell ref="A177:K177"/>
    <mergeCell ref="D178:H178"/>
    <mergeCell ref="I178:K178"/>
    <mergeCell ref="D179:D180"/>
    <mergeCell ref="E179:F179"/>
    <mergeCell ref="G179:G180"/>
    <mergeCell ref="J179:J180"/>
    <mergeCell ref="K179:K180"/>
    <mergeCell ref="A178:A180"/>
    <mergeCell ref="B178:B180"/>
    <mergeCell ref="C178:C180"/>
    <mergeCell ref="H179:H180"/>
    <mergeCell ref="C212:C215"/>
    <mergeCell ref="F97:F98"/>
    <mergeCell ref="G95:G96"/>
    <mergeCell ref="H95:H96"/>
    <mergeCell ref="G97:G98"/>
    <mergeCell ref="H97:H98"/>
    <mergeCell ref="D117:D119"/>
    <mergeCell ref="E117:E119"/>
    <mergeCell ref="F117:F119"/>
    <mergeCell ref="G117:G119"/>
    <mergeCell ref="H117:H119"/>
    <mergeCell ref="D120:D122"/>
    <mergeCell ref="E120:E122"/>
    <mergeCell ref="F120:F122"/>
    <mergeCell ref="G120:G122"/>
    <mergeCell ref="H120:H122"/>
    <mergeCell ref="D125:H125"/>
    <mergeCell ref="D127:H127"/>
    <mergeCell ref="D128:H128"/>
    <mergeCell ref="D126:H126"/>
    <mergeCell ref="H173:H174"/>
    <mergeCell ref="D146:H146"/>
    <mergeCell ref="D175:D176"/>
    <mergeCell ref="D154:H154"/>
    <mergeCell ref="D91:H91"/>
    <mergeCell ref="D153:H153"/>
    <mergeCell ref="D167:H167"/>
    <mergeCell ref="I294:K294"/>
    <mergeCell ref="D295:D296"/>
    <mergeCell ref="E295:F295"/>
    <mergeCell ref="G295:G296"/>
    <mergeCell ref="H295:H296"/>
    <mergeCell ref="I295:I296"/>
    <mergeCell ref="J295:J296"/>
    <mergeCell ref="K295:K296"/>
    <mergeCell ref="J262:J263"/>
    <mergeCell ref="K262:K263"/>
    <mergeCell ref="A293:K293"/>
    <mergeCell ref="I257:K257"/>
    <mergeCell ref="C228:C231"/>
    <mergeCell ref="J258:J259"/>
    <mergeCell ref="K258:K259"/>
    <mergeCell ref="E258:F258"/>
    <mergeCell ref="G258:G259"/>
    <mergeCell ref="A261:A264"/>
    <mergeCell ref="I258:I259"/>
    <mergeCell ref="C232:C235"/>
    <mergeCell ref="B244:B247"/>
    <mergeCell ref="I449:K449"/>
    <mergeCell ref="A419:K419"/>
    <mergeCell ref="D376:D377"/>
    <mergeCell ref="B375:B377"/>
    <mergeCell ref="E376:F376"/>
    <mergeCell ref="G376:G377"/>
    <mergeCell ref="C319:C321"/>
    <mergeCell ref="B319:B321"/>
    <mergeCell ref="A384:A385"/>
    <mergeCell ref="B384:B385"/>
    <mergeCell ref="A449:A450"/>
    <mergeCell ref="B449:B450"/>
    <mergeCell ref="D375:H375"/>
    <mergeCell ref="A375:A377"/>
    <mergeCell ref="A327:A331"/>
    <mergeCell ref="E450:F450"/>
    <mergeCell ref="B322:B323"/>
    <mergeCell ref="H389:H391"/>
    <mergeCell ref="I389:I391"/>
    <mergeCell ref="J389:J391"/>
    <mergeCell ref="K389:K391"/>
    <mergeCell ref="A392:A393"/>
    <mergeCell ref="B392:B393"/>
    <mergeCell ref="C392:C393"/>
    <mergeCell ref="B294:B296"/>
    <mergeCell ref="C294:C296"/>
    <mergeCell ref="D294:H294"/>
    <mergeCell ref="C513:C515"/>
    <mergeCell ref="D513:H513"/>
    <mergeCell ref="A557:K557"/>
    <mergeCell ref="E542:F542"/>
    <mergeCell ref="I531:I532"/>
    <mergeCell ref="D514:D515"/>
    <mergeCell ref="G542:G543"/>
    <mergeCell ref="D531:D532"/>
    <mergeCell ref="E531:F531"/>
    <mergeCell ref="G531:G532"/>
    <mergeCell ref="H531:H532"/>
    <mergeCell ref="A530:A532"/>
    <mergeCell ref="B530:B532"/>
    <mergeCell ref="B298:B302"/>
    <mergeCell ref="A374:K374"/>
    <mergeCell ref="I375:K375"/>
    <mergeCell ref="I376:I377"/>
    <mergeCell ref="J376:J377"/>
    <mergeCell ref="K376:K377"/>
    <mergeCell ref="C375:C377"/>
    <mergeCell ref="J514:J515"/>
    <mergeCell ref="A288:A289"/>
    <mergeCell ref="A274:A276"/>
    <mergeCell ref="A265:A267"/>
    <mergeCell ref="A277:A279"/>
    <mergeCell ref="C286:C287"/>
    <mergeCell ref="B277:B279"/>
    <mergeCell ref="B280:B282"/>
    <mergeCell ref="B284:B287"/>
    <mergeCell ref="B274:B276"/>
    <mergeCell ref="B288:B289"/>
    <mergeCell ref="I542:I543"/>
    <mergeCell ref="J542:J543"/>
    <mergeCell ref="E551:F551"/>
    <mergeCell ref="D550:H550"/>
    <mergeCell ref="A549:K549"/>
    <mergeCell ref="E514:F514"/>
    <mergeCell ref="G514:G515"/>
    <mergeCell ref="K602:K603"/>
    <mergeCell ref="A588:A589"/>
    <mergeCell ref="B588:B589"/>
    <mergeCell ref="C588:C589"/>
    <mergeCell ref="D588:H588"/>
    <mergeCell ref="I588:K588"/>
    <mergeCell ref="E589:F589"/>
    <mergeCell ref="H542:H543"/>
    <mergeCell ref="A587:K587"/>
    <mergeCell ref="K514:K515"/>
    <mergeCell ref="I602:I603"/>
    <mergeCell ref="J602:J603"/>
    <mergeCell ref="I550:K550"/>
    <mergeCell ref="A550:A551"/>
    <mergeCell ref="A558:A559"/>
    <mergeCell ref="A619:A620"/>
    <mergeCell ref="B619:B620"/>
    <mergeCell ref="C619:C620"/>
    <mergeCell ref="D619:H619"/>
    <mergeCell ref="C550:C551"/>
    <mergeCell ref="G602:G603"/>
    <mergeCell ref="H602:H603"/>
    <mergeCell ref="C558:C559"/>
    <mergeCell ref="I558:K558"/>
    <mergeCell ref="D601:H601"/>
    <mergeCell ref="A600:K600"/>
    <mergeCell ref="I601:K601"/>
    <mergeCell ref="D602:D603"/>
    <mergeCell ref="E602:F603"/>
    <mergeCell ref="E559:F559"/>
    <mergeCell ref="I619:K619"/>
    <mergeCell ref="E620:F620"/>
    <mergeCell ref="D392:D393"/>
    <mergeCell ref="E392:E393"/>
    <mergeCell ref="F392:F393"/>
    <mergeCell ref="G392:G393"/>
    <mergeCell ref="C530:C532"/>
    <mergeCell ref="D530:H530"/>
    <mergeCell ref="A540:K540"/>
    <mergeCell ref="I530:K530"/>
    <mergeCell ref="A294:A296"/>
    <mergeCell ref="D490:H490"/>
    <mergeCell ref="I490:K490"/>
    <mergeCell ref="E491:F491"/>
    <mergeCell ref="A470:A471"/>
    <mergeCell ref="B470:B471"/>
    <mergeCell ref="C470:C471"/>
    <mergeCell ref="D470:H470"/>
    <mergeCell ref="I470:K470"/>
    <mergeCell ref="E471:F471"/>
    <mergeCell ref="A489:K489"/>
    <mergeCell ref="D485:H485"/>
    <mergeCell ref="D487:H487"/>
    <mergeCell ref="A469:K469"/>
    <mergeCell ref="A490:A491"/>
    <mergeCell ref="D384:D385"/>
    <mergeCell ref="E384:E385"/>
    <mergeCell ref="F384:F385"/>
    <mergeCell ref="G384:G385"/>
    <mergeCell ref="H384:H385"/>
    <mergeCell ref="A389:A391"/>
    <mergeCell ref="B389:B391"/>
    <mergeCell ref="A212:A215"/>
    <mergeCell ref="A216:A219"/>
    <mergeCell ref="A220:A223"/>
    <mergeCell ref="A224:A227"/>
    <mergeCell ref="B212:B215"/>
    <mergeCell ref="B257:B259"/>
    <mergeCell ref="C257:C259"/>
    <mergeCell ref="D257:H257"/>
    <mergeCell ref="D258:D259"/>
    <mergeCell ref="H258:H259"/>
    <mergeCell ref="B216:B219"/>
    <mergeCell ref="C216:C219"/>
    <mergeCell ref="B220:B223"/>
    <mergeCell ref="C220:C223"/>
    <mergeCell ref="B224:B227"/>
    <mergeCell ref="C224:C227"/>
    <mergeCell ref="A228:A231"/>
    <mergeCell ref="B228:B231"/>
    <mergeCell ref="C244:C247"/>
    <mergeCell ref="A240:A243"/>
    <mergeCell ref="B240:B243"/>
    <mergeCell ref="C240:C243"/>
    <mergeCell ref="A236:A239"/>
    <mergeCell ref="B236:B239"/>
    <mergeCell ref="C236:C239"/>
    <mergeCell ref="A232:A235"/>
    <mergeCell ref="A244:A247"/>
    <mergeCell ref="B232:B235"/>
    <mergeCell ref="B30:B31"/>
    <mergeCell ref="A30:A31"/>
    <mergeCell ref="A43:A46"/>
    <mergeCell ref="B43:B46"/>
    <mergeCell ref="C43:C46"/>
    <mergeCell ref="A49:A50"/>
    <mergeCell ref="B49:B50"/>
    <mergeCell ref="C49:C50"/>
    <mergeCell ref="D51:H51"/>
    <mergeCell ref="A32:A40"/>
    <mergeCell ref="B32:B40"/>
    <mergeCell ref="C32:C40"/>
    <mergeCell ref="A41:A42"/>
    <mergeCell ref="D48:H48"/>
    <mergeCell ref="C339:C343"/>
    <mergeCell ref="C252:C255"/>
    <mergeCell ref="A248:A251"/>
    <mergeCell ref="B248:B251"/>
    <mergeCell ref="C248:C251"/>
    <mergeCell ref="A268:A270"/>
    <mergeCell ref="A271:A273"/>
    <mergeCell ref="A252:A255"/>
    <mergeCell ref="B252:B255"/>
    <mergeCell ref="C262:C263"/>
    <mergeCell ref="B261:B264"/>
    <mergeCell ref="B271:B273"/>
    <mergeCell ref="B268:B270"/>
    <mergeCell ref="B265:B267"/>
    <mergeCell ref="A256:K256"/>
    <mergeCell ref="A257:A259"/>
    <mergeCell ref="D262:D263"/>
    <mergeCell ref="E262:E263"/>
    <mergeCell ref="F262:F263"/>
    <mergeCell ref="G262:G263"/>
    <mergeCell ref="H262:H263"/>
    <mergeCell ref="I262:I263"/>
    <mergeCell ref="A280:A282"/>
    <mergeCell ref="A284:A287"/>
    <mergeCell ref="D64:D65"/>
    <mergeCell ref="E64:E65"/>
    <mergeCell ref="F64:F65"/>
    <mergeCell ref="G64:G65"/>
    <mergeCell ref="H64:H65"/>
    <mergeCell ref="A53:A56"/>
    <mergeCell ref="B53:B56"/>
    <mergeCell ref="A62:A63"/>
    <mergeCell ref="B62:B63"/>
    <mergeCell ref="A58:A59"/>
    <mergeCell ref="B58:B59"/>
    <mergeCell ref="C58:C59"/>
    <mergeCell ref="B60:B61"/>
    <mergeCell ref="A60:A61"/>
    <mergeCell ref="C60:C61"/>
    <mergeCell ref="C62:C63"/>
    <mergeCell ref="A64:A65"/>
    <mergeCell ref="B64:B65"/>
    <mergeCell ref="A66:A67"/>
    <mergeCell ref="B66:B67"/>
    <mergeCell ref="D66:D67"/>
    <mergeCell ref="E66:E67"/>
    <mergeCell ref="F66:F67"/>
    <mergeCell ref="G66:G67"/>
    <mergeCell ref="H66:H67"/>
    <mergeCell ref="A69:A70"/>
    <mergeCell ref="B69:B70"/>
    <mergeCell ref="A71:A72"/>
    <mergeCell ref="B71:B72"/>
    <mergeCell ref="A73:A75"/>
    <mergeCell ref="B73:B75"/>
    <mergeCell ref="A87:A90"/>
    <mergeCell ref="B87:B90"/>
    <mergeCell ref="C87:C90"/>
    <mergeCell ref="B92:B94"/>
    <mergeCell ref="A92:A94"/>
    <mergeCell ref="C92:C94"/>
    <mergeCell ref="C85:C86"/>
    <mergeCell ref="A85:A86"/>
    <mergeCell ref="A100:A101"/>
    <mergeCell ref="B100:B101"/>
    <mergeCell ref="C100:C101"/>
    <mergeCell ref="A103:A105"/>
    <mergeCell ref="B103:B105"/>
    <mergeCell ref="C103:C105"/>
    <mergeCell ref="G108:G109"/>
    <mergeCell ref="H108:H109"/>
    <mergeCell ref="D110:D111"/>
    <mergeCell ref="E110:E111"/>
    <mergeCell ref="F110:F111"/>
    <mergeCell ref="G110:G111"/>
    <mergeCell ref="H110:H111"/>
    <mergeCell ref="H106:H107"/>
    <mergeCell ref="D102:H102"/>
    <mergeCell ref="A112:A114"/>
    <mergeCell ref="B112:B114"/>
    <mergeCell ref="C112:C114"/>
    <mergeCell ref="A106:A111"/>
    <mergeCell ref="B106:B111"/>
    <mergeCell ref="D106:D107"/>
    <mergeCell ref="E106:E107"/>
    <mergeCell ref="F106:F107"/>
    <mergeCell ref="G106:G107"/>
    <mergeCell ref="D108:D109"/>
    <mergeCell ref="E108:E109"/>
    <mergeCell ref="F108:F109"/>
    <mergeCell ref="A134:A135"/>
    <mergeCell ref="B134:B135"/>
    <mergeCell ref="C134:C135"/>
    <mergeCell ref="D136:H136"/>
    <mergeCell ref="A137:A138"/>
    <mergeCell ref="B137:B138"/>
    <mergeCell ref="C137:C138"/>
    <mergeCell ref="A139:A141"/>
    <mergeCell ref="B139:B141"/>
    <mergeCell ref="C139:C141"/>
    <mergeCell ref="A149:A150"/>
    <mergeCell ref="B149:B150"/>
    <mergeCell ref="D149:D150"/>
    <mergeCell ref="E149:E150"/>
    <mergeCell ref="F149:F150"/>
    <mergeCell ref="G149:G150"/>
    <mergeCell ref="H149:H150"/>
    <mergeCell ref="A151:A153"/>
    <mergeCell ref="B151:B153"/>
    <mergeCell ref="D151:H151"/>
    <mergeCell ref="D152:H152"/>
    <mergeCell ref="A157:A163"/>
    <mergeCell ref="B157:B163"/>
    <mergeCell ref="C157:C163"/>
    <mergeCell ref="D165:H165"/>
    <mergeCell ref="E175:E176"/>
    <mergeCell ref="F175:F176"/>
    <mergeCell ref="G175:G176"/>
    <mergeCell ref="H175:H176"/>
    <mergeCell ref="A168:A170"/>
    <mergeCell ref="B168:B170"/>
    <mergeCell ref="C168:C170"/>
    <mergeCell ref="A171:A176"/>
    <mergeCell ref="B171:B176"/>
    <mergeCell ref="D171:D172"/>
    <mergeCell ref="E171:E172"/>
    <mergeCell ref="F171:F172"/>
    <mergeCell ref="G171:G172"/>
    <mergeCell ref="H171:H172"/>
    <mergeCell ref="D173:D174"/>
    <mergeCell ref="E173:E174"/>
    <mergeCell ref="F173:F174"/>
    <mergeCell ref="G173:G174"/>
  </mergeCells>
  <phoneticPr fontId="0" type="noConversion"/>
  <pageMargins left="0.23622047244094491" right="0.23622047244094491" top="0.74803149606299213" bottom="0.74803149606299213" header="0.31496062992125984" footer="0.31496062992125984"/>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1D1D"/>
    <pageSetUpPr fitToPage="1"/>
  </sheetPr>
  <dimension ref="A1:J2856"/>
  <sheetViews>
    <sheetView topLeftCell="A930" zoomScaleNormal="100" workbookViewId="0">
      <selection activeCell="F798" sqref="F798:F984"/>
    </sheetView>
  </sheetViews>
  <sheetFormatPr defaultColWidth="9.140625" defaultRowHeight="15" x14ac:dyDescent="0.25"/>
  <cols>
    <col min="1" max="1" width="10" style="353" customWidth="1"/>
    <col min="2" max="2" width="53.28515625" style="391" customWidth="1"/>
    <col min="3" max="3" width="35.85546875" style="391" customWidth="1"/>
    <col min="4" max="4" width="23.28515625" style="391" customWidth="1"/>
    <col min="5" max="5" width="23.140625" style="370" customWidth="1"/>
    <col min="6" max="6" width="19.7109375" style="2" customWidth="1"/>
    <col min="7" max="7" width="19.28515625" style="3" customWidth="1"/>
    <col min="8" max="8" width="20.28515625" style="1" customWidth="1"/>
    <col min="9" max="9" width="18" style="1" customWidth="1"/>
    <col min="10" max="10" width="22" style="1" customWidth="1"/>
    <col min="11" max="16384" width="9.140625" style="1"/>
  </cols>
  <sheetData>
    <row r="1" spans="1:7" ht="15.75" x14ac:dyDescent="0.25">
      <c r="A1" s="400"/>
      <c r="B1" s="350"/>
      <c r="C1" s="350"/>
      <c r="D1" s="350"/>
      <c r="E1" s="878" t="s">
        <v>331</v>
      </c>
      <c r="F1" s="162"/>
    </row>
    <row r="2" spans="1:7" ht="74.25" customHeight="1" thickBot="1" x14ac:dyDescent="0.3">
      <c r="A2" s="400"/>
      <c r="B2" s="1878" t="s">
        <v>1193</v>
      </c>
      <c r="C2" s="1878"/>
      <c r="D2" s="1878"/>
      <c r="E2" s="1878"/>
      <c r="F2" s="9"/>
    </row>
    <row r="3" spans="1:7" s="43" customFormat="1" ht="50.25" customHeight="1" thickBot="1" x14ac:dyDescent="0.3">
      <c r="A3" s="1883"/>
      <c r="B3" s="1885" t="s">
        <v>1610</v>
      </c>
      <c r="C3" s="1254" t="s">
        <v>272</v>
      </c>
      <c r="D3" s="1255">
        <f>D4+D5+D6</f>
        <v>1082383957.54</v>
      </c>
      <c r="E3" s="1255">
        <f>E4+E5+E6</f>
        <v>1077486766.8199999</v>
      </c>
      <c r="F3" s="49"/>
      <c r="G3" s="44"/>
    </row>
    <row r="4" spans="1:7" s="43" customFormat="1" ht="42.75" customHeight="1" x14ac:dyDescent="0.25">
      <c r="A4" s="1884"/>
      <c r="B4" s="1886"/>
      <c r="C4" s="1256" t="s">
        <v>245</v>
      </c>
      <c r="D4" s="1257">
        <f>D8+D29</f>
        <v>75786927.219999999</v>
      </c>
      <c r="E4" s="1257">
        <f>E8+E29</f>
        <v>75273250.920000002</v>
      </c>
      <c r="F4" s="49"/>
      <c r="G4" s="44"/>
    </row>
    <row r="5" spans="1:7" s="43" customFormat="1" ht="42.75" customHeight="1" x14ac:dyDescent="0.25">
      <c r="A5" s="1884"/>
      <c r="B5" s="1886"/>
      <c r="C5" s="1258" t="s">
        <v>246</v>
      </c>
      <c r="D5" s="1259">
        <f>D9+D30+D65+D84</f>
        <v>581402867.54999995</v>
      </c>
      <c r="E5" s="1259">
        <f>E9+E30+E65+E84</f>
        <v>580968256.08000004</v>
      </c>
      <c r="F5" s="49"/>
      <c r="G5" s="44"/>
    </row>
    <row r="6" spans="1:7" s="43" customFormat="1" ht="37.5" customHeight="1" thickBot="1" x14ac:dyDescent="0.3">
      <c r="A6" s="1884"/>
      <c r="B6" s="1886"/>
      <c r="C6" s="1258" t="s">
        <v>273</v>
      </c>
      <c r="D6" s="1259">
        <f>D10+D31+D66+D85</f>
        <v>425194162.77000004</v>
      </c>
      <c r="E6" s="1259">
        <f>E10+E31+E66+E85</f>
        <v>421245259.81999993</v>
      </c>
      <c r="F6" s="49"/>
      <c r="G6" s="44"/>
    </row>
    <row r="7" spans="1:7" ht="15.75" customHeight="1" thickBot="1" x14ac:dyDescent="0.3">
      <c r="A7" s="1887" t="s">
        <v>225</v>
      </c>
      <c r="B7" s="1885" t="s">
        <v>1611</v>
      </c>
      <c r="C7" s="1260" t="s">
        <v>272</v>
      </c>
      <c r="D7" s="1261">
        <f>D8+D9+D10</f>
        <v>212875393.24000001</v>
      </c>
      <c r="E7" s="1261">
        <f>E8+E9+E10</f>
        <v>211925328.76999998</v>
      </c>
      <c r="F7" s="10"/>
    </row>
    <row r="8" spans="1:7" ht="30" x14ac:dyDescent="0.25">
      <c r="A8" s="1888"/>
      <c r="B8" s="1886"/>
      <c r="C8" s="1262" t="s">
        <v>245</v>
      </c>
      <c r="D8" s="1263">
        <v>0</v>
      </c>
      <c r="E8" s="1263">
        <v>0</v>
      </c>
      <c r="F8" s="10"/>
    </row>
    <row r="9" spans="1:7" ht="45" x14ac:dyDescent="0.25">
      <c r="A9" s="1888"/>
      <c r="B9" s="1886"/>
      <c r="C9" s="1264" t="s">
        <v>246</v>
      </c>
      <c r="D9" s="6">
        <f>D22+D23+D25</f>
        <v>119144832.86</v>
      </c>
      <c r="E9" s="6">
        <f>E22+E23+E25</f>
        <v>119139432.86</v>
      </c>
      <c r="F9" s="10"/>
    </row>
    <row r="10" spans="1:7" ht="30.75" thickBot="1" x14ac:dyDescent="0.3">
      <c r="A10" s="1889"/>
      <c r="B10" s="1890"/>
      <c r="C10" s="1265" t="s">
        <v>273</v>
      </c>
      <c r="D10" s="1266">
        <f>D12+D13+D14+D16+D17+D18+D19+D20+D21+D2+D27</f>
        <v>93730560.379999995</v>
      </c>
      <c r="E10" s="1266">
        <f>E12+E13+E14+E16+E17+E18+E19+E20+E21+E2+E27</f>
        <v>92785895.909999996</v>
      </c>
      <c r="F10" s="9"/>
    </row>
    <row r="11" spans="1:7" ht="45.75" customHeight="1" thickBot="1" x14ac:dyDescent="0.3">
      <c r="A11" s="1267" t="s">
        <v>224</v>
      </c>
      <c r="B11" s="1268" t="s">
        <v>260</v>
      </c>
      <c r="C11" s="1268"/>
      <c r="D11" s="1269">
        <f>SUM(D12:D14)</f>
        <v>2607054.87</v>
      </c>
      <c r="E11" s="1270">
        <f>SUM(E12:E14)</f>
        <v>2578649.46</v>
      </c>
      <c r="F11" s="9"/>
    </row>
    <row r="12" spans="1:7" ht="31.5" x14ac:dyDescent="0.25">
      <c r="A12" s="1273" t="s">
        <v>239</v>
      </c>
      <c r="B12" s="1274" t="s">
        <v>261</v>
      </c>
      <c r="C12" s="1274" t="s">
        <v>273</v>
      </c>
      <c r="D12" s="1275">
        <v>778362.4</v>
      </c>
      <c r="E12" s="1276">
        <v>749956.99</v>
      </c>
      <c r="F12" s="9"/>
    </row>
    <row r="13" spans="1:7" ht="47.25" x14ac:dyDescent="0.25">
      <c r="A13" s="1277" t="s">
        <v>240</v>
      </c>
      <c r="B13" s="1278" t="s">
        <v>1565</v>
      </c>
      <c r="C13" s="1278" t="s">
        <v>273</v>
      </c>
      <c r="D13" s="1279">
        <v>641774</v>
      </c>
      <c r="E13" s="1279">
        <v>641774</v>
      </c>
      <c r="F13" s="9"/>
    </row>
    <row r="14" spans="1:7" s="43" customFormat="1" ht="47.25" x14ac:dyDescent="0.25">
      <c r="A14" s="1277" t="s">
        <v>241</v>
      </c>
      <c r="B14" s="1042" t="s">
        <v>262</v>
      </c>
      <c r="C14" s="1042" t="s">
        <v>273</v>
      </c>
      <c r="D14" s="1279">
        <v>1186918.47</v>
      </c>
      <c r="E14" s="1279">
        <v>1186918.47</v>
      </c>
      <c r="F14" s="49"/>
      <c r="G14" s="44"/>
    </row>
    <row r="15" spans="1:7" ht="43.5" thickBot="1" x14ac:dyDescent="0.3">
      <c r="A15" s="1284" t="s">
        <v>226</v>
      </c>
      <c r="B15" s="1203" t="s">
        <v>263</v>
      </c>
      <c r="C15" s="1203"/>
      <c r="D15" s="1285">
        <f>D16+D18+D17+D19+D20+D21+D22+D23</f>
        <v>209833195.50999999</v>
      </c>
      <c r="E15" s="1285">
        <f>E16+E18+E17+E19+E20+E21+E22+E23</f>
        <v>208916936.44999999</v>
      </c>
      <c r="F15" s="9"/>
    </row>
    <row r="16" spans="1:7" ht="30" x14ac:dyDescent="0.25">
      <c r="A16" s="1222" t="s">
        <v>229</v>
      </c>
      <c r="B16" s="1188" t="s">
        <v>243</v>
      </c>
      <c r="C16" s="1188" t="s">
        <v>273</v>
      </c>
      <c r="D16" s="1223">
        <v>137864</v>
      </c>
      <c r="E16" s="1223">
        <v>137864</v>
      </c>
      <c r="F16" s="9"/>
    </row>
    <row r="17" spans="1:7" ht="30" x14ac:dyDescent="0.25">
      <c r="A17" s="1173" t="s">
        <v>230</v>
      </c>
      <c r="B17" s="1121" t="s">
        <v>264</v>
      </c>
      <c r="C17" s="1121" t="s">
        <v>273</v>
      </c>
      <c r="D17" s="12">
        <v>1088735</v>
      </c>
      <c r="E17" s="12">
        <v>1088735</v>
      </c>
      <c r="F17" s="9"/>
    </row>
    <row r="18" spans="1:7" ht="30" x14ac:dyDescent="0.25">
      <c r="A18" s="1173" t="s">
        <v>231</v>
      </c>
      <c r="B18" s="1226" t="s">
        <v>265</v>
      </c>
      <c r="C18" s="1226" t="s">
        <v>273</v>
      </c>
      <c r="D18" s="12">
        <v>9000</v>
      </c>
      <c r="E18" s="12">
        <v>9000</v>
      </c>
      <c r="F18" s="9"/>
    </row>
    <row r="19" spans="1:7" ht="30" x14ac:dyDescent="0.25">
      <c r="A19" s="1173" t="s">
        <v>232</v>
      </c>
      <c r="B19" s="1121" t="s">
        <v>244</v>
      </c>
      <c r="C19" s="1121" t="s">
        <v>273</v>
      </c>
      <c r="D19" s="12">
        <v>348527</v>
      </c>
      <c r="E19" s="12">
        <v>348527</v>
      </c>
      <c r="F19" s="9"/>
    </row>
    <row r="20" spans="1:7" ht="30" x14ac:dyDescent="0.25">
      <c r="A20" s="1109" t="s">
        <v>233</v>
      </c>
      <c r="B20" s="1110" t="s">
        <v>266</v>
      </c>
      <c r="C20" s="1121" t="s">
        <v>273</v>
      </c>
      <c r="D20" s="12">
        <v>75503507.769999996</v>
      </c>
      <c r="E20" s="1225">
        <v>75184836.370000005</v>
      </c>
      <c r="F20" s="9"/>
    </row>
    <row r="21" spans="1:7" ht="30" x14ac:dyDescent="0.25">
      <c r="A21" s="1173" t="s">
        <v>234</v>
      </c>
      <c r="B21" s="1121" t="s">
        <v>249</v>
      </c>
      <c r="C21" s="1121" t="s">
        <v>273</v>
      </c>
      <c r="D21" s="12">
        <v>13923271.74</v>
      </c>
      <c r="E21" s="1225">
        <v>13325684.08</v>
      </c>
      <c r="F21" s="9"/>
    </row>
    <row r="22" spans="1:7" ht="60" x14ac:dyDescent="0.25">
      <c r="A22" s="1173" t="s">
        <v>235</v>
      </c>
      <c r="B22" s="1121" t="s">
        <v>242</v>
      </c>
      <c r="C22" s="1121" t="s">
        <v>246</v>
      </c>
      <c r="D22" s="12">
        <v>116109919</v>
      </c>
      <c r="E22" s="12">
        <v>116109919</v>
      </c>
      <c r="F22" s="9"/>
    </row>
    <row r="23" spans="1:7" ht="90.75" thickBot="1" x14ac:dyDescent="0.3">
      <c r="A23" s="1103" t="s">
        <v>236</v>
      </c>
      <c r="B23" s="1104" t="s">
        <v>20</v>
      </c>
      <c r="C23" s="1104" t="s">
        <v>246</v>
      </c>
      <c r="D23" s="1227">
        <v>2712371</v>
      </c>
      <c r="E23" s="1227">
        <v>2712371</v>
      </c>
      <c r="F23" s="9"/>
    </row>
    <row r="24" spans="1:7" ht="15.75" thickBot="1" x14ac:dyDescent="0.3">
      <c r="A24" s="1280" t="s">
        <v>227</v>
      </c>
      <c r="B24" s="1281" t="s">
        <v>1561</v>
      </c>
      <c r="C24" s="1282"/>
      <c r="D24" s="1283">
        <f>D25</f>
        <v>322542.86</v>
      </c>
      <c r="E24" s="1283">
        <f>E25</f>
        <v>317142.86</v>
      </c>
      <c r="F24" s="9"/>
    </row>
    <row r="25" spans="1:7" s="43" customFormat="1" ht="45" x14ac:dyDescent="0.25">
      <c r="A25" s="1228" t="s">
        <v>237</v>
      </c>
      <c r="B25" s="1229" t="s">
        <v>1562</v>
      </c>
      <c r="C25" s="1229" t="s">
        <v>246</v>
      </c>
      <c r="D25" s="1230">
        <v>322542.86</v>
      </c>
      <c r="E25" s="1231">
        <v>317142.86</v>
      </c>
      <c r="F25" s="49"/>
      <c r="G25" s="44"/>
    </row>
    <row r="26" spans="1:7" s="43" customFormat="1" ht="29.25" thickBot="1" x14ac:dyDescent="0.3">
      <c r="A26" s="1271" t="s">
        <v>228</v>
      </c>
      <c r="B26" s="1205" t="s">
        <v>40</v>
      </c>
      <c r="C26" s="1205"/>
      <c r="D26" s="1272">
        <f>D27</f>
        <v>112600</v>
      </c>
      <c r="E26" s="1272">
        <f>E27</f>
        <v>112600</v>
      </c>
      <c r="F26" s="49"/>
      <c r="G26" s="44"/>
    </row>
    <row r="27" spans="1:7" ht="45.75" thickBot="1" x14ac:dyDescent="0.3">
      <c r="A27" s="1232" t="s">
        <v>21</v>
      </c>
      <c r="B27" s="112" t="s">
        <v>42</v>
      </c>
      <c r="C27" s="112" t="s">
        <v>273</v>
      </c>
      <c r="D27" s="1233">
        <v>112600</v>
      </c>
      <c r="E27" s="1233">
        <v>112600</v>
      </c>
      <c r="F27" s="9"/>
    </row>
    <row r="28" spans="1:7" ht="15.75" customHeight="1" thickBot="1" x14ac:dyDescent="0.3">
      <c r="A28" s="1891" t="s">
        <v>22</v>
      </c>
      <c r="B28" s="1894" t="s">
        <v>1050</v>
      </c>
      <c r="C28" s="1294" t="s">
        <v>272</v>
      </c>
      <c r="D28" s="1272">
        <f>D29+D30+D31</f>
        <v>757512928.63</v>
      </c>
      <c r="E28" s="1272">
        <f>E29+E30+E31</f>
        <v>753992561.18000007</v>
      </c>
      <c r="F28" s="71"/>
    </row>
    <row r="29" spans="1:7" ht="30" x14ac:dyDescent="0.25">
      <c r="A29" s="1892"/>
      <c r="B29" s="1895"/>
      <c r="C29" s="1286" t="s">
        <v>245</v>
      </c>
      <c r="D29" s="1289">
        <f>D49+D54+D55+D57+D60</f>
        <v>75786927.219999999</v>
      </c>
      <c r="E29" s="1289">
        <f>E49+E54+E55+E57+E60</f>
        <v>75273250.920000002</v>
      </c>
      <c r="F29" s="9"/>
    </row>
    <row r="30" spans="1:7" ht="45" x14ac:dyDescent="0.25">
      <c r="A30" s="1892"/>
      <c r="B30" s="1895"/>
      <c r="C30" s="1287" t="s">
        <v>246</v>
      </c>
      <c r="D30" s="1290">
        <f>D36+D38+D46+D48+D50+D56+D58+D61</f>
        <v>455546051.18000001</v>
      </c>
      <c r="E30" s="1290">
        <f>E36+E38+E46+E48+E50+E56+E58+E61</f>
        <v>455119539.71000004</v>
      </c>
      <c r="F30" s="9"/>
    </row>
    <row r="31" spans="1:7" ht="30" x14ac:dyDescent="0.25">
      <c r="A31" s="1893"/>
      <c r="B31" s="1896"/>
      <c r="C31" s="1288" t="s">
        <v>273</v>
      </c>
      <c r="D31" s="1290">
        <f>D33+D34+D35+D39+D41+D42+D43+D44+D45+D52+D62+D63+D37</f>
        <v>226179950.22999999</v>
      </c>
      <c r="E31" s="1290">
        <f>E33+E34+E35+E39+E41+E42+E43+E44+E45+E52+E62+E63+E37</f>
        <v>223599770.54999998</v>
      </c>
      <c r="F31" s="9"/>
    </row>
    <row r="32" spans="1:7" ht="45" customHeight="1" thickBot="1" x14ac:dyDescent="0.3">
      <c r="A32" s="1295" t="s">
        <v>253</v>
      </c>
      <c r="B32" s="1207" t="s">
        <v>23</v>
      </c>
      <c r="C32" s="1207"/>
      <c r="D32" s="1283">
        <f>D33+D34+D35+D37+D36+D38+D39</f>
        <v>15197463.009999998</v>
      </c>
      <c r="E32" s="1283">
        <f>E33+E34+E35+E37+E36+E38+E39</f>
        <v>15197463.009999998</v>
      </c>
      <c r="F32" s="9"/>
    </row>
    <row r="33" spans="1:7" ht="30" x14ac:dyDescent="0.25">
      <c r="A33" s="1237" t="s">
        <v>24</v>
      </c>
      <c r="B33" s="1165" t="s">
        <v>1564</v>
      </c>
      <c r="C33" s="1122" t="s">
        <v>273</v>
      </c>
      <c r="D33" s="1223">
        <v>70423.850000000006</v>
      </c>
      <c r="E33" s="1223">
        <v>70423.850000000006</v>
      </c>
      <c r="F33" s="71"/>
    </row>
    <row r="34" spans="1:7" ht="45" x14ac:dyDescent="0.25">
      <c r="A34" s="1173" t="s">
        <v>25</v>
      </c>
      <c r="B34" s="1236" t="s">
        <v>1565</v>
      </c>
      <c r="C34" s="1121" t="s">
        <v>273</v>
      </c>
      <c r="D34" s="12">
        <v>5712722.9299999997</v>
      </c>
      <c r="E34" s="12">
        <v>5712722.9299999997</v>
      </c>
      <c r="F34" s="9"/>
    </row>
    <row r="35" spans="1:7" ht="45" x14ac:dyDescent="0.25">
      <c r="A35" s="1237" t="s">
        <v>345</v>
      </c>
      <c r="B35" s="1165" t="s">
        <v>262</v>
      </c>
      <c r="C35" s="1122" t="s">
        <v>273</v>
      </c>
      <c r="D35" s="1238">
        <v>4868861.68</v>
      </c>
      <c r="E35" s="1238">
        <v>4868861.68</v>
      </c>
      <c r="F35" s="71"/>
    </row>
    <row r="36" spans="1:7" ht="45" x14ac:dyDescent="0.25">
      <c r="A36" s="1859" t="s">
        <v>346</v>
      </c>
      <c r="B36" s="1484" t="s">
        <v>1567</v>
      </c>
      <c r="C36" s="1121" t="s">
        <v>246</v>
      </c>
      <c r="D36" s="12">
        <v>3000000</v>
      </c>
      <c r="E36" s="12">
        <v>3000000</v>
      </c>
      <c r="F36" s="9"/>
    </row>
    <row r="37" spans="1:7" ht="30" x14ac:dyDescent="0.25">
      <c r="A37" s="1379"/>
      <c r="B37" s="1381"/>
      <c r="C37" s="1121" t="s">
        <v>273</v>
      </c>
      <c r="D37" s="12">
        <v>30303.03</v>
      </c>
      <c r="E37" s="12">
        <v>30303.03</v>
      </c>
      <c r="F37" s="9"/>
    </row>
    <row r="38" spans="1:7" ht="39.75" customHeight="1" x14ac:dyDescent="0.25">
      <c r="A38" s="1897" t="s">
        <v>347</v>
      </c>
      <c r="B38" s="1899" t="s">
        <v>1569</v>
      </c>
      <c r="C38" s="1121" t="s">
        <v>246</v>
      </c>
      <c r="D38" s="12">
        <v>1500000</v>
      </c>
      <c r="E38" s="12">
        <v>1500000</v>
      </c>
      <c r="F38" s="9"/>
    </row>
    <row r="39" spans="1:7" ht="30.75" thickBot="1" x14ac:dyDescent="0.3">
      <c r="A39" s="1898"/>
      <c r="B39" s="1398"/>
      <c r="C39" s="1121" t="s">
        <v>273</v>
      </c>
      <c r="D39" s="12">
        <v>15151.52</v>
      </c>
      <c r="E39" s="12">
        <v>15151.52</v>
      </c>
      <c r="F39" s="9"/>
    </row>
    <row r="40" spans="1:7" ht="43.5" thickBot="1" x14ac:dyDescent="0.3">
      <c r="A40" s="1211" t="s">
        <v>250</v>
      </c>
      <c r="B40" s="1205" t="s">
        <v>26</v>
      </c>
      <c r="C40" s="1272"/>
      <c r="D40" s="1272">
        <f>D41+D42+D43+D44+D45+D46</f>
        <v>647199885.52999997</v>
      </c>
      <c r="E40" s="1272">
        <f>E41+E42+E43+E44+E45+E46</f>
        <v>644635057.52999997</v>
      </c>
      <c r="F40" s="9"/>
    </row>
    <row r="41" spans="1:7" ht="30" x14ac:dyDescent="0.25">
      <c r="A41" s="1240" t="s">
        <v>27</v>
      </c>
      <c r="B41" s="1235" t="s">
        <v>243</v>
      </c>
      <c r="C41" s="1188" t="s">
        <v>273</v>
      </c>
      <c r="D41" s="1223">
        <v>2173542.0699999998</v>
      </c>
      <c r="E41" s="1223">
        <v>2173542.0699999998</v>
      </c>
      <c r="F41" s="9"/>
    </row>
    <row r="42" spans="1:7" ht="30" x14ac:dyDescent="0.25">
      <c r="A42" s="1241" t="s">
        <v>28</v>
      </c>
      <c r="B42" s="182" t="s">
        <v>30</v>
      </c>
      <c r="C42" s="1121" t="s">
        <v>273</v>
      </c>
      <c r="D42" s="12">
        <v>4122768</v>
      </c>
      <c r="E42" s="12">
        <v>4122768</v>
      </c>
      <c r="F42" s="9"/>
    </row>
    <row r="43" spans="1:7" ht="30" x14ac:dyDescent="0.25">
      <c r="A43" s="1241" t="s">
        <v>29</v>
      </c>
      <c r="B43" s="1046" t="s">
        <v>244</v>
      </c>
      <c r="C43" s="1121" t="s">
        <v>273</v>
      </c>
      <c r="D43" s="12">
        <v>5435734.6900000004</v>
      </c>
      <c r="E43" s="12">
        <v>5434856.6900000004</v>
      </c>
      <c r="F43" s="9"/>
    </row>
    <row r="44" spans="1:7" ht="30" x14ac:dyDescent="0.25">
      <c r="A44" s="1241" t="s">
        <v>31</v>
      </c>
      <c r="B44" s="1242" t="s">
        <v>266</v>
      </c>
      <c r="C44" s="1121" t="s">
        <v>273</v>
      </c>
      <c r="D44" s="12">
        <v>159883968.09999999</v>
      </c>
      <c r="E44" s="12">
        <v>158731647.38999999</v>
      </c>
      <c r="F44" s="9"/>
    </row>
    <row r="45" spans="1:7" ht="30" x14ac:dyDescent="0.25">
      <c r="A45" s="1241" t="s">
        <v>32</v>
      </c>
      <c r="B45" s="1121" t="s">
        <v>249</v>
      </c>
      <c r="C45" s="1121" t="s">
        <v>273</v>
      </c>
      <c r="D45" s="12">
        <v>42923231.670000002</v>
      </c>
      <c r="E45" s="12">
        <v>41511602.380000003</v>
      </c>
      <c r="F45" s="9"/>
    </row>
    <row r="46" spans="1:7" s="43" customFormat="1" ht="90" x14ac:dyDescent="0.25">
      <c r="A46" s="1241" t="s">
        <v>33</v>
      </c>
      <c r="B46" s="1121" t="s">
        <v>34</v>
      </c>
      <c r="C46" s="1121" t="s">
        <v>246</v>
      </c>
      <c r="D46" s="12">
        <v>432660641</v>
      </c>
      <c r="E46" s="12">
        <v>432660641</v>
      </c>
      <c r="F46" s="49"/>
      <c r="G46" s="44"/>
    </row>
    <row r="47" spans="1:7" ht="28.5" x14ac:dyDescent="0.25">
      <c r="A47" s="1209" t="s">
        <v>252</v>
      </c>
      <c r="B47" s="1210" t="s">
        <v>35</v>
      </c>
      <c r="C47" s="1207"/>
      <c r="D47" s="1291">
        <f>D48+D49+D50</f>
        <v>25238064.5</v>
      </c>
      <c r="E47" s="1291">
        <f>E48+E49+E50</f>
        <v>24827099.789999999</v>
      </c>
      <c r="F47" s="9"/>
    </row>
    <row r="48" spans="1:7" ht="90" x14ac:dyDescent="0.25">
      <c r="A48" s="1232" t="s">
        <v>36</v>
      </c>
      <c r="B48" s="1145" t="s">
        <v>37</v>
      </c>
      <c r="C48" s="1145" t="s">
        <v>246</v>
      </c>
      <c r="D48" s="1238">
        <v>10638064.5</v>
      </c>
      <c r="E48" s="1238">
        <v>10349616.01</v>
      </c>
      <c r="F48" s="9"/>
    </row>
    <row r="49" spans="1:7" ht="30" customHeight="1" x14ac:dyDescent="0.25">
      <c r="A49" s="1473" t="s">
        <v>38</v>
      </c>
      <c r="B49" s="1406" t="s">
        <v>333</v>
      </c>
      <c r="C49" s="1236" t="s">
        <v>245</v>
      </c>
      <c r="D49" s="13">
        <v>12118000</v>
      </c>
      <c r="E49" s="13">
        <v>12016311.539999999</v>
      </c>
      <c r="F49" s="9"/>
    </row>
    <row r="50" spans="1:7" s="43" customFormat="1" ht="45" x14ac:dyDescent="0.25">
      <c r="A50" s="1474"/>
      <c r="B50" s="1407"/>
      <c r="C50" s="1236" t="s">
        <v>246</v>
      </c>
      <c r="D50" s="13">
        <v>2482000</v>
      </c>
      <c r="E50" s="13">
        <v>2461172.2400000002</v>
      </c>
      <c r="F50" s="49"/>
      <c r="G50" s="44"/>
    </row>
    <row r="51" spans="1:7" s="43" customFormat="1" ht="29.25" thickBot="1" x14ac:dyDescent="0.3">
      <c r="A51" s="1280" t="s">
        <v>39</v>
      </c>
      <c r="B51" s="1282" t="s">
        <v>40</v>
      </c>
      <c r="C51" s="1282"/>
      <c r="D51" s="1283">
        <f>D52</f>
        <v>94028</v>
      </c>
      <c r="E51" s="1283">
        <f>E52</f>
        <v>94028</v>
      </c>
      <c r="F51" s="49"/>
      <c r="G51" s="44"/>
    </row>
    <row r="52" spans="1:7" ht="45" x14ac:dyDescent="0.25">
      <c r="A52" s="1234" t="s">
        <v>41</v>
      </c>
      <c r="B52" s="1235" t="s">
        <v>42</v>
      </c>
      <c r="C52" s="1188" t="s">
        <v>273</v>
      </c>
      <c r="D52" s="1223">
        <v>94028</v>
      </c>
      <c r="E52" s="1223">
        <v>94028</v>
      </c>
      <c r="F52" s="9"/>
    </row>
    <row r="53" spans="1:7" ht="29.25" customHeight="1" x14ac:dyDescent="0.25">
      <c r="A53" s="1209" t="s">
        <v>43</v>
      </c>
      <c r="B53" s="1210" t="s">
        <v>1561</v>
      </c>
      <c r="C53" s="1207"/>
      <c r="D53" s="1291">
        <f>D54+D55+D56+D57+D58</f>
        <v>52371863.850000001</v>
      </c>
      <c r="E53" s="1291">
        <f>E54+E55+E56+E57+E58</f>
        <v>52339011.710000001</v>
      </c>
      <c r="F53" s="9"/>
    </row>
    <row r="54" spans="1:7" s="43" customFormat="1" ht="120" x14ac:dyDescent="0.25">
      <c r="A54" s="1189" t="s">
        <v>390</v>
      </c>
      <c r="B54" s="1252" t="s">
        <v>1571</v>
      </c>
      <c r="C54" s="1252" t="s">
        <v>245</v>
      </c>
      <c r="D54" s="1238">
        <v>1498577.09</v>
      </c>
      <c r="E54" s="1238">
        <v>1498577.09</v>
      </c>
      <c r="F54" s="49"/>
      <c r="G54" s="44"/>
    </row>
    <row r="55" spans="1:7" ht="30" customHeight="1" x14ac:dyDescent="0.25">
      <c r="A55" s="1858" t="s">
        <v>469</v>
      </c>
      <c r="B55" s="1857" t="s">
        <v>1573</v>
      </c>
      <c r="C55" s="1145" t="s">
        <v>245</v>
      </c>
      <c r="D55" s="1238">
        <v>2448970.63</v>
      </c>
      <c r="E55" s="1238">
        <v>2448970.63</v>
      </c>
      <c r="F55" s="71"/>
      <c r="G55" s="71"/>
    </row>
    <row r="56" spans="1:7" ht="45" x14ac:dyDescent="0.25">
      <c r="A56" s="1371"/>
      <c r="B56" s="1374"/>
      <c r="C56" s="1158" t="s">
        <v>246</v>
      </c>
      <c r="D56" s="22">
        <v>49978.99</v>
      </c>
      <c r="E56" s="22">
        <v>49978.99</v>
      </c>
      <c r="F56" s="9"/>
    </row>
    <row r="57" spans="1:7" ht="120" x14ac:dyDescent="0.25">
      <c r="A57" s="1243" t="s">
        <v>470</v>
      </c>
      <c r="B57" s="1226" t="s">
        <v>1575</v>
      </c>
      <c r="C57" s="1226" t="s">
        <v>245</v>
      </c>
      <c r="D57" s="12">
        <v>45974580</v>
      </c>
      <c r="E57" s="12">
        <v>45974580</v>
      </c>
      <c r="F57" s="9"/>
    </row>
    <row r="58" spans="1:7" s="43" customFormat="1" ht="45" x14ac:dyDescent="0.25">
      <c r="A58" s="1244" t="s">
        <v>471</v>
      </c>
      <c r="B58" s="1245" t="s">
        <v>1562</v>
      </c>
      <c r="C58" s="1245" t="s">
        <v>246</v>
      </c>
      <c r="D58" s="1246">
        <v>2399757.14</v>
      </c>
      <c r="E58" s="1246">
        <v>2366905</v>
      </c>
      <c r="F58" s="49"/>
      <c r="G58" s="44"/>
    </row>
    <row r="59" spans="1:7" s="43" customFormat="1" ht="26.25" customHeight="1" thickBot="1" x14ac:dyDescent="0.3">
      <c r="A59" s="1292" t="s">
        <v>44</v>
      </c>
      <c r="B59" s="1293" t="s">
        <v>1612</v>
      </c>
      <c r="C59" s="1282"/>
      <c r="D59" s="1283">
        <f>D60+D61+D62+D63</f>
        <v>17411623.740000002</v>
      </c>
      <c r="E59" s="1283">
        <f>E60+E61+E62+E63</f>
        <v>16899901.140000001</v>
      </c>
      <c r="F59" s="49"/>
      <c r="G59" s="44"/>
    </row>
    <row r="60" spans="1:7" s="43" customFormat="1" ht="30" x14ac:dyDescent="0.25">
      <c r="A60" s="1376" t="s">
        <v>45</v>
      </c>
      <c r="B60" s="1901" t="s">
        <v>1613</v>
      </c>
      <c r="C60" s="1247" t="s">
        <v>245</v>
      </c>
      <c r="D60" s="1248">
        <v>13746799.5</v>
      </c>
      <c r="E60" s="1248">
        <v>13334811.66</v>
      </c>
      <c r="F60" s="49"/>
      <c r="G60" s="44"/>
    </row>
    <row r="61" spans="1:7" ht="45" x14ac:dyDescent="0.25">
      <c r="A61" s="1378"/>
      <c r="B61" s="1902"/>
      <c r="C61" s="1226" t="s">
        <v>246</v>
      </c>
      <c r="D61" s="12">
        <v>2815609.55</v>
      </c>
      <c r="E61" s="12">
        <v>2731226.47</v>
      </c>
      <c r="F61" s="9"/>
    </row>
    <row r="62" spans="1:7" ht="30" x14ac:dyDescent="0.25">
      <c r="A62" s="1378"/>
      <c r="B62" s="1902"/>
      <c r="C62" s="1249" t="s">
        <v>273</v>
      </c>
      <c r="D62" s="1250">
        <v>512239.46</v>
      </c>
      <c r="E62" s="1250">
        <v>496887.78</v>
      </c>
      <c r="F62" s="9"/>
    </row>
    <row r="63" spans="1:7" ht="45.75" thickBot="1" x14ac:dyDescent="0.3">
      <c r="A63" s="1149" t="s">
        <v>1580</v>
      </c>
      <c r="B63" s="1251" t="s">
        <v>1581</v>
      </c>
      <c r="C63" s="1150" t="s">
        <v>273</v>
      </c>
      <c r="D63" s="1227">
        <v>336975.23</v>
      </c>
      <c r="E63" s="1227">
        <v>336975.23</v>
      </c>
      <c r="F63" s="73"/>
    </row>
    <row r="64" spans="1:7" ht="15.75" customHeight="1" thickBot="1" x14ac:dyDescent="0.3">
      <c r="A64" s="1678" t="s">
        <v>46</v>
      </c>
      <c r="B64" s="1681" t="s">
        <v>1051</v>
      </c>
      <c r="C64" s="1215" t="s">
        <v>272</v>
      </c>
      <c r="D64" s="1272">
        <f>D65+D66</f>
        <v>64789853.890000001</v>
      </c>
      <c r="E64" s="1272">
        <f>E65+E66</f>
        <v>64647502.300000004</v>
      </c>
      <c r="F64" s="9"/>
    </row>
    <row r="65" spans="1:6" ht="53.25" customHeight="1" x14ac:dyDescent="0.25">
      <c r="A65" s="1679"/>
      <c r="B65" s="1682"/>
      <c r="C65" s="1216" t="s">
        <v>246</v>
      </c>
      <c r="D65" s="1289">
        <f>D76+D82</f>
        <v>5876155.5999999996</v>
      </c>
      <c r="E65" s="1289">
        <f>E76+E82</f>
        <v>5873455.5999999996</v>
      </c>
      <c r="F65" s="9"/>
    </row>
    <row r="66" spans="1:6" ht="54" customHeight="1" thickBot="1" x14ac:dyDescent="0.3">
      <c r="A66" s="1680"/>
      <c r="B66" s="1683"/>
      <c r="C66" s="1217" t="s">
        <v>273</v>
      </c>
      <c r="D66" s="1299">
        <f>D68+D69+D70+D71+D72+D73+D75+D78+D80+D79</f>
        <v>58913698.289999999</v>
      </c>
      <c r="E66" s="1299">
        <f>E68+E69+E70+E71+E72+E73+E75+E78+E80+E79</f>
        <v>58774046.700000003</v>
      </c>
      <c r="F66" s="9"/>
    </row>
    <row r="67" spans="1:6" ht="43.5" thickBot="1" x14ac:dyDescent="0.3">
      <c r="A67" s="1211" t="s">
        <v>254</v>
      </c>
      <c r="B67" s="1212" t="s">
        <v>47</v>
      </c>
      <c r="C67" s="1205"/>
      <c r="D67" s="1272">
        <f>D68+D69+D70+D71+D72+D73</f>
        <v>57696496.219999999</v>
      </c>
      <c r="E67" s="1272">
        <f>E68+E69+E70+E71+E72+E73</f>
        <v>57556844.630000003</v>
      </c>
      <c r="F67" s="9"/>
    </row>
    <row r="68" spans="1:6" ht="45" x14ac:dyDescent="0.25">
      <c r="A68" s="1222" t="s">
        <v>48</v>
      </c>
      <c r="B68" s="1146" t="s">
        <v>1565</v>
      </c>
      <c r="C68" s="1146" t="s">
        <v>273</v>
      </c>
      <c r="D68" s="1253">
        <v>46800</v>
      </c>
      <c r="E68" s="1253">
        <v>46800</v>
      </c>
      <c r="F68" s="9"/>
    </row>
    <row r="69" spans="1:6" ht="30" x14ac:dyDescent="0.25">
      <c r="A69" s="1173" t="s">
        <v>49</v>
      </c>
      <c r="B69" s="1121" t="s">
        <v>1615</v>
      </c>
      <c r="C69" s="1121" t="s">
        <v>273</v>
      </c>
      <c r="D69" s="12">
        <v>11726300</v>
      </c>
      <c r="E69" s="12">
        <v>11726300</v>
      </c>
      <c r="F69" s="9"/>
    </row>
    <row r="70" spans="1:6" ht="30" x14ac:dyDescent="0.25">
      <c r="A70" s="1173" t="s">
        <v>51</v>
      </c>
      <c r="B70" s="1121" t="s">
        <v>1616</v>
      </c>
      <c r="C70" s="1121" t="s">
        <v>273</v>
      </c>
      <c r="D70" s="12">
        <v>327833.81</v>
      </c>
      <c r="E70" s="12">
        <v>327833.81</v>
      </c>
      <c r="F70" s="9"/>
    </row>
    <row r="71" spans="1:6" ht="30" customHeight="1" x14ac:dyDescent="0.25">
      <c r="A71" s="1173" t="s">
        <v>53</v>
      </c>
      <c r="B71" s="1147" t="s">
        <v>1585</v>
      </c>
      <c r="C71" s="1147" t="s">
        <v>273</v>
      </c>
      <c r="D71" s="100">
        <v>41879811.75</v>
      </c>
      <c r="E71" s="100">
        <v>41879811.75</v>
      </c>
      <c r="F71" s="9"/>
    </row>
    <row r="72" spans="1:6" ht="30" customHeight="1" x14ac:dyDescent="0.25">
      <c r="A72" s="1173" t="s">
        <v>54</v>
      </c>
      <c r="B72" s="1121" t="s">
        <v>1617</v>
      </c>
      <c r="C72" s="1147" t="s">
        <v>273</v>
      </c>
      <c r="D72" s="100">
        <v>484926</v>
      </c>
      <c r="E72" s="100">
        <v>484926</v>
      </c>
      <c r="F72" s="9"/>
    </row>
    <row r="73" spans="1:6" ht="30.75" thickBot="1" x14ac:dyDescent="0.3">
      <c r="A73" s="1173" t="s">
        <v>55</v>
      </c>
      <c r="B73" s="1147" t="s">
        <v>1587</v>
      </c>
      <c r="C73" s="1147" t="s">
        <v>273</v>
      </c>
      <c r="D73" s="100">
        <v>3230824.66</v>
      </c>
      <c r="E73" s="100">
        <v>3091173.07</v>
      </c>
      <c r="F73" s="9"/>
    </row>
    <row r="74" spans="1:6" ht="30" customHeight="1" thickBot="1" x14ac:dyDescent="0.3">
      <c r="A74" s="1198" t="s">
        <v>255</v>
      </c>
      <c r="B74" s="1199" t="s">
        <v>56</v>
      </c>
      <c r="C74" s="1200"/>
      <c r="D74" s="1296">
        <f>D75+D76</f>
        <v>6693777.6699999999</v>
      </c>
      <c r="E74" s="1296">
        <f>E75+E76</f>
        <v>6693777.6699999999</v>
      </c>
      <c r="F74" s="9"/>
    </row>
    <row r="75" spans="1:6" ht="30" x14ac:dyDescent="0.25">
      <c r="A75" s="1222" t="s">
        <v>57</v>
      </c>
      <c r="B75" s="1146" t="s">
        <v>58</v>
      </c>
      <c r="C75" s="1146" t="s">
        <v>273</v>
      </c>
      <c r="D75" s="1223">
        <v>940322.07</v>
      </c>
      <c r="E75" s="1223">
        <v>940322.07</v>
      </c>
      <c r="F75" s="9"/>
    </row>
    <row r="76" spans="1:6" ht="30" customHeight="1" x14ac:dyDescent="0.25">
      <c r="A76" s="1173" t="s">
        <v>59</v>
      </c>
      <c r="B76" s="1147" t="s">
        <v>247</v>
      </c>
      <c r="C76" s="1147" t="s">
        <v>246</v>
      </c>
      <c r="D76" s="12">
        <v>5753455.5999999996</v>
      </c>
      <c r="E76" s="12">
        <v>5753455.5999999996</v>
      </c>
      <c r="F76" s="9"/>
    </row>
    <row r="77" spans="1:6" ht="72" thickBot="1" x14ac:dyDescent="0.3">
      <c r="A77" s="1292" t="s">
        <v>251</v>
      </c>
      <c r="B77" s="1293" t="s">
        <v>60</v>
      </c>
      <c r="C77" s="1282"/>
      <c r="D77" s="1283">
        <f>D78+D79+D80</f>
        <v>276880</v>
      </c>
      <c r="E77" s="1283">
        <f>E78+E79+E80</f>
        <v>276880</v>
      </c>
      <c r="F77" s="9"/>
    </row>
    <row r="78" spans="1:6" ht="30" x14ac:dyDescent="0.25">
      <c r="A78" s="1168" t="s">
        <v>61</v>
      </c>
      <c r="B78" s="1169" t="s">
        <v>62</v>
      </c>
      <c r="C78" s="1169" t="s">
        <v>273</v>
      </c>
      <c r="D78" s="1248">
        <v>100000</v>
      </c>
      <c r="E78" s="1248">
        <v>100000</v>
      </c>
      <c r="F78" s="9"/>
    </row>
    <row r="79" spans="1:6" ht="75" x14ac:dyDescent="0.25">
      <c r="A79" s="1173" t="s">
        <v>1589</v>
      </c>
      <c r="B79" s="1147" t="s">
        <v>1590</v>
      </c>
      <c r="C79" s="1147" t="s">
        <v>273</v>
      </c>
      <c r="D79" s="12">
        <v>0</v>
      </c>
      <c r="E79" s="12">
        <v>0</v>
      </c>
      <c r="F79" s="9"/>
    </row>
    <row r="80" spans="1:6" ht="60.75" thickBot="1" x14ac:dyDescent="0.3">
      <c r="A80" s="1176" t="s">
        <v>1592</v>
      </c>
      <c r="B80" s="1177" t="s">
        <v>1593</v>
      </c>
      <c r="C80" s="1177" t="s">
        <v>273</v>
      </c>
      <c r="D80" s="1246">
        <v>176880</v>
      </c>
      <c r="E80" s="1246">
        <v>176880</v>
      </c>
      <c r="F80" s="9"/>
    </row>
    <row r="81" spans="1:7" ht="30" customHeight="1" thickBot="1" x14ac:dyDescent="0.3">
      <c r="A81" s="1198" t="s">
        <v>256</v>
      </c>
      <c r="B81" s="1199" t="s">
        <v>1561</v>
      </c>
      <c r="C81" s="1200"/>
      <c r="D81" s="1296">
        <f>D82</f>
        <v>122700</v>
      </c>
      <c r="E81" s="1296">
        <f>E82</f>
        <v>120000</v>
      </c>
      <c r="F81" s="9"/>
    </row>
    <row r="82" spans="1:7" ht="45.75" thickBot="1" x14ac:dyDescent="0.3">
      <c r="A82" s="1168" t="s">
        <v>63</v>
      </c>
      <c r="B82" s="1169" t="s">
        <v>1562</v>
      </c>
      <c r="C82" s="1169" t="s">
        <v>246</v>
      </c>
      <c r="D82" s="1248">
        <v>122700</v>
      </c>
      <c r="E82" s="1248">
        <v>120000</v>
      </c>
      <c r="F82" s="9"/>
    </row>
    <row r="83" spans="1:7" s="43" customFormat="1" ht="15.75" customHeight="1" thickBot="1" x14ac:dyDescent="0.3">
      <c r="A83" s="1872" t="s">
        <v>64</v>
      </c>
      <c r="B83" s="1875" t="s">
        <v>1052</v>
      </c>
      <c r="C83" s="1294" t="s">
        <v>272</v>
      </c>
      <c r="D83" s="1272">
        <f>D84+D85</f>
        <v>47205781.779999994</v>
      </c>
      <c r="E83" s="1272">
        <f>E84+E85</f>
        <v>46921374.569999993</v>
      </c>
      <c r="F83" s="49"/>
      <c r="G83" s="44"/>
    </row>
    <row r="84" spans="1:7" s="43" customFormat="1" ht="45" x14ac:dyDescent="0.25">
      <c r="A84" s="1873"/>
      <c r="B84" s="1876"/>
      <c r="C84" s="1216" t="s">
        <v>246</v>
      </c>
      <c r="D84" s="1298">
        <f>D95</f>
        <v>835827.91</v>
      </c>
      <c r="E84" s="1298">
        <f>E95</f>
        <v>835827.91</v>
      </c>
      <c r="F84" s="49"/>
      <c r="G84" s="44"/>
    </row>
    <row r="85" spans="1:7" s="43" customFormat="1" ht="30.75" thickBot="1" x14ac:dyDescent="0.3">
      <c r="A85" s="1874"/>
      <c r="B85" s="1877"/>
      <c r="C85" s="1217" t="s">
        <v>273</v>
      </c>
      <c r="D85" s="1283">
        <f>D87+D88+D89+D90+D92+D94+D96</f>
        <v>46369953.869999997</v>
      </c>
      <c r="E85" s="1283">
        <f>E87+E88+E89+E90+E92+E94+E96</f>
        <v>46085546.659999996</v>
      </c>
      <c r="F85" s="49"/>
      <c r="G85" s="44"/>
    </row>
    <row r="86" spans="1:7" ht="29.25" thickBot="1" x14ac:dyDescent="0.3">
      <c r="A86" s="1198" t="s">
        <v>258</v>
      </c>
      <c r="B86" s="1199" t="s">
        <v>267</v>
      </c>
      <c r="C86" s="1200" t="s">
        <v>273</v>
      </c>
      <c r="D86" s="1296">
        <f>D87+D88+D89+D90</f>
        <v>43918655.960000001</v>
      </c>
      <c r="E86" s="1296">
        <f>E87+E88+E89+E90</f>
        <v>43644838.75</v>
      </c>
      <c r="F86" s="9"/>
    </row>
    <row r="87" spans="1:7" ht="30" x14ac:dyDescent="0.25">
      <c r="A87" s="1187" t="s">
        <v>268</v>
      </c>
      <c r="B87" s="1188" t="s">
        <v>30</v>
      </c>
      <c r="C87" s="1188" t="s">
        <v>273</v>
      </c>
      <c r="D87" s="1223">
        <v>150000</v>
      </c>
      <c r="E87" s="1224">
        <v>146090</v>
      </c>
      <c r="F87" s="9"/>
    </row>
    <row r="88" spans="1:7" ht="45" x14ac:dyDescent="0.25">
      <c r="A88" s="1243" t="s">
        <v>269</v>
      </c>
      <c r="B88" s="1121" t="s">
        <v>1600</v>
      </c>
      <c r="C88" s="1121" t="s">
        <v>273</v>
      </c>
      <c r="D88" s="1238">
        <v>311318.26</v>
      </c>
      <c r="E88" s="1238">
        <v>311318.26</v>
      </c>
      <c r="F88" s="9"/>
    </row>
    <row r="89" spans="1:7" ht="30" customHeight="1" x14ac:dyDescent="0.25">
      <c r="A89" s="1243" t="s">
        <v>271</v>
      </c>
      <c r="B89" s="1121" t="s">
        <v>270</v>
      </c>
      <c r="C89" s="1121" t="s">
        <v>273</v>
      </c>
      <c r="D89" s="12">
        <v>42940737.700000003</v>
      </c>
      <c r="E89" s="12">
        <v>42754851.780000001</v>
      </c>
      <c r="F89" s="70"/>
      <c r="G89" s="70"/>
    </row>
    <row r="90" spans="1:7" ht="30" x14ac:dyDescent="0.25">
      <c r="A90" s="1297" t="s">
        <v>1026</v>
      </c>
      <c r="B90" s="1121" t="s">
        <v>249</v>
      </c>
      <c r="C90" s="1121" t="s">
        <v>273</v>
      </c>
      <c r="D90" s="12">
        <v>516600</v>
      </c>
      <c r="E90" s="12">
        <v>432578.71</v>
      </c>
      <c r="F90" s="9"/>
    </row>
    <row r="91" spans="1:7" ht="42.75" x14ac:dyDescent="0.25">
      <c r="A91" s="1209" t="s">
        <v>259</v>
      </c>
      <c r="B91" s="1207" t="s">
        <v>394</v>
      </c>
      <c r="C91" s="1207" t="s">
        <v>273</v>
      </c>
      <c r="D91" s="1291">
        <f>D92</f>
        <v>1615470</v>
      </c>
      <c r="E91" s="1291">
        <f>E92</f>
        <v>1604880</v>
      </c>
      <c r="F91" s="9"/>
    </row>
    <row r="92" spans="1:7" s="43" customFormat="1" ht="30" x14ac:dyDescent="0.25">
      <c r="A92" s="1297" t="s">
        <v>395</v>
      </c>
      <c r="B92" s="1236" t="s">
        <v>396</v>
      </c>
      <c r="C92" s="1121" t="s">
        <v>273</v>
      </c>
      <c r="D92" s="12">
        <v>1615470</v>
      </c>
      <c r="E92" s="12">
        <v>1604880</v>
      </c>
      <c r="F92" s="49"/>
      <c r="G92" s="44"/>
    </row>
    <row r="93" spans="1:7" s="43" customFormat="1" ht="30" customHeight="1" x14ac:dyDescent="0.25">
      <c r="A93" s="1209" t="s">
        <v>708</v>
      </c>
      <c r="B93" s="1210" t="str">
        <f>'[1]Форма 7'!B160</f>
        <v>Региональный проект "Педагоги и наставники"</v>
      </c>
      <c r="C93" s="1207"/>
      <c r="D93" s="1291">
        <f>D94+D95+D96</f>
        <v>1671655.82</v>
      </c>
      <c r="E93" s="1291">
        <f>E94+E95+E96</f>
        <v>1671655.82</v>
      </c>
      <c r="F93" s="49"/>
      <c r="G93" s="44"/>
    </row>
    <row r="94" spans="1:7" s="43" customFormat="1" ht="30.75" thickBot="1" x14ac:dyDescent="0.3">
      <c r="A94" s="1232" t="s">
        <v>1605</v>
      </c>
      <c r="B94" s="1145" t="s">
        <v>248</v>
      </c>
      <c r="C94" s="1145" t="s">
        <v>273</v>
      </c>
      <c r="D94" s="1238">
        <v>0</v>
      </c>
      <c r="E94" s="1238">
        <v>0</v>
      </c>
      <c r="F94" s="49"/>
      <c r="G94" s="44"/>
    </row>
    <row r="95" spans="1:7" s="43" customFormat="1" ht="30" customHeight="1" x14ac:dyDescent="0.25">
      <c r="A95" s="1859" t="s">
        <v>1614</v>
      </c>
      <c r="B95" s="1396" t="s">
        <v>1608</v>
      </c>
      <c r="C95" s="1146" t="s">
        <v>246</v>
      </c>
      <c r="D95" s="1238">
        <v>835827.91</v>
      </c>
      <c r="E95" s="1238">
        <v>835827.91</v>
      </c>
      <c r="F95" s="49"/>
      <c r="G95" s="44"/>
    </row>
    <row r="96" spans="1:7" s="43" customFormat="1" ht="30.75" thickBot="1" x14ac:dyDescent="0.3">
      <c r="A96" s="1379"/>
      <c r="B96" s="1381"/>
      <c r="C96" s="1147" t="s">
        <v>273</v>
      </c>
      <c r="D96" s="1238">
        <v>835827.91</v>
      </c>
      <c r="E96" s="1238">
        <v>835827.91</v>
      </c>
      <c r="F96" s="49"/>
      <c r="G96" s="44"/>
    </row>
    <row r="97" spans="1:7" ht="36" customHeight="1" x14ac:dyDescent="0.25">
      <c r="A97" s="1499" t="s">
        <v>1116</v>
      </c>
      <c r="B97" s="1500"/>
      <c r="C97" s="1500"/>
      <c r="D97" s="1500"/>
      <c r="E97" s="1501"/>
      <c r="F97" s="39"/>
    </row>
    <row r="98" spans="1:7" ht="78.75" x14ac:dyDescent="0.25">
      <c r="A98" s="318" t="s">
        <v>223</v>
      </c>
      <c r="B98" s="317" t="s">
        <v>420</v>
      </c>
      <c r="C98" s="228" t="s">
        <v>1146</v>
      </c>
      <c r="D98" s="317" t="s">
        <v>1147</v>
      </c>
      <c r="E98" s="319" t="s">
        <v>1120</v>
      </c>
      <c r="F98" s="39"/>
    </row>
    <row r="99" spans="1:7" ht="15.75" x14ac:dyDescent="0.25">
      <c r="A99" s="1524"/>
      <c r="B99" s="1497" t="s">
        <v>69</v>
      </c>
      <c r="C99" s="150" t="s">
        <v>272</v>
      </c>
      <c r="D99" s="289">
        <f>D100+D101+D102+D103</f>
        <v>133634411.09999999</v>
      </c>
      <c r="E99" s="316">
        <f>E100+E101+E102+E103</f>
        <v>132917836.88</v>
      </c>
      <c r="F99" s="39"/>
      <c r="G99" s="1032"/>
    </row>
    <row r="100" spans="1:7" ht="15.75" customHeight="1" x14ac:dyDescent="0.25">
      <c r="A100" s="1524"/>
      <c r="B100" s="1497"/>
      <c r="C100" s="228" t="s">
        <v>181</v>
      </c>
      <c r="D100" s="296">
        <f>D115+D132+D138+D166</f>
        <v>0</v>
      </c>
      <c r="E100" s="297">
        <f>E115+E132+E138+E166</f>
        <v>0</v>
      </c>
      <c r="F100" s="39"/>
    </row>
    <row r="101" spans="1:7" s="30" customFormat="1" ht="21" customHeight="1" x14ac:dyDescent="0.25">
      <c r="A101" s="1524"/>
      <c r="B101" s="1497"/>
      <c r="C101" s="228" t="s">
        <v>182</v>
      </c>
      <c r="D101" s="296">
        <f>D111+D116+D133+D139+D167</f>
        <v>168005</v>
      </c>
      <c r="E101" s="297">
        <f>E111+E116+E133+E139+E167</f>
        <v>168005</v>
      </c>
      <c r="F101" s="39"/>
    </row>
    <row r="102" spans="1:7" s="43" customFormat="1" ht="15.75" x14ac:dyDescent="0.25">
      <c r="A102" s="1524"/>
      <c r="B102" s="1497"/>
      <c r="C102" s="228" t="s">
        <v>6</v>
      </c>
      <c r="D102" s="296">
        <f>D108+D117+D122+D125+D129+D134+D136+D140+D168</f>
        <v>133466406.09999999</v>
      </c>
      <c r="E102" s="297">
        <f>E108+E117+E122+E125+E129+E134+E136+E140+E168</f>
        <v>132749831.88</v>
      </c>
      <c r="F102" s="39"/>
    </row>
    <row r="103" spans="1:7" ht="15.75" x14ac:dyDescent="0.25">
      <c r="A103" s="1524"/>
      <c r="B103" s="1497"/>
      <c r="C103" s="228" t="s">
        <v>644</v>
      </c>
      <c r="D103" s="296">
        <f>D169</f>
        <v>0</v>
      </c>
      <c r="E103" s="297">
        <f>E169</f>
        <v>0</v>
      </c>
      <c r="F103" s="39"/>
    </row>
    <row r="104" spans="1:7" ht="16.5" thickBot="1" x14ac:dyDescent="0.3">
      <c r="A104" s="398">
        <v>1</v>
      </c>
      <c r="B104" s="394">
        <v>2</v>
      </c>
      <c r="C104" s="394">
        <v>3</v>
      </c>
      <c r="D104" s="460">
        <v>4</v>
      </c>
      <c r="E104" s="461">
        <v>5</v>
      </c>
      <c r="F104" s="39"/>
    </row>
    <row r="105" spans="1:7" ht="15" customHeight="1" x14ac:dyDescent="0.25">
      <c r="A105" s="1866">
        <v>1</v>
      </c>
      <c r="B105" s="1934" t="s">
        <v>100</v>
      </c>
      <c r="C105" s="48" t="s">
        <v>272</v>
      </c>
      <c r="D105" s="270">
        <f>D106+D107+D108</f>
        <v>22437301.030000001</v>
      </c>
      <c r="E105" s="55">
        <f>E106+E107+E108</f>
        <v>22435692.950000003</v>
      </c>
      <c r="F105" s="39"/>
    </row>
    <row r="106" spans="1:7" ht="15" customHeight="1" x14ac:dyDescent="0.25">
      <c r="A106" s="1866"/>
      <c r="B106" s="1934"/>
      <c r="C106" s="51" t="s">
        <v>181</v>
      </c>
      <c r="D106" s="270">
        <v>0</v>
      </c>
      <c r="E106" s="50">
        <v>0</v>
      </c>
      <c r="F106" s="39"/>
    </row>
    <row r="107" spans="1:7" x14ac:dyDescent="0.25">
      <c r="A107" s="1866"/>
      <c r="B107" s="1934"/>
      <c r="C107" s="51" t="s">
        <v>182</v>
      </c>
      <c r="D107" s="270">
        <f>D111</f>
        <v>168005</v>
      </c>
      <c r="E107" s="50">
        <f>E111</f>
        <v>168005</v>
      </c>
      <c r="F107" s="39"/>
    </row>
    <row r="108" spans="1:7" x14ac:dyDescent="0.25">
      <c r="A108" s="1867"/>
      <c r="B108" s="1811"/>
      <c r="C108" s="51" t="s">
        <v>6</v>
      </c>
      <c r="D108" s="269">
        <f>D109+D112+D113</f>
        <v>22269296.030000001</v>
      </c>
      <c r="E108" s="50">
        <f>E109+E112+E113</f>
        <v>22267687.950000003</v>
      </c>
      <c r="F108" s="39"/>
    </row>
    <row r="109" spans="1:7" s="43" customFormat="1" ht="45" x14ac:dyDescent="0.25">
      <c r="A109" s="218" t="s">
        <v>81</v>
      </c>
      <c r="B109" s="235" t="s">
        <v>101</v>
      </c>
      <c r="C109" s="47" t="s">
        <v>6</v>
      </c>
      <c r="D109" s="271">
        <v>22164100</v>
      </c>
      <c r="E109" s="97">
        <v>22162491.920000002</v>
      </c>
      <c r="F109" s="39"/>
      <c r="G109" s="44"/>
    </row>
    <row r="110" spans="1:7" x14ac:dyDescent="0.25">
      <c r="A110" s="1882" t="s">
        <v>83</v>
      </c>
      <c r="B110" s="1881" t="s">
        <v>352</v>
      </c>
      <c r="C110" s="47" t="s">
        <v>272</v>
      </c>
      <c r="D110" s="271">
        <f>D111+D112</f>
        <v>173201.03</v>
      </c>
      <c r="E110" s="97">
        <f>E111+E112</f>
        <v>173201.03</v>
      </c>
      <c r="F110" s="39"/>
    </row>
    <row r="111" spans="1:7" x14ac:dyDescent="0.25">
      <c r="A111" s="1745"/>
      <c r="B111" s="1746"/>
      <c r="C111" s="47" t="s">
        <v>182</v>
      </c>
      <c r="D111" s="271">
        <v>168005</v>
      </c>
      <c r="E111" s="97">
        <v>168005</v>
      </c>
      <c r="F111" s="39"/>
    </row>
    <row r="112" spans="1:7" x14ac:dyDescent="0.25">
      <c r="A112" s="1745"/>
      <c r="B112" s="1746"/>
      <c r="C112" s="47" t="s">
        <v>6</v>
      </c>
      <c r="D112" s="271">
        <v>5196.03</v>
      </c>
      <c r="E112" s="97">
        <v>5196.03</v>
      </c>
      <c r="F112" s="39"/>
    </row>
    <row r="113" spans="1:6" s="43" customFormat="1" ht="45" x14ac:dyDescent="0.25">
      <c r="A113" s="54" t="s">
        <v>84</v>
      </c>
      <c r="B113" s="114" t="s">
        <v>353</v>
      </c>
      <c r="C113" s="47" t="s">
        <v>219</v>
      </c>
      <c r="D113" s="271">
        <v>100000</v>
      </c>
      <c r="E113" s="97">
        <v>100000</v>
      </c>
      <c r="F113" s="1356"/>
    </row>
    <row r="114" spans="1:6" s="43" customFormat="1" x14ac:dyDescent="0.25">
      <c r="A114" s="1860">
        <v>2</v>
      </c>
      <c r="B114" s="1863" t="s">
        <v>104</v>
      </c>
      <c r="C114" s="51" t="s">
        <v>272</v>
      </c>
      <c r="D114" s="269">
        <f>D115+D116+D117</f>
        <v>64852563.379999995</v>
      </c>
      <c r="E114" s="50">
        <f>E115+E116+E117</f>
        <v>64545373.109999999</v>
      </c>
      <c r="F114" s="1356"/>
    </row>
    <row r="115" spans="1:6" s="43" customFormat="1" x14ac:dyDescent="0.25">
      <c r="A115" s="1861"/>
      <c r="B115" s="1864"/>
      <c r="C115" s="51" t="s">
        <v>181</v>
      </c>
      <c r="D115" s="269">
        <v>0</v>
      </c>
      <c r="E115" s="50">
        <v>0</v>
      </c>
      <c r="F115" s="1356"/>
    </row>
    <row r="116" spans="1:6" s="43" customFormat="1" x14ac:dyDescent="0.25">
      <c r="A116" s="1861"/>
      <c r="B116" s="1864"/>
      <c r="C116" s="51" t="s">
        <v>182</v>
      </c>
      <c r="D116" s="269">
        <v>0</v>
      </c>
      <c r="E116" s="50">
        <v>0</v>
      </c>
      <c r="F116" s="1356"/>
    </row>
    <row r="117" spans="1:6" s="43" customFormat="1" x14ac:dyDescent="0.25">
      <c r="A117" s="1862"/>
      <c r="B117" s="1865"/>
      <c r="C117" s="51" t="s">
        <v>6</v>
      </c>
      <c r="D117" s="269">
        <f>D118+D119+D120+D121</f>
        <v>64852563.379999995</v>
      </c>
      <c r="E117" s="50">
        <f>E118+E119+E120+E121</f>
        <v>64545373.109999999</v>
      </c>
      <c r="F117" s="1356"/>
    </row>
    <row r="118" spans="1:6" s="43" customFormat="1" ht="30" x14ac:dyDescent="0.25">
      <c r="A118" s="45" t="s">
        <v>89</v>
      </c>
      <c r="B118" s="114" t="s">
        <v>105</v>
      </c>
      <c r="C118" s="46" t="s">
        <v>6</v>
      </c>
      <c r="D118" s="272">
        <v>47979300</v>
      </c>
      <c r="E118" s="94">
        <v>47958282.390000001</v>
      </c>
      <c r="F118" s="1356"/>
    </row>
    <row r="119" spans="1:6" s="43" customFormat="1" ht="30" x14ac:dyDescent="0.25">
      <c r="A119" s="45" t="s">
        <v>92</v>
      </c>
      <c r="B119" s="114" t="s">
        <v>106</v>
      </c>
      <c r="C119" s="46" t="s">
        <v>6</v>
      </c>
      <c r="D119" s="272">
        <v>2276500</v>
      </c>
      <c r="E119" s="94">
        <v>2276500</v>
      </c>
      <c r="F119" s="1356"/>
    </row>
    <row r="120" spans="1:6" s="43" customFormat="1" x14ac:dyDescent="0.25">
      <c r="A120" s="45" t="s">
        <v>94</v>
      </c>
      <c r="B120" s="114" t="s">
        <v>249</v>
      </c>
      <c r="C120" s="46" t="s">
        <v>6</v>
      </c>
      <c r="D120" s="272">
        <v>11298629.08</v>
      </c>
      <c r="E120" s="94">
        <v>11012456.42</v>
      </c>
      <c r="F120" s="1356"/>
    </row>
    <row r="121" spans="1:6" s="43" customFormat="1" ht="45" x14ac:dyDescent="0.25">
      <c r="A121" s="200" t="s">
        <v>107</v>
      </c>
      <c r="B121" s="190" t="s">
        <v>262</v>
      </c>
      <c r="C121" s="46" t="s">
        <v>6</v>
      </c>
      <c r="D121" s="272">
        <v>3298134.3</v>
      </c>
      <c r="E121" s="94">
        <v>3298134.3</v>
      </c>
      <c r="F121" s="1356"/>
    </row>
    <row r="122" spans="1:6" s="43" customFormat="1" ht="42.75" x14ac:dyDescent="0.25">
      <c r="A122" s="267" t="s">
        <v>113</v>
      </c>
      <c r="B122" s="95" t="s">
        <v>114</v>
      </c>
      <c r="C122" s="51" t="s">
        <v>6</v>
      </c>
      <c r="D122" s="269">
        <f>D123+D124</f>
        <v>45794546.689999998</v>
      </c>
      <c r="E122" s="50">
        <f>E123+E124</f>
        <v>45386770.82</v>
      </c>
      <c r="F122" s="1356"/>
    </row>
    <row r="123" spans="1:6" s="43" customFormat="1" ht="30" x14ac:dyDescent="0.25">
      <c r="A123" s="16" t="s">
        <v>97</v>
      </c>
      <c r="B123" s="103" t="s">
        <v>270</v>
      </c>
      <c r="C123" s="46" t="s">
        <v>6</v>
      </c>
      <c r="D123" s="272">
        <v>44967346.689999998</v>
      </c>
      <c r="E123" s="94">
        <v>44577869.469999999</v>
      </c>
      <c r="F123" s="1356"/>
    </row>
    <row r="124" spans="1:6" s="43" customFormat="1" x14ac:dyDescent="0.25">
      <c r="A124" s="16" t="s">
        <v>339</v>
      </c>
      <c r="B124" s="103" t="s">
        <v>249</v>
      </c>
      <c r="C124" s="46" t="s">
        <v>6</v>
      </c>
      <c r="D124" s="272">
        <v>827200</v>
      </c>
      <c r="E124" s="94">
        <v>808901.35</v>
      </c>
      <c r="F124" s="1356"/>
    </row>
    <row r="125" spans="1:6" s="43" customFormat="1" x14ac:dyDescent="0.25">
      <c r="A125" s="58" t="s">
        <v>116</v>
      </c>
      <c r="B125" s="15" t="s">
        <v>117</v>
      </c>
      <c r="C125" s="51" t="s">
        <v>6</v>
      </c>
      <c r="D125" s="269">
        <f>D126+D127+D128</f>
        <v>350000</v>
      </c>
      <c r="E125" s="50">
        <f>E126+E127+E128</f>
        <v>350000</v>
      </c>
      <c r="F125" s="1356"/>
    </row>
    <row r="126" spans="1:6" s="43" customFormat="1" x14ac:dyDescent="0.25">
      <c r="A126" s="200" t="s">
        <v>118</v>
      </c>
      <c r="B126" s="190" t="s">
        <v>119</v>
      </c>
      <c r="C126" s="46" t="s">
        <v>6</v>
      </c>
      <c r="D126" s="272">
        <v>0</v>
      </c>
      <c r="E126" s="94">
        <v>0</v>
      </c>
      <c r="F126" s="1356"/>
    </row>
    <row r="127" spans="1:6" s="43" customFormat="1" ht="30" x14ac:dyDescent="0.25">
      <c r="A127" s="200" t="s">
        <v>121</v>
      </c>
      <c r="B127" s="190" t="s">
        <v>122</v>
      </c>
      <c r="C127" s="46" t="s">
        <v>6</v>
      </c>
      <c r="D127" s="272">
        <v>200000</v>
      </c>
      <c r="E127" s="94">
        <v>200000</v>
      </c>
      <c r="F127" s="1356"/>
    </row>
    <row r="128" spans="1:6" s="43" customFormat="1" x14ac:dyDescent="0.25">
      <c r="A128" s="200" t="s">
        <v>124</v>
      </c>
      <c r="B128" s="190" t="s">
        <v>125</v>
      </c>
      <c r="C128" s="46" t="s">
        <v>6</v>
      </c>
      <c r="D128" s="272">
        <v>150000</v>
      </c>
      <c r="E128" s="94">
        <v>150000</v>
      </c>
      <c r="F128" s="1356"/>
    </row>
    <row r="129" spans="1:6" x14ac:dyDescent="0.25">
      <c r="A129" s="58" t="s">
        <v>127</v>
      </c>
      <c r="B129" s="15" t="s">
        <v>128</v>
      </c>
      <c r="C129" s="51" t="s">
        <v>6</v>
      </c>
      <c r="D129" s="269">
        <f>D130</f>
        <v>100000</v>
      </c>
      <c r="E129" s="50">
        <f>E130</f>
        <v>100000</v>
      </c>
      <c r="F129" s="39"/>
    </row>
    <row r="130" spans="1:6" ht="45" x14ac:dyDescent="0.25">
      <c r="A130" s="256" t="s">
        <v>198</v>
      </c>
      <c r="B130" s="414" t="s">
        <v>42</v>
      </c>
      <c r="C130" s="167" t="s">
        <v>6</v>
      </c>
      <c r="D130" s="352">
        <v>100000</v>
      </c>
      <c r="E130" s="94">
        <v>100000</v>
      </c>
      <c r="F130" s="39"/>
    </row>
    <row r="131" spans="1:6" x14ac:dyDescent="0.25">
      <c r="A131" s="1736" t="s">
        <v>130</v>
      </c>
      <c r="B131" s="1849" t="s">
        <v>131</v>
      </c>
      <c r="C131" s="51" t="s">
        <v>272</v>
      </c>
      <c r="D131" s="269">
        <f>D132+D133+D134</f>
        <v>100000</v>
      </c>
      <c r="E131" s="50">
        <f>E132+E133+E134</f>
        <v>100000</v>
      </c>
      <c r="F131" s="39"/>
    </row>
    <row r="132" spans="1:6" x14ac:dyDescent="0.25">
      <c r="A132" s="1745"/>
      <c r="B132" s="1815"/>
      <c r="C132" s="48" t="s">
        <v>181</v>
      </c>
      <c r="D132" s="270">
        <v>0</v>
      </c>
      <c r="E132" s="50">
        <v>0</v>
      </c>
      <c r="F132" s="39"/>
    </row>
    <row r="133" spans="1:6" s="30" customFormat="1" x14ac:dyDescent="0.25">
      <c r="A133" s="1745"/>
      <c r="B133" s="1815"/>
      <c r="C133" s="48" t="s">
        <v>182</v>
      </c>
      <c r="D133" s="269">
        <v>0</v>
      </c>
      <c r="E133" s="50">
        <v>0</v>
      </c>
      <c r="F133" s="39"/>
    </row>
    <row r="134" spans="1:6" x14ac:dyDescent="0.25">
      <c r="A134" s="1745"/>
      <c r="B134" s="1816"/>
      <c r="C134" s="51" t="s">
        <v>6</v>
      </c>
      <c r="D134" s="269">
        <f>D135</f>
        <v>100000</v>
      </c>
      <c r="E134" s="50">
        <f>E135</f>
        <v>100000</v>
      </c>
      <c r="F134" s="39"/>
    </row>
    <row r="135" spans="1:6" ht="30" x14ac:dyDescent="0.25">
      <c r="A135" s="256" t="s">
        <v>132</v>
      </c>
      <c r="B135" s="190" t="s">
        <v>133</v>
      </c>
      <c r="C135" s="46" t="s">
        <v>6</v>
      </c>
      <c r="D135" s="272">
        <v>100000</v>
      </c>
      <c r="E135" s="94">
        <v>100000</v>
      </c>
      <c r="F135" s="39"/>
    </row>
    <row r="136" spans="1:6" ht="28.5" x14ac:dyDescent="0.25">
      <c r="A136" s="58" t="s">
        <v>439</v>
      </c>
      <c r="B136" s="216" t="s">
        <v>112</v>
      </c>
      <c r="C136" s="223" t="s">
        <v>6</v>
      </c>
      <c r="D136" s="354">
        <v>0</v>
      </c>
      <c r="E136" s="50">
        <v>0</v>
      </c>
      <c r="F136" s="39"/>
    </row>
    <row r="137" spans="1:6" s="43" customFormat="1" x14ac:dyDescent="0.25">
      <c r="A137" s="1698" t="s">
        <v>440</v>
      </c>
      <c r="B137" s="1849" t="s">
        <v>698</v>
      </c>
      <c r="C137" s="51" t="s">
        <v>272</v>
      </c>
      <c r="D137" s="269">
        <f>D138+D139+D140</f>
        <v>0</v>
      </c>
      <c r="E137" s="50">
        <f>E138+E139+E140</f>
        <v>0</v>
      </c>
      <c r="F137" s="39"/>
    </row>
    <row r="138" spans="1:6" s="43" customFormat="1" x14ac:dyDescent="0.25">
      <c r="A138" s="1699"/>
      <c r="B138" s="1815"/>
      <c r="C138" s="46" t="s">
        <v>181</v>
      </c>
      <c r="D138" s="269">
        <f t="shared" ref="D138:E140" si="0">D142</f>
        <v>0</v>
      </c>
      <c r="E138" s="50">
        <f t="shared" si="0"/>
        <v>0</v>
      </c>
      <c r="F138" s="39"/>
    </row>
    <row r="139" spans="1:6" s="43" customFormat="1" x14ac:dyDescent="0.25">
      <c r="A139" s="1699"/>
      <c r="B139" s="1815"/>
      <c r="C139" s="46" t="s">
        <v>182</v>
      </c>
      <c r="D139" s="269">
        <f t="shared" si="0"/>
        <v>0</v>
      </c>
      <c r="E139" s="50">
        <f t="shared" si="0"/>
        <v>0</v>
      </c>
      <c r="F139" s="39"/>
    </row>
    <row r="140" spans="1:6" s="43" customFormat="1" x14ac:dyDescent="0.25">
      <c r="A140" s="1700"/>
      <c r="B140" s="1816"/>
      <c r="C140" s="46" t="s">
        <v>6</v>
      </c>
      <c r="D140" s="269">
        <f t="shared" si="0"/>
        <v>0</v>
      </c>
      <c r="E140" s="50">
        <f t="shared" si="0"/>
        <v>0</v>
      </c>
      <c r="F140" s="39"/>
    </row>
    <row r="141" spans="1:6" s="43" customFormat="1" x14ac:dyDescent="0.25">
      <c r="A141" s="1698" t="s">
        <v>1079</v>
      </c>
      <c r="B141" s="1849" t="s">
        <v>699</v>
      </c>
      <c r="C141" s="51" t="s">
        <v>272</v>
      </c>
      <c r="D141" s="269">
        <f>D142+D143+D144</f>
        <v>0</v>
      </c>
      <c r="E141" s="50">
        <f>E142+E143+E144</f>
        <v>0</v>
      </c>
      <c r="F141" s="39"/>
    </row>
    <row r="142" spans="1:6" s="43" customFormat="1" x14ac:dyDescent="0.25">
      <c r="A142" s="1699"/>
      <c r="B142" s="1815"/>
      <c r="C142" s="51" t="s">
        <v>181</v>
      </c>
      <c r="D142" s="269">
        <f t="shared" ref="D142:E144" si="1">D146</f>
        <v>0</v>
      </c>
      <c r="E142" s="50">
        <f t="shared" si="1"/>
        <v>0</v>
      </c>
      <c r="F142" s="39"/>
    </row>
    <row r="143" spans="1:6" s="43" customFormat="1" ht="26.25" customHeight="1" x14ac:dyDescent="0.25">
      <c r="A143" s="1699"/>
      <c r="B143" s="1815"/>
      <c r="C143" s="51" t="s">
        <v>182</v>
      </c>
      <c r="D143" s="269">
        <f t="shared" si="1"/>
        <v>0</v>
      </c>
      <c r="E143" s="50">
        <f t="shared" si="1"/>
        <v>0</v>
      </c>
      <c r="F143" s="39"/>
    </row>
    <row r="144" spans="1:6" s="43" customFormat="1" ht="31.5" customHeight="1" x14ac:dyDescent="0.25">
      <c r="A144" s="1700"/>
      <c r="B144" s="1816"/>
      <c r="C144" s="51" t="s">
        <v>6</v>
      </c>
      <c r="D144" s="269">
        <f t="shared" si="1"/>
        <v>0</v>
      </c>
      <c r="E144" s="50">
        <f t="shared" si="1"/>
        <v>0</v>
      </c>
      <c r="F144" s="39"/>
    </row>
    <row r="145" spans="1:6" s="43" customFormat="1" x14ac:dyDescent="0.25">
      <c r="A145" s="1721" t="s">
        <v>1080</v>
      </c>
      <c r="B145" s="1761" t="s">
        <v>1081</v>
      </c>
      <c r="C145" s="51" t="s">
        <v>272</v>
      </c>
      <c r="D145" s="269">
        <f>D146+D147+D148</f>
        <v>0</v>
      </c>
      <c r="E145" s="50">
        <f>E146+E147+E148</f>
        <v>0</v>
      </c>
      <c r="F145" s="39"/>
    </row>
    <row r="146" spans="1:6" s="43" customFormat="1" x14ac:dyDescent="0.25">
      <c r="A146" s="1588"/>
      <c r="B146" s="1485"/>
      <c r="C146" s="46" t="s">
        <v>181</v>
      </c>
      <c r="D146" s="272">
        <f t="shared" ref="D146:E148" si="2">D150+D154+D158+D162</f>
        <v>0</v>
      </c>
      <c r="E146" s="94">
        <f t="shared" si="2"/>
        <v>0</v>
      </c>
      <c r="F146" s="39"/>
    </row>
    <row r="147" spans="1:6" s="43" customFormat="1" x14ac:dyDescent="0.25">
      <c r="A147" s="1588"/>
      <c r="B147" s="1485"/>
      <c r="C147" s="46" t="s">
        <v>182</v>
      </c>
      <c r="D147" s="272">
        <f t="shared" si="2"/>
        <v>0</v>
      </c>
      <c r="E147" s="94">
        <f t="shared" si="2"/>
        <v>0</v>
      </c>
      <c r="F147" s="39"/>
    </row>
    <row r="148" spans="1:6" s="43" customFormat="1" x14ac:dyDescent="0.25">
      <c r="A148" s="1868"/>
      <c r="B148" s="1762"/>
      <c r="C148" s="46" t="s">
        <v>6</v>
      </c>
      <c r="D148" s="272">
        <f t="shared" si="2"/>
        <v>0</v>
      </c>
      <c r="E148" s="94">
        <f t="shared" si="2"/>
        <v>0</v>
      </c>
      <c r="F148" s="39"/>
    </row>
    <row r="149" spans="1:6" s="43" customFormat="1" x14ac:dyDescent="0.25">
      <c r="A149" s="1721" t="s">
        <v>1082</v>
      </c>
      <c r="B149" s="1761" t="s">
        <v>1083</v>
      </c>
      <c r="C149" s="51" t="s">
        <v>272</v>
      </c>
      <c r="D149" s="269">
        <f>D150+D151+D152</f>
        <v>0</v>
      </c>
      <c r="E149" s="50">
        <f>E150+E151+E152</f>
        <v>0</v>
      </c>
      <c r="F149" s="39"/>
    </row>
    <row r="150" spans="1:6" s="43" customFormat="1" x14ac:dyDescent="0.25">
      <c r="A150" s="1588"/>
      <c r="B150" s="1485"/>
      <c r="C150" s="46" t="s">
        <v>181</v>
      </c>
      <c r="D150" s="272"/>
      <c r="E150" s="94"/>
      <c r="F150" s="39"/>
    </row>
    <row r="151" spans="1:6" x14ac:dyDescent="0.25">
      <c r="A151" s="1588"/>
      <c r="B151" s="1485"/>
      <c r="C151" s="46" t="s">
        <v>182</v>
      </c>
      <c r="D151" s="272"/>
      <c r="E151" s="94"/>
      <c r="F151" s="39"/>
    </row>
    <row r="152" spans="1:6" x14ac:dyDescent="0.25">
      <c r="A152" s="1868"/>
      <c r="B152" s="1762"/>
      <c r="C152" s="46" t="s">
        <v>6</v>
      </c>
      <c r="D152" s="272"/>
      <c r="E152" s="94"/>
      <c r="F152" s="39"/>
    </row>
    <row r="153" spans="1:6" x14ac:dyDescent="0.25">
      <c r="A153" s="1869" t="s">
        <v>1084</v>
      </c>
      <c r="B153" s="1761" t="s">
        <v>1085</v>
      </c>
      <c r="C153" s="51" t="s">
        <v>272</v>
      </c>
      <c r="D153" s="270">
        <f>D154+D155+D156</f>
        <v>0</v>
      </c>
      <c r="E153" s="50">
        <f>E154+E155+E156</f>
        <v>0</v>
      </c>
      <c r="F153" s="39"/>
    </row>
    <row r="154" spans="1:6" x14ac:dyDescent="0.25">
      <c r="A154" s="1870"/>
      <c r="B154" s="1485"/>
      <c r="C154" s="46" t="s">
        <v>181</v>
      </c>
      <c r="D154" s="272"/>
      <c r="E154" s="94"/>
      <c r="F154" s="39"/>
    </row>
    <row r="155" spans="1:6" s="43" customFormat="1" x14ac:dyDescent="0.25">
      <c r="A155" s="1870"/>
      <c r="B155" s="1485"/>
      <c r="C155" s="46" t="s">
        <v>182</v>
      </c>
      <c r="D155" s="272"/>
      <c r="E155" s="94"/>
      <c r="F155" s="39"/>
    </row>
    <row r="156" spans="1:6" s="43" customFormat="1" x14ac:dyDescent="0.25">
      <c r="A156" s="1871"/>
      <c r="B156" s="1762"/>
      <c r="C156" s="167" t="s">
        <v>6</v>
      </c>
      <c r="D156" s="272"/>
      <c r="E156" s="94"/>
      <c r="F156" s="39"/>
    </row>
    <row r="157" spans="1:6" s="43" customFormat="1" x14ac:dyDescent="0.25">
      <c r="A157" s="1869" t="s">
        <v>1086</v>
      </c>
      <c r="B157" s="1761" t="s">
        <v>1087</v>
      </c>
      <c r="C157" s="51" t="s">
        <v>272</v>
      </c>
      <c r="D157" s="270">
        <f>D158+D159+D160</f>
        <v>0</v>
      </c>
      <c r="E157" s="50">
        <f>E158+E159+E160</f>
        <v>0</v>
      </c>
      <c r="F157" s="39"/>
    </row>
    <row r="158" spans="1:6" s="43" customFormat="1" x14ac:dyDescent="0.25">
      <c r="A158" s="1870"/>
      <c r="B158" s="1485"/>
      <c r="C158" s="46" t="s">
        <v>181</v>
      </c>
      <c r="D158" s="272"/>
      <c r="E158" s="94"/>
      <c r="F158" s="39"/>
    </row>
    <row r="159" spans="1:6" x14ac:dyDescent="0.25">
      <c r="A159" s="1870"/>
      <c r="B159" s="1485"/>
      <c r="C159" s="46" t="s">
        <v>182</v>
      </c>
      <c r="D159" s="272"/>
      <c r="E159" s="94"/>
      <c r="F159" s="39"/>
    </row>
    <row r="160" spans="1:6" x14ac:dyDescent="0.25">
      <c r="A160" s="1871"/>
      <c r="B160" s="1762"/>
      <c r="C160" s="167" t="s">
        <v>6</v>
      </c>
      <c r="D160" s="272"/>
      <c r="E160" s="94"/>
      <c r="F160" s="39"/>
    </row>
    <row r="161" spans="1:7" x14ac:dyDescent="0.25">
      <c r="A161" s="1869" t="s">
        <v>1088</v>
      </c>
      <c r="B161" s="1761" t="s">
        <v>1089</v>
      </c>
      <c r="C161" s="51" t="s">
        <v>272</v>
      </c>
      <c r="D161" s="270">
        <f>D162+D163+D164</f>
        <v>0</v>
      </c>
      <c r="E161" s="50">
        <f>E162+E163+E164</f>
        <v>0</v>
      </c>
      <c r="F161" s="39"/>
    </row>
    <row r="162" spans="1:7" x14ac:dyDescent="0.25">
      <c r="A162" s="1870"/>
      <c r="B162" s="1485"/>
      <c r="C162" s="46" t="s">
        <v>181</v>
      </c>
      <c r="D162" s="272"/>
      <c r="E162" s="94"/>
      <c r="F162" s="39"/>
    </row>
    <row r="163" spans="1:7" s="30" customFormat="1" x14ac:dyDescent="0.25">
      <c r="A163" s="1870"/>
      <c r="B163" s="1485"/>
      <c r="C163" s="46" t="s">
        <v>182</v>
      </c>
      <c r="D163" s="272"/>
      <c r="E163" s="94"/>
      <c r="F163" s="39"/>
    </row>
    <row r="164" spans="1:7" x14ac:dyDescent="0.25">
      <c r="A164" s="1871"/>
      <c r="B164" s="1762"/>
      <c r="C164" s="167" t="s">
        <v>6</v>
      </c>
      <c r="D164" s="272"/>
      <c r="E164" s="94"/>
      <c r="F164" s="39"/>
    </row>
    <row r="165" spans="1:7" x14ac:dyDescent="0.25">
      <c r="A165" s="1736" t="s">
        <v>441</v>
      </c>
      <c r="B165" s="1809" t="s">
        <v>1104</v>
      </c>
      <c r="C165" s="51" t="s">
        <v>272</v>
      </c>
      <c r="D165" s="269">
        <f>D166+D167+D168+D169</f>
        <v>0</v>
      </c>
      <c r="E165" s="50">
        <f>E166+E167+E168+E169</f>
        <v>0</v>
      </c>
      <c r="F165" s="39"/>
    </row>
    <row r="166" spans="1:7" x14ac:dyDescent="0.25">
      <c r="A166" s="1763"/>
      <c r="B166" s="1809"/>
      <c r="C166" s="51" t="s">
        <v>181</v>
      </c>
      <c r="D166" s="269">
        <f t="shared" ref="D166:E169" si="3">D171</f>
        <v>0</v>
      </c>
      <c r="E166" s="50">
        <f t="shared" si="3"/>
        <v>0</v>
      </c>
      <c r="F166" s="39"/>
    </row>
    <row r="167" spans="1:7" s="30" customFormat="1" x14ac:dyDescent="0.25">
      <c r="A167" s="1763"/>
      <c r="B167" s="1809"/>
      <c r="C167" s="51" t="s">
        <v>182</v>
      </c>
      <c r="D167" s="269">
        <f t="shared" si="3"/>
        <v>0</v>
      </c>
      <c r="E167" s="50">
        <f t="shared" si="3"/>
        <v>0</v>
      </c>
      <c r="F167" s="39"/>
    </row>
    <row r="168" spans="1:7" x14ac:dyDescent="0.25">
      <c r="A168" s="1763"/>
      <c r="B168" s="1809"/>
      <c r="C168" s="51" t="s">
        <v>6</v>
      </c>
      <c r="D168" s="269">
        <f t="shared" si="3"/>
        <v>0</v>
      </c>
      <c r="E168" s="50">
        <f t="shared" si="3"/>
        <v>0</v>
      </c>
      <c r="F168" s="39"/>
    </row>
    <row r="169" spans="1:7" x14ac:dyDescent="0.25">
      <c r="A169" s="1763"/>
      <c r="B169" s="1809"/>
      <c r="C169" s="199" t="s">
        <v>644</v>
      </c>
      <c r="D169" s="269">
        <f t="shared" si="3"/>
        <v>0</v>
      </c>
      <c r="E169" s="50">
        <f t="shared" si="3"/>
        <v>0</v>
      </c>
      <c r="F169" s="39"/>
    </row>
    <row r="170" spans="1:7" x14ac:dyDescent="0.25">
      <c r="A170" s="1932" t="s">
        <v>405</v>
      </c>
      <c r="B170" s="1900" t="s">
        <v>355</v>
      </c>
      <c r="C170" s="51" t="s">
        <v>272</v>
      </c>
      <c r="D170" s="269">
        <f>D171+D172+D173+D174</f>
        <v>0</v>
      </c>
      <c r="E170" s="50">
        <f>E171+E172+E173+E174</f>
        <v>0</v>
      </c>
      <c r="F170" s="39"/>
    </row>
    <row r="171" spans="1:7" s="43" customFormat="1" x14ac:dyDescent="0.25">
      <c r="A171" s="1933"/>
      <c r="B171" s="1900"/>
      <c r="C171" s="51" t="s">
        <v>181</v>
      </c>
      <c r="D171" s="269">
        <f t="shared" ref="D171:E174" si="4">D176</f>
        <v>0</v>
      </c>
      <c r="E171" s="50">
        <f t="shared" si="4"/>
        <v>0</v>
      </c>
      <c r="F171" s="39"/>
      <c r="G171" s="44"/>
    </row>
    <row r="172" spans="1:7" s="43" customFormat="1" x14ac:dyDescent="0.25">
      <c r="A172" s="1933"/>
      <c r="B172" s="1900"/>
      <c r="C172" s="51" t="s">
        <v>182</v>
      </c>
      <c r="D172" s="269">
        <f t="shared" si="4"/>
        <v>0</v>
      </c>
      <c r="E172" s="50">
        <f t="shared" si="4"/>
        <v>0</v>
      </c>
      <c r="F172" s="39"/>
      <c r="G172" s="44"/>
    </row>
    <row r="173" spans="1:7" s="43" customFormat="1" x14ac:dyDescent="0.25">
      <c r="A173" s="1933"/>
      <c r="B173" s="1900"/>
      <c r="C173" s="51" t="s">
        <v>6</v>
      </c>
      <c r="D173" s="269">
        <f t="shared" si="4"/>
        <v>0</v>
      </c>
      <c r="E173" s="50">
        <f t="shared" si="4"/>
        <v>0</v>
      </c>
      <c r="F173" s="39"/>
      <c r="G173" s="44"/>
    </row>
    <row r="174" spans="1:7" s="43" customFormat="1" x14ac:dyDescent="0.25">
      <c r="A174" s="1933"/>
      <c r="B174" s="1900"/>
      <c r="C174" s="219" t="s">
        <v>644</v>
      </c>
      <c r="D174" s="269">
        <f t="shared" si="4"/>
        <v>0</v>
      </c>
      <c r="E174" s="50">
        <f t="shared" si="4"/>
        <v>0</v>
      </c>
      <c r="F174" s="39"/>
      <c r="G174" s="44"/>
    </row>
    <row r="175" spans="1:7" x14ac:dyDescent="0.25">
      <c r="A175" s="1879" t="s">
        <v>734</v>
      </c>
      <c r="B175" s="1818" t="s">
        <v>1092</v>
      </c>
      <c r="C175" s="46" t="s">
        <v>272</v>
      </c>
      <c r="D175" s="272">
        <f>D176+D177+D178+D179</f>
        <v>0</v>
      </c>
      <c r="E175" s="94">
        <f>E176+E177+E178+E179</f>
        <v>0</v>
      </c>
      <c r="F175" s="39"/>
    </row>
    <row r="176" spans="1:7" x14ac:dyDescent="0.25">
      <c r="A176" s="1828"/>
      <c r="B176" s="1818"/>
      <c r="C176" s="46" t="s">
        <v>181</v>
      </c>
      <c r="D176" s="272">
        <v>0</v>
      </c>
      <c r="E176" s="94">
        <v>0</v>
      </c>
      <c r="F176" s="39"/>
    </row>
    <row r="177" spans="1:7" s="43" customFormat="1" x14ac:dyDescent="0.25">
      <c r="A177" s="1828"/>
      <c r="B177" s="1818"/>
      <c r="C177" s="46" t="s">
        <v>182</v>
      </c>
      <c r="D177" s="272">
        <v>0</v>
      </c>
      <c r="E177" s="94">
        <v>0</v>
      </c>
      <c r="F177" s="39"/>
      <c r="G177" s="44"/>
    </row>
    <row r="178" spans="1:7" x14ac:dyDescent="0.25">
      <c r="A178" s="1828"/>
      <c r="B178" s="1818"/>
      <c r="C178" s="46" t="s">
        <v>6</v>
      </c>
      <c r="D178" s="272">
        <v>0</v>
      </c>
      <c r="E178" s="94">
        <v>0</v>
      </c>
      <c r="F178" s="39"/>
    </row>
    <row r="179" spans="1:7" s="43" customFormat="1" x14ac:dyDescent="0.25">
      <c r="A179" s="1828"/>
      <c r="B179" s="1818"/>
      <c r="C179" s="187" t="s">
        <v>644</v>
      </c>
      <c r="D179" s="272">
        <v>0</v>
      </c>
      <c r="E179" s="94">
        <v>0</v>
      </c>
      <c r="F179" s="39"/>
    </row>
    <row r="180" spans="1:7" s="43" customFormat="1" x14ac:dyDescent="0.25">
      <c r="A180" s="1879" t="s">
        <v>735</v>
      </c>
      <c r="B180" s="1818" t="s">
        <v>1093</v>
      </c>
      <c r="C180" s="46" t="s">
        <v>272</v>
      </c>
      <c r="D180" s="272">
        <f>D181+D182+D183+D184</f>
        <v>0</v>
      </c>
      <c r="E180" s="94">
        <f>E181+E182+E183+E184</f>
        <v>0</v>
      </c>
      <c r="F180" s="39"/>
    </row>
    <row r="181" spans="1:7" s="43" customFormat="1" x14ac:dyDescent="0.25">
      <c r="A181" s="1828"/>
      <c r="B181" s="1818"/>
      <c r="C181" s="46" t="s">
        <v>181</v>
      </c>
      <c r="D181" s="272">
        <v>0</v>
      </c>
      <c r="E181" s="94">
        <v>0</v>
      </c>
      <c r="F181" s="39"/>
    </row>
    <row r="182" spans="1:7" s="43" customFormat="1" x14ac:dyDescent="0.25">
      <c r="A182" s="1828"/>
      <c r="B182" s="1818"/>
      <c r="C182" s="46" t="s">
        <v>182</v>
      </c>
      <c r="D182" s="272">
        <v>0</v>
      </c>
      <c r="E182" s="94">
        <v>0</v>
      </c>
      <c r="F182" s="39"/>
    </row>
    <row r="183" spans="1:7" s="43" customFormat="1" x14ac:dyDescent="0.25">
      <c r="A183" s="1828"/>
      <c r="B183" s="1818"/>
      <c r="C183" s="46" t="s">
        <v>6</v>
      </c>
      <c r="D183" s="272">
        <v>0</v>
      </c>
      <c r="E183" s="94">
        <v>0</v>
      </c>
      <c r="F183" s="39"/>
    </row>
    <row r="184" spans="1:7" s="43" customFormat="1" x14ac:dyDescent="0.25">
      <c r="A184" s="1828"/>
      <c r="B184" s="1818"/>
      <c r="C184" s="187" t="s">
        <v>644</v>
      </c>
      <c r="D184" s="272">
        <v>0</v>
      </c>
      <c r="E184" s="94">
        <v>0</v>
      </c>
      <c r="F184" s="39"/>
    </row>
    <row r="185" spans="1:7" s="43" customFormat="1" x14ac:dyDescent="0.25">
      <c r="A185" s="1879" t="s">
        <v>733</v>
      </c>
      <c r="B185" s="1818" t="s">
        <v>1094</v>
      </c>
      <c r="C185" s="46" t="s">
        <v>272</v>
      </c>
      <c r="D185" s="272">
        <f>D186+D187+D188+D189</f>
        <v>0</v>
      </c>
      <c r="E185" s="94">
        <f>E186+E187+E188+E189</f>
        <v>0</v>
      </c>
      <c r="F185" s="39"/>
    </row>
    <row r="186" spans="1:7" s="43" customFormat="1" x14ac:dyDescent="0.25">
      <c r="A186" s="1828"/>
      <c r="B186" s="1818"/>
      <c r="C186" s="46" t="s">
        <v>181</v>
      </c>
      <c r="D186" s="272">
        <v>0</v>
      </c>
      <c r="E186" s="94">
        <v>0</v>
      </c>
      <c r="F186" s="39"/>
    </row>
    <row r="187" spans="1:7" s="43" customFormat="1" x14ac:dyDescent="0.25">
      <c r="A187" s="1828"/>
      <c r="B187" s="1818"/>
      <c r="C187" s="46" t="s">
        <v>182</v>
      </c>
      <c r="D187" s="272">
        <v>0</v>
      </c>
      <c r="E187" s="94">
        <v>0</v>
      </c>
      <c r="F187" s="39"/>
    </row>
    <row r="188" spans="1:7" s="43" customFormat="1" x14ac:dyDescent="0.25">
      <c r="A188" s="1828"/>
      <c r="B188" s="1818"/>
      <c r="C188" s="46" t="s">
        <v>6</v>
      </c>
      <c r="D188" s="272">
        <v>0</v>
      </c>
      <c r="E188" s="94">
        <v>0</v>
      </c>
      <c r="F188" s="39"/>
    </row>
    <row r="189" spans="1:7" s="43" customFormat="1" x14ac:dyDescent="0.25">
      <c r="A189" s="1828"/>
      <c r="B189" s="1818"/>
      <c r="C189" s="187" t="s">
        <v>644</v>
      </c>
      <c r="D189" s="272">
        <v>0</v>
      </c>
      <c r="E189" s="94">
        <v>0</v>
      </c>
      <c r="F189" s="39"/>
    </row>
    <row r="190" spans="1:7" s="43" customFormat="1" x14ac:dyDescent="0.25">
      <c r="A190" s="1879" t="s">
        <v>1105</v>
      </c>
      <c r="B190" s="1818" t="s">
        <v>1095</v>
      </c>
      <c r="C190" s="46" t="s">
        <v>272</v>
      </c>
      <c r="D190" s="272">
        <f>D191+D192+D193+D194</f>
        <v>0</v>
      </c>
      <c r="E190" s="94">
        <f>E191+E192+E193+E194</f>
        <v>0</v>
      </c>
      <c r="F190" s="39"/>
    </row>
    <row r="191" spans="1:7" s="43" customFormat="1" x14ac:dyDescent="0.25">
      <c r="A191" s="1828"/>
      <c r="B191" s="1818"/>
      <c r="C191" s="46" t="s">
        <v>181</v>
      </c>
      <c r="D191" s="272">
        <v>0</v>
      </c>
      <c r="E191" s="94">
        <v>0</v>
      </c>
      <c r="F191" s="39"/>
    </row>
    <row r="192" spans="1:7" s="43" customFormat="1" x14ac:dyDescent="0.25">
      <c r="A192" s="1828"/>
      <c r="B192" s="1818"/>
      <c r="C192" s="46" t="s">
        <v>182</v>
      </c>
      <c r="D192" s="272">
        <v>0</v>
      </c>
      <c r="E192" s="94">
        <v>0</v>
      </c>
      <c r="F192" s="39"/>
    </row>
    <row r="193" spans="1:6" s="43" customFormat="1" x14ac:dyDescent="0.25">
      <c r="A193" s="1828"/>
      <c r="B193" s="1818"/>
      <c r="C193" s="46" t="s">
        <v>6</v>
      </c>
      <c r="D193" s="272">
        <v>0</v>
      </c>
      <c r="E193" s="94">
        <v>0</v>
      </c>
      <c r="F193" s="39"/>
    </row>
    <row r="194" spans="1:6" s="43" customFormat="1" x14ac:dyDescent="0.25">
      <c r="A194" s="1880"/>
      <c r="B194" s="1908"/>
      <c r="C194" s="119" t="s">
        <v>644</v>
      </c>
      <c r="D194" s="352">
        <v>0</v>
      </c>
      <c r="E194" s="237">
        <v>0</v>
      </c>
      <c r="F194" s="39"/>
    </row>
    <row r="195" spans="1:6" s="43" customFormat="1" ht="15" customHeight="1" x14ac:dyDescent="0.25">
      <c r="A195" s="1879" t="s">
        <v>1148</v>
      </c>
      <c r="B195" s="1908" t="s">
        <v>647</v>
      </c>
      <c r="C195" s="46" t="s">
        <v>272</v>
      </c>
      <c r="D195" s="272">
        <f t="shared" ref="D195:E195" si="5">D196+D197+D198+D199</f>
        <v>0</v>
      </c>
      <c r="E195" s="94">
        <f t="shared" si="5"/>
        <v>0</v>
      </c>
      <c r="F195" s="39"/>
    </row>
    <row r="196" spans="1:6" s="43" customFormat="1" x14ac:dyDescent="0.25">
      <c r="A196" s="1828"/>
      <c r="B196" s="1926"/>
      <c r="C196" s="46" t="s">
        <v>181</v>
      </c>
      <c r="D196" s="272">
        <v>0</v>
      </c>
      <c r="E196" s="94">
        <v>0</v>
      </c>
      <c r="F196" s="39"/>
    </row>
    <row r="197" spans="1:6" s="43" customFormat="1" x14ac:dyDescent="0.25">
      <c r="A197" s="1828"/>
      <c r="B197" s="1926"/>
      <c r="C197" s="46" t="s">
        <v>182</v>
      </c>
      <c r="D197" s="272">
        <v>0</v>
      </c>
      <c r="E197" s="94">
        <v>0</v>
      </c>
      <c r="F197" s="39"/>
    </row>
    <row r="198" spans="1:6" s="43" customFormat="1" x14ac:dyDescent="0.25">
      <c r="A198" s="1828"/>
      <c r="B198" s="1926"/>
      <c r="C198" s="46" t="s">
        <v>6</v>
      </c>
      <c r="D198" s="272">
        <v>0</v>
      </c>
      <c r="E198" s="94">
        <v>0</v>
      </c>
      <c r="F198" s="39"/>
    </row>
    <row r="199" spans="1:6" s="43" customFormat="1" ht="15.75" customHeight="1" x14ac:dyDescent="0.25">
      <c r="A199" s="1880"/>
      <c r="B199" s="1927"/>
      <c r="C199" s="119" t="s">
        <v>644</v>
      </c>
      <c r="D199" s="352">
        <v>0</v>
      </c>
      <c r="E199" s="237">
        <v>0</v>
      </c>
      <c r="F199" s="39"/>
    </row>
    <row r="200" spans="1:6" s="43" customFormat="1" x14ac:dyDescent="0.25">
      <c r="A200" s="1879" t="s">
        <v>1149</v>
      </c>
      <c r="B200" s="1908" t="s">
        <v>1098</v>
      </c>
      <c r="C200" s="46" t="s">
        <v>272</v>
      </c>
      <c r="D200" s="272">
        <f t="shared" ref="D200:E200" si="6">D201+D202+D203+D204</f>
        <v>0</v>
      </c>
      <c r="E200" s="94">
        <f t="shared" si="6"/>
        <v>0</v>
      </c>
      <c r="F200" s="39"/>
    </row>
    <row r="201" spans="1:6" s="43" customFormat="1" x14ac:dyDescent="0.25">
      <c r="A201" s="1828"/>
      <c r="B201" s="1926"/>
      <c r="C201" s="46" t="s">
        <v>181</v>
      </c>
      <c r="D201" s="272">
        <v>0</v>
      </c>
      <c r="E201" s="94">
        <v>0</v>
      </c>
      <c r="F201" s="39"/>
    </row>
    <row r="202" spans="1:6" s="43" customFormat="1" x14ac:dyDescent="0.25">
      <c r="A202" s="1828"/>
      <c r="B202" s="1926"/>
      <c r="C202" s="46" t="s">
        <v>182</v>
      </c>
      <c r="D202" s="272">
        <v>0</v>
      </c>
      <c r="E202" s="94">
        <v>0</v>
      </c>
      <c r="F202" s="39"/>
    </row>
    <row r="203" spans="1:6" s="43" customFormat="1" ht="15" customHeight="1" x14ac:dyDescent="0.25">
      <c r="A203" s="1828"/>
      <c r="B203" s="1926"/>
      <c r="C203" s="46" t="s">
        <v>6</v>
      </c>
      <c r="D203" s="272">
        <v>0</v>
      </c>
      <c r="E203" s="94">
        <v>0</v>
      </c>
      <c r="F203" s="39"/>
    </row>
    <row r="204" spans="1:6" s="43" customFormat="1" x14ac:dyDescent="0.25">
      <c r="A204" s="1880"/>
      <c r="B204" s="1927"/>
      <c r="C204" s="119" t="s">
        <v>644</v>
      </c>
      <c r="D204" s="352">
        <v>0</v>
      </c>
      <c r="E204" s="237">
        <v>0</v>
      </c>
      <c r="F204" s="39"/>
    </row>
    <row r="205" spans="1:6" s="43" customFormat="1" x14ac:dyDescent="0.25">
      <c r="A205" s="1879" t="s">
        <v>1150</v>
      </c>
      <c r="B205" s="1908" t="s">
        <v>1085</v>
      </c>
      <c r="C205" s="46" t="s">
        <v>272</v>
      </c>
      <c r="D205" s="272">
        <f t="shared" ref="D205:E205" si="7">D206+D207+D208+D209</f>
        <v>0</v>
      </c>
      <c r="E205" s="94">
        <f t="shared" si="7"/>
        <v>0</v>
      </c>
      <c r="F205" s="39"/>
    </row>
    <row r="206" spans="1:6" s="43" customFormat="1" x14ac:dyDescent="0.25">
      <c r="A206" s="1828"/>
      <c r="B206" s="1926"/>
      <c r="C206" s="46" t="s">
        <v>181</v>
      </c>
      <c r="D206" s="272">
        <v>0</v>
      </c>
      <c r="E206" s="94">
        <v>0</v>
      </c>
      <c r="F206" s="39"/>
    </row>
    <row r="207" spans="1:6" s="43" customFormat="1" ht="15" customHeight="1" x14ac:dyDescent="0.25">
      <c r="A207" s="1828"/>
      <c r="B207" s="1926"/>
      <c r="C207" s="46" t="s">
        <v>182</v>
      </c>
      <c r="D207" s="272">
        <v>0</v>
      </c>
      <c r="E207" s="94">
        <v>0</v>
      </c>
      <c r="F207" s="39"/>
    </row>
    <row r="208" spans="1:6" s="43" customFormat="1" x14ac:dyDescent="0.25">
      <c r="A208" s="1828"/>
      <c r="B208" s="1926"/>
      <c r="C208" s="46" t="s">
        <v>6</v>
      </c>
      <c r="D208" s="272">
        <v>0</v>
      </c>
      <c r="E208" s="94">
        <v>0</v>
      </c>
      <c r="F208" s="39"/>
    </row>
    <row r="209" spans="1:7" s="43" customFormat="1" x14ac:dyDescent="0.25">
      <c r="A209" s="1880"/>
      <c r="B209" s="1927"/>
      <c r="C209" s="119" t="s">
        <v>644</v>
      </c>
      <c r="D209" s="352">
        <v>0</v>
      </c>
      <c r="E209" s="237">
        <v>0</v>
      </c>
      <c r="F209" s="39"/>
    </row>
    <row r="210" spans="1:7" s="43" customFormat="1" x14ac:dyDescent="0.25">
      <c r="A210" s="1879" t="s">
        <v>1151</v>
      </c>
      <c r="B210" s="1908" t="s">
        <v>1101</v>
      </c>
      <c r="C210" s="46" t="s">
        <v>272</v>
      </c>
      <c r="D210" s="272">
        <f t="shared" ref="D210:E210" si="8">D211+D212+D213+D214</f>
        <v>0</v>
      </c>
      <c r="E210" s="94">
        <f t="shared" si="8"/>
        <v>0</v>
      </c>
      <c r="F210" s="39"/>
    </row>
    <row r="211" spans="1:7" s="43" customFormat="1" ht="15" customHeight="1" x14ac:dyDescent="0.25">
      <c r="A211" s="1828"/>
      <c r="B211" s="1926"/>
      <c r="C211" s="46" t="s">
        <v>181</v>
      </c>
      <c r="D211" s="272">
        <v>0</v>
      </c>
      <c r="E211" s="94">
        <v>0</v>
      </c>
      <c r="F211" s="39"/>
    </row>
    <row r="212" spans="1:7" s="43" customFormat="1" x14ac:dyDescent="0.25">
      <c r="A212" s="1828"/>
      <c r="B212" s="1926"/>
      <c r="C212" s="46" t="s">
        <v>182</v>
      </c>
      <c r="D212" s="272">
        <v>0</v>
      </c>
      <c r="E212" s="94">
        <v>0</v>
      </c>
      <c r="F212" s="39"/>
    </row>
    <row r="213" spans="1:7" s="43" customFormat="1" x14ac:dyDescent="0.25">
      <c r="A213" s="1828"/>
      <c r="B213" s="1926"/>
      <c r="C213" s="46" t="s">
        <v>6</v>
      </c>
      <c r="D213" s="272">
        <v>0</v>
      </c>
      <c r="E213" s="94">
        <v>0</v>
      </c>
      <c r="F213" s="39"/>
    </row>
    <row r="214" spans="1:7" s="30" customFormat="1" x14ac:dyDescent="0.25">
      <c r="A214" s="1880"/>
      <c r="B214" s="1927"/>
      <c r="C214" s="119" t="s">
        <v>644</v>
      </c>
      <c r="D214" s="352">
        <v>0</v>
      </c>
      <c r="E214" s="237">
        <v>0</v>
      </c>
      <c r="F214" s="39"/>
      <c r="G214" s="26"/>
    </row>
    <row r="215" spans="1:7" s="43" customFormat="1" x14ac:dyDescent="0.25">
      <c r="A215" s="1879" t="s">
        <v>1152</v>
      </c>
      <c r="B215" s="1818" t="s">
        <v>1103</v>
      </c>
      <c r="C215" s="46" t="s">
        <v>272</v>
      </c>
      <c r="D215" s="272">
        <f>D216+D217+D218+D219</f>
        <v>0</v>
      </c>
      <c r="E215" s="94">
        <f>E216+E217+E218+E219</f>
        <v>0</v>
      </c>
      <c r="F215" s="39"/>
      <c r="G215" s="44"/>
    </row>
    <row r="216" spans="1:7" s="30" customFormat="1" x14ac:dyDescent="0.25">
      <c r="A216" s="1828"/>
      <c r="B216" s="1818"/>
      <c r="C216" s="46" t="s">
        <v>181</v>
      </c>
      <c r="D216" s="272">
        <v>0</v>
      </c>
      <c r="E216" s="94">
        <v>0</v>
      </c>
      <c r="F216" s="39"/>
      <c r="G216" s="26"/>
    </row>
    <row r="217" spans="1:7" x14ac:dyDescent="0.25">
      <c r="A217" s="1828"/>
      <c r="B217" s="1818"/>
      <c r="C217" s="46" t="s">
        <v>182</v>
      </c>
      <c r="D217" s="272">
        <v>0</v>
      </c>
      <c r="E217" s="94">
        <v>0</v>
      </c>
      <c r="F217" s="39"/>
    </row>
    <row r="218" spans="1:7" x14ac:dyDescent="0.25">
      <c r="A218" s="1828"/>
      <c r="B218" s="1818"/>
      <c r="C218" s="46" t="s">
        <v>6</v>
      </c>
      <c r="D218" s="272">
        <v>0</v>
      </c>
      <c r="E218" s="94">
        <v>0</v>
      </c>
      <c r="F218" s="39"/>
    </row>
    <row r="219" spans="1:7" ht="15.75" thickBot="1" x14ac:dyDescent="0.3">
      <c r="A219" s="1880"/>
      <c r="B219" s="1908"/>
      <c r="C219" s="119" t="s">
        <v>644</v>
      </c>
      <c r="D219" s="352">
        <v>0</v>
      </c>
      <c r="E219" s="237">
        <v>0</v>
      </c>
      <c r="F219" s="1357"/>
    </row>
    <row r="220" spans="1:7" ht="22.5" customHeight="1" x14ac:dyDescent="0.25">
      <c r="A220" s="1923" t="s">
        <v>1115</v>
      </c>
      <c r="B220" s="1924"/>
      <c r="C220" s="1924"/>
      <c r="D220" s="1924"/>
      <c r="E220" s="1925"/>
      <c r="F220" s="49"/>
    </row>
    <row r="221" spans="1:7" ht="78.75" x14ac:dyDescent="0.25">
      <c r="A221" s="318" t="s">
        <v>223</v>
      </c>
      <c r="B221" s="317" t="s">
        <v>420</v>
      </c>
      <c r="C221" s="317" t="s">
        <v>1510</v>
      </c>
      <c r="D221" s="317" t="s">
        <v>1511</v>
      </c>
      <c r="E221" s="319" t="s">
        <v>1509</v>
      </c>
      <c r="F221" s="49"/>
    </row>
    <row r="222" spans="1:7" x14ac:dyDescent="0.25">
      <c r="A222" s="1909"/>
      <c r="B222" s="1910" t="s">
        <v>69</v>
      </c>
      <c r="C222" s="693" t="s">
        <v>272</v>
      </c>
      <c r="D222" s="691">
        <f>D223+D224</f>
        <v>80875335.180000007</v>
      </c>
      <c r="E222" s="694">
        <f>E223+E224</f>
        <v>80454975.159999996</v>
      </c>
      <c r="F222" s="49"/>
    </row>
    <row r="223" spans="1:7" s="43" customFormat="1" x14ac:dyDescent="0.25">
      <c r="A223" s="1909"/>
      <c r="B223" s="1910"/>
      <c r="C223" s="257" t="s">
        <v>12</v>
      </c>
      <c r="D223" s="692">
        <f>D227+D240</f>
        <v>24944710.579999998</v>
      </c>
      <c r="E223" s="118">
        <f>E227+E240</f>
        <v>24944710.5</v>
      </c>
      <c r="F223" s="49"/>
      <c r="G223" s="44"/>
    </row>
    <row r="224" spans="1:7" x14ac:dyDescent="0.25">
      <c r="A224" s="1909"/>
      <c r="B224" s="1910"/>
      <c r="C224" s="257" t="s">
        <v>13</v>
      </c>
      <c r="D224" s="692">
        <f>D228+D241</f>
        <v>55930624.600000001</v>
      </c>
      <c r="E224" s="118">
        <f>E228+E241</f>
        <v>55510264.659999996</v>
      </c>
      <c r="F224" s="49"/>
    </row>
    <row r="225" spans="1:7" ht="15.75" thickBot="1" x14ac:dyDescent="0.3">
      <c r="A225" s="695">
        <v>1</v>
      </c>
      <c r="B225" s="696">
        <v>2</v>
      </c>
      <c r="C225" s="261">
        <v>3</v>
      </c>
      <c r="D225" s="702">
        <v>4</v>
      </c>
      <c r="E225" s="703">
        <v>5</v>
      </c>
      <c r="F225" s="49"/>
    </row>
    <row r="226" spans="1:7" s="43" customFormat="1" x14ac:dyDescent="0.25">
      <c r="A226" s="1911" t="s">
        <v>225</v>
      </c>
      <c r="B226" s="1914" t="s">
        <v>14</v>
      </c>
      <c r="C226" s="178" t="s">
        <v>272</v>
      </c>
      <c r="D226" s="675">
        <f>D227+D228</f>
        <v>31564571.459999997</v>
      </c>
      <c r="E226" s="242">
        <f>E227+E228</f>
        <v>31187433.359999999</v>
      </c>
      <c r="F226" s="49"/>
      <c r="G226" s="44"/>
    </row>
    <row r="227" spans="1:7" x14ac:dyDescent="0.25">
      <c r="A227" s="1912"/>
      <c r="B227" s="1915"/>
      <c r="C227" s="178" t="s">
        <v>12</v>
      </c>
      <c r="D227" s="675">
        <f>D229+D231+D234</f>
        <v>24944710.579999998</v>
      </c>
      <c r="E227" s="242">
        <f>E229+E231+E234+E237</f>
        <v>24944710.5</v>
      </c>
      <c r="F227" s="1358"/>
    </row>
    <row r="228" spans="1:7" s="30" customFormat="1" x14ac:dyDescent="0.25">
      <c r="A228" s="1913"/>
      <c r="B228" s="1916"/>
      <c r="C228" s="178" t="s">
        <v>13</v>
      </c>
      <c r="D228" s="675">
        <f>D232+D235+D238</f>
        <v>6619860.8799999999</v>
      </c>
      <c r="E228" s="242">
        <f>E232+E235+E238</f>
        <v>6242722.8599999994</v>
      </c>
      <c r="F228" s="1358"/>
      <c r="G228" s="26"/>
    </row>
    <row r="229" spans="1:7" ht="45" x14ac:dyDescent="0.25">
      <c r="A229" s="402" t="s">
        <v>81</v>
      </c>
      <c r="B229" s="433" t="s">
        <v>1219</v>
      </c>
      <c r="C229" s="213" t="s">
        <v>12</v>
      </c>
      <c r="D229" s="676">
        <v>3387.08</v>
      </c>
      <c r="E229" s="100">
        <v>3387</v>
      </c>
      <c r="F229" s="1358"/>
    </row>
    <row r="230" spans="1:7" x14ac:dyDescent="0.25">
      <c r="A230" s="1917" t="s">
        <v>83</v>
      </c>
      <c r="B230" s="1918" t="s">
        <v>1283</v>
      </c>
      <c r="C230" s="213" t="s">
        <v>8</v>
      </c>
      <c r="D230" s="675">
        <f>D231+D232</f>
        <v>20476654.379999999</v>
      </c>
      <c r="E230" s="242">
        <f>E231+E232</f>
        <v>20476654.359999999</v>
      </c>
      <c r="F230" s="1358"/>
    </row>
    <row r="231" spans="1:7" x14ac:dyDescent="0.25">
      <c r="A231" s="1906"/>
      <c r="B231" s="1751"/>
      <c r="C231" s="213" t="s">
        <v>12</v>
      </c>
      <c r="D231" s="676">
        <v>16381323.5</v>
      </c>
      <c r="E231" s="100">
        <v>16381323.5</v>
      </c>
      <c r="F231" s="1358"/>
    </row>
    <row r="232" spans="1:7" x14ac:dyDescent="0.25">
      <c r="A232" s="1907"/>
      <c r="B232" s="1695"/>
      <c r="C232" s="213" t="s">
        <v>13</v>
      </c>
      <c r="D232" s="676">
        <v>4095330.88</v>
      </c>
      <c r="E232" s="100">
        <v>4095330.86</v>
      </c>
      <c r="F232" s="1358"/>
    </row>
    <row r="233" spans="1:7" x14ac:dyDescent="0.25">
      <c r="A233" s="1917" t="s">
        <v>84</v>
      </c>
      <c r="B233" s="1918" t="s">
        <v>1222</v>
      </c>
      <c r="C233" s="213" t="s">
        <v>8</v>
      </c>
      <c r="D233" s="675">
        <f>D234+D235</f>
        <v>10700000</v>
      </c>
      <c r="E233" s="242">
        <f>E234+E235</f>
        <v>10700000</v>
      </c>
      <c r="F233" s="1358"/>
    </row>
    <row r="234" spans="1:7" x14ac:dyDescent="0.25">
      <c r="A234" s="1906"/>
      <c r="B234" s="1751"/>
      <c r="C234" s="213" t="s">
        <v>12</v>
      </c>
      <c r="D234" s="676">
        <v>8560000</v>
      </c>
      <c r="E234" s="100">
        <v>8560000</v>
      </c>
      <c r="F234" s="1358"/>
    </row>
    <row r="235" spans="1:7" x14ac:dyDescent="0.25">
      <c r="A235" s="1907"/>
      <c r="B235" s="1695"/>
      <c r="C235" s="213" t="s">
        <v>13</v>
      </c>
      <c r="D235" s="676">
        <v>2140000</v>
      </c>
      <c r="E235" s="100">
        <v>2140000</v>
      </c>
      <c r="F235" s="1358"/>
    </row>
    <row r="236" spans="1:7" s="43" customFormat="1" x14ac:dyDescent="0.25">
      <c r="A236" s="1917" t="s">
        <v>86</v>
      </c>
      <c r="B236" s="1918" t="s">
        <v>1311</v>
      </c>
      <c r="C236" s="213" t="s">
        <v>8</v>
      </c>
      <c r="D236" s="675">
        <f>D237+D238</f>
        <v>384530</v>
      </c>
      <c r="E236" s="242">
        <f>E237+E238</f>
        <v>7392</v>
      </c>
      <c r="F236" s="1358"/>
      <c r="G236" s="44"/>
    </row>
    <row r="237" spans="1:7" s="43" customFormat="1" x14ac:dyDescent="0.25">
      <c r="A237" s="1906"/>
      <c r="B237" s="1751"/>
      <c r="C237" s="213" t="s">
        <v>12</v>
      </c>
      <c r="D237" s="676">
        <v>0</v>
      </c>
      <c r="E237" s="100">
        <v>0</v>
      </c>
      <c r="F237" s="1358"/>
      <c r="G237" s="44"/>
    </row>
    <row r="238" spans="1:7" s="43" customFormat="1" x14ac:dyDescent="0.25">
      <c r="A238" s="1907"/>
      <c r="B238" s="1695"/>
      <c r="C238" s="213" t="s">
        <v>13</v>
      </c>
      <c r="D238" s="676">
        <v>384530</v>
      </c>
      <c r="E238" s="100">
        <v>7392</v>
      </c>
      <c r="F238" s="1358"/>
      <c r="G238" s="44"/>
    </row>
    <row r="239" spans="1:7" s="43" customFormat="1" x14ac:dyDescent="0.25">
      <c r="A239" s="1919">
        <v>2</v>
      </c>
      <c r="B239" s="1694" t="s">
        <v>649</v>
      </c>
      <c r="C239" s="178" t="s">
        <v>272</v>
      </c>
      <c r="D239" s="675">
        <f>D240+D241</f>
        <v>49310763.719999999</v>
      </c>
      <c r="E239" s="242">
        <f>E240+E241</f>
        <v>49267541.799999997</v>
      </c>
      <c r="F239" s="1359"/>
      <c r="G239" s="44"/>
    </row>
    <row r="240" spans="1:7" s="43" customFormat="1" x14ac:dyDescent="0.25">
      <c r="A240" s="1920"/>
      <c r="B240" s="1922"/>
      <c r="C240" s="178" t="s">
        <v>12</v>
      </c>
      <c r="D240" s="675">
        <f>D247</f>
        <v>0</v>
      </c>
      <c r="E240" s="242">
        <f>E247</f>
        <v>0</v>
      </c>
      <c r="F240" s="1359"/>
      <c r="G240" s="44"/>
    </row>
    <row r="241" spans="1:7" s="43" customFormat="1" ht="38.25" customHeight="1" x14ac:dyDescent="0.25">
      <c r="A241" s="1921"/>
      <c r="B241" s="1754"/>
      <c r="C241" s="178" t="s">
        <v>13</v>
      </c>
      <c r="D241" s="697">
        <f>D242+D248+D279+D280</f>
        <v>49310763.719999999</v>
      </c>
      <c r="E241" s="99">
        <f>E242+E248+E279+E280</f>
        <v>49267541.799999997</v>
      </c>
      <c r="F241" s="1359"/>
      <c r="G241" s="44"/>
    </row>
    <row r="242" spans="1:7" s="43" customFormat="1" ht="42.75" x14ac:dyDescent="0.25">
      <c r="A242" s="90" t="s">
        <v>89</v>
      </c>
      <c r="B242" s="679" t="s">
        <v>341</v>
      </c>
      <c r="C242" s="178" t="s">
        <v>13</v>
      </c>
      <c r="D242" s="697">
        <f>D243+D244+D245</f>
        <v>1500000</v>
      </c>
      <c r="E242" s="99">
        <f>E243+E244+E245</f>
        <v>1500000</v>
      </c>
      <c r="F242" s="1359"/>
      <c r="G242" s="44"/>
    </row>
    <row r="243" spans="1:7" s="43" customFormat="1" x14ac:dyDescent="0.25">
      <c r="A243" s="680" t="s">
        <v>650</v>
      </c>
      <c r="B243" s="433" t="s">
        <v>15</v>
      </c>
      <c r="C243" s="213" t="s">
        <v>13</v>
      </c>
      <c r="D243" s="676">
        <v>500000</v>
      </c>
      <c r="E243" s="100">
        <v>500000</v>
      </c>
      <c r="F243" s="1359"/>
      <c r="G243" s="44"/>
    </row>
    <row r="244" spans="1:7" s="43" customFormat="1" x14ac:dyDescent="0.25">
      <c r="A244" s="680" t="s">
        <v>651</v>
      </c>
      <c r="B244" s="433" t="s">
        <v>16</v>
      </c>
      <c r="C244" s="213" t="s">
        <v>13</v>
      </c>
      <c r="D244" s="676">
        <v>500000</v>
      </c>
      <c r="E244" s="100">
        <v>500000</v>
      </c>
      <c r="F244" s="1359"/>
      <c r="G244" s="44"/>
    </row>
    <row r="245" spans="1:7" s="43" customFormat="1" x14ac:dyDescent="0.25">
      <c r="A245" s="680" t="s">
        <v>652</v>
      </c>
      <c r="B245" s="433" t="s">
        <v>17</v>
      </c>
      <c r="C245" s="213" t="s">
        <v>13</v>
      </c>
      <c r="D245" s="676">
        <v>500000</v>
      </c>
      <c r="E245" s="100">
        <v>500000</v>
      </c>
      <c r="F245" s="1359"/>
      <c r="G245" s="44"/>
    </row>
    <row r="246" spans="1:7" s="43" customFormat="1" x14ac:dyDescent="0.25">
      <c r="A246" s="1963" t="s">
        <v>250</v>
      </c>
      <c r="B246" s="1694" t="s">
        <v>74</v>
      </c>
      <c r="C246" s="76" t="s">
        <v>8</v>
      </c>
      <c r="D246" s="675">
        <f>D247+D248</f>
        <v>44325148.68</v>
      </c>
      <c r="E246" s="242">
        <f>E247+E248</f>
        <v>44281926.759999998</v>
      </c>
      <c r="F246" s="1359"/>
      <c r="G246" s="44"/>
    </row>
    <row r="247" spans="1:7" s="43" customFormat="1" x14ac:dyDescent="0.25">
      <c r="A247" s="1912"/>
      <c r="B247" s="1751"/>
      <c r="C247" s="178" t="s">
        <v>12</v>
      </c>
      <c r="D247" s="675">
        <v>0</v>
      </c>
      <c r="E247" s="242">
        <v>0</v>
      </c>
      <c r="F247" s="1359"/>
      <c r="G247" s="44"/>
    </row>
    <row r="248" spans="1:7" s="43" customFormat="1" x14ac:dyDescent="0.25">
      <c r="A248" s="1912"/>
      <c r="B248" s="1751"/>
      <c r="C248" s="178" t="s">
        <v>13</v>
      </c>
      <c r="D248" s="698">
        <f>D254+D267+D249</f>
        <v>44325148.68</v>
      </c>
      <c r="E248" s="242">
        <f>E249+E254+E267</f>
        <v>44281926.759999998</v>
      </c>
      <c r="F248" s="1359"/>
      <c r="G248" s="44"/>
    </row>
    <row r="249" spans="1:7" s="43" customFormat="1" ht="42.75" x14ac:dyDescent="0.25">
      <c r="A249" s="76" t="s">
        <v>653</v>
      </c>
      <c r="B249" s="681" t="s">
        <v>1284</v>
      </c>
      <c r="C249" s="178" t="s">
        <v>13</v>
      </c>
      <c r="D249" s="698">
        <f>D250+D251</f>
        <v>2414897.17</v>
      </c>
      <c r="E249" s="242">
        <f>E250+E251</f>
        <v>2414897.17</v>
      </c>
      <c r="F249" s="1359"/>
      <c r="G249" s="44"/>
    </row>
    <row r="250" spans="1:7" s="43" customFormat="1" ht="30" x14ac:dyDescent="0.25">
      <c r="A250" s="24" t="s">
        <v>654</v>
      </c>
      <c r="B250" s="436" t="s">
        <v>1285</v>
      </c>
      <c r="C250" s="213" t="s">
        <v>13</v>
      </c>
      <c r="D250" s="699">
        <v>1499000</v>
      </c>
      <c r="E250" s="699">
        <v>1499000</v>
      </c>
      <c r="F250" s="1359"/>
      <c r="G250" s="44"/>
    </row>
    <row r="251" spans="1:7" s="43" customFormat="1" x14ac:dyDescent="0.25">
      <c r="A251" s="682" t="s">
        <v>1286</v>
      </c>
      <c r="B251" s="377" t="s">
        <v>1287</v>
      </c>
      <c r="C251" s="213" t="s">
        <v>13</v>
      </c>
      <c r="D251" s="699">
        <v>915897.17</v>
      </c>
      <c r="E251" s="699">
        <v>915897.17</v>
      </c>
      <c r="F251" s="1359"/>
      <c r="G251" s="44"/>
    </row>
    <row r="252" spans="1:7" s="43" customFormat="1" x14ac:dyDescent="0.25">
      <c r="A252" s="1919" t="s">
        <v>655</v>
      </c>
      <c r="B252" s="1689" t="s">
        <v>215</v>
      </c>
      <c r="C252" s="42" t="s">
        <v>8</v>
      </c>
      <c r="D252" s="683">
        <f>D253+D254</f>
        <v>13901751.51</v>
      </c>
      <c r="E252" s="38">
        <f>E253+E254</f>
        <v>13858529.59</v>
      </c>
      <c r="F252" s="1359"/>
      <c r="G252" s="44"/>
    </row>
    <row r="253" spans="1:7" s="43" customFormat="1" x14ac:dyDescent="0.25">
      <c r="A253" s="1930"/>
      <c r="B253" s="1751"/>
      <c r="C253" s="199" t="s">
        <v>12</v>
      </c>
      <c r="D253" s="683">
        <v>0</v>
      </c>
      <c r="E253" s="38">
        <v>0</v>
      </c>
      <c r="F253" s="1359"/>
      <c r="G253" s="44"/>
    </row>
    <row r="254" spans="1:7" s="43" customFormat="1" x14ac:dyDescent="0.25">
      <c r="A254" s="1931"/>
      <c r="B254" s="1751"/>
      <c r="C254" s="199" t="s">
        <v>13</v>
      </c>
      <c r="D254" s="683">
        <f>D255+D256+D257+D258+D259+D260+D261+D262+D263+D264+D265+D266</f>
        <v>13901751.51</v>
      </c>
      <c r="E254" s="38">
        <f>E255+E256+E257+E258+E259+E260+E261+E262+E263+E264+E265+E266</f>
        <v>13858529.59</v>
      </c>
      <c r="F254" s="1359"/>
      <c r="G254" s="44"/>
    </row>
    <row r="255" spans="1:7" s="43" customFormat="1" ht="30" x14ac:dyDescent="0.25">
      <c r="A255" s="684" t="s">
        <v>656</v>
      </c>
      <c r="B255" s="377" t="s">
        <v>1288</v>
      </c>
      <c r="C255" s="254" t="s">
        <v>13</v>
      </c>
      <c r="D255" s="685">
        <v>43221.919999999998</v>
      </c>
      <c r="E255" s="37">
        <v>0</v>
      </c>
      <c r="F255" s="1359"/>
      <c r="G255" s="44"/>
    </row>
    <row r="256" spans="1:7" s="43" customFormat="1" ht="45" x14ac:dyDescent="0.25">
      <c r="A256" s="684" t="s">
        <v>657</v>
      </c>
      <c r="B256" s="377" t="s">
        <v>1289</v>
      </c>
      <c r="C256" s="254" t="s">
        <v>13</v>
      </c>
      <c r="D256" s="685">
        <v>3421925.36</v>
      </c>
      <c r="E256" s="37">
        <v>3421925.36</v>
      </c>
      <c r="F256" s="1359"/>
      <c r="G256" s="44"/>
    </row>
    <row r="257" spans="1:7" s="43" customFormat="1" ht="45" x14ac:dyDescent="0.25">
      <c r="A257" s="684" t="s">
        <v>658</v>
      </c>
      <c r="B257" s="377" t="s">
        <v>1290</v>
      </c>
      <c r="C257" s="254" t="s">
        <v>13</v>
      </c>
      <c r="D257" s="685">
        <v>1461518.34</v>
      </c>
      <c r="E257" s="37">
        <v>1461518.34</v>
      </c>
      <c r="F257" s="1359"/>
      <c r="G257" s="44"/>
    </row>
    <row r="258" spans="1:7" s="43" customFormat="1" ht="30" x14ac:dyDescent="0.25">
      <c r="A258" s="684" t="s">
        <v>723</v>
      </c>
      <c r="B258" s="377" t="s">
        <v>1291</v>
      </c>
      <c r="C258" s="254" t="s">
        <v>13</v>
      </c>
      <c r="D258" s="685">
        <v>109376.4</v>
      </c>
      <c r="E258" s="37">
        <v>109376.4</v>
      </c>
      <c r="F258" s="1359"/>
      <c r="G258" s="44"/>
    </row>
    <row r="259" spans="1:7" s="43" customFormat="1" ht="45" x14ac:dyDescent="0.25">
      <c r="A259" s="684" t="s">
        <v>724</v>
      </c>
      <c r="B259" s="377" t="s">
        <v>1292</v>
      </c>
      <c r="C259" s="254" t="s">
        <v>13</v>
      </c>
      <c r="D259" s="685">
        <v>115344.6</v>
      </c>
      <c r="E259" s="37">
        <v>115344.6</v>
      </c>
      <c r="F259" s="1359"/>
      <c r="G259" s="44"/>
    </row>
    <row r="260" spans="1:7" s="43" customFormat="1" ht="45" x14ac:dyDescent="0.25">
      <c r="A260" s="684" t="s">
        <v>725</v>
      </c>
      <c r="B260" s="377" t="s">
        <v>1293</v>
      </c>
      <c r="C260" s="254" t="s">
        <v>13</v>
      </c>
      <c r="D260" s="791">
        <v>24000</v>
      </c>
      <c r="E260" s="791">
        <v>24000</v>
      </c>
      <c r="F260" s="1359"/>
      <c r="G260" s="44"/>
    </row>
    <row r="261" spans="1:7" s="43" customFormat="1" ht="60" x14ac:dyDescent="0.25">
      <c r="A261" s="684" t="s">
        <v>726</v>
      </c>
      <c r="B261" s="377" t="s">
        <v>1294</v>
      </c>
      <c r="C261" s="254" t="s">
        <v>13</v>
      </c>
      <c r="D261" s="685">
        <v>32550</v>
      </c>
      <c r="E261" s="37">
        <v>32550</v>
      </c>
      <c r="F261" s="1359"/>
      <c r="G261" s="44"/>
    </row>
    <row r="262" spans="1:7" s="43" customFormat="1" ht="45" x14ac:dyDescent="0.25">
      <c r="A262" s="684" t="s">
        <v>727</v>
      </c>
      <c r="B262" s="377" t="s">
        <v>1295</v>
      </c>
      <c r="C262" s="254" t="s">
        <v>13</v>
      </c>
      <c r="D262" s="685">
        <v>7512645.8600000003</v>
      </c>
      <c r="E262" s="37">
        <v>7512645.8600000003</v>
      </c>
      <c r="F262" s="1359"/>
      <c r="G262" s="44"/>
    </row>
    <row r="263" spans="1:7" s="43" customFormat="1" ht="30" x14ac:dyDescent="0.25">
      <c r="A263" s="684" t="s">
        <v>954</v>
      </c>
      <c r="B263" s="377" t="s">
        <v>1296</v>
      </c>
      <c r="C263" s="254" t="s">
        <v>13</v>
      </c>
      <c r="D263" s="685">
        <v>181779.6</v>
      </c>
      <c r="E263" s="685">
        <v>181779.6</v>
      </c>
      <c r="F263" s="1359"/>
      <c r="G263" s="44"/>
    </row>
    <row r="264" spans="1:7" s="43" customFormat="1" ht="30" x14ac:dyDescent="0.25">
      <c r="A264" s="684" t="s">
        <v>955</v>
      </c>
      <c r="B264" s="377" t="s">
        <v>1297</v>
      </c>
      <c r="C264" s="254" t="s">
        <v>13</v>
      </c>
      <c r="D264" s="685">
        <v>594886.56999999995</v>
      </c>
      <c r="E264" s="685">
        <v>594886.56999999995</v>
      </c>
      <c r="F264" s="1359"/>
      <c r="G264" s="44"/>
    </row>
    <row r="265" spans="1:7" s="43" customFormat="1" ht="30" x14ac:dyDescent="0.25">
      <c r="A265" s="684" t="s">
        <v>956</v>
      </c>
      <c r="B265" s="377" t="s">
        <v>1298</v>
      </c>
      <c r="C265" s="254" t="s">
        <v>13</v>
      </c>
      <c r="D265" s="685">
        <v>219527.41</v>
      </c>
      <c r="E265" s="685">
        <v>219527.41</v>
      </c>
      <c r="F265" s="1359"/>
      <c r="G265" s="44"/>
    </row>
    <row r="266" spans="1:7" s="43" customFormat="1" ht="45" x14ac:dyDescent="0.25">
      <c r="A266" s="684" t="s">
        <v>957</v>
      </c>
      <c r="B266" s="686" t="s">
        <v>1304</v>
      </c>
      <c r="C266" s="254" t="s">
        <v>13</v>
      </c>
      <c r="D266" s="685">
        <v>184975.45</v>
      </c>
      <c r="E266" s="37">
        <v>184975.45</v>
      </c>
      <c r="F266" s="1359"/>
      <c r="G266" s="44"/>
    </row>
    <row r="267" spans="1:7" s="43" customFormat="1" ht="28.5" x14ac:dyDescent="0.25">
      <c r="A267" s="41" t="s">
        <v>659</v>
      </c>
      <c r="B267" s="378" t="s">
        <v>1299</v>
      </c>
      <c r="C267" s="139"/>
      <c r="D267" s="683">
        <f>D268+D271+D273+D274+D275+D276+D277+D269+D270+D272+D278</f>
        <v>28008500</v>
      </c>
      <c r="E267" s="38">
        <f>E268+E271+E273+E274+E275+E276+E277+E269+E270+E272+E278</f>
        <v>28008500</v>
      </c>
      <c r="F267" s="1359"/>
      <c r="G267" s="44"/>
    </row>
    <row r="268" spans="1:7" s="43" customFormat="1" x14ac:dyDescent="0.25">
      <c r="A268" s="64" t="s">
        <v>660</v>
      </c>
      <c r="B268" s="377" t="s">
        <v>18</v>
      </c>
      <c r="C268" s="254" t="s">
        <v>342</v>
      </c>
      <c r="D268" s="685">
        <v>10500000</v>
      </c>
      <c r="E268" s="685">
        <v>10500000</v>
      </c>
      <c r="F268" s="1359"/>
      <c r="G268" s="44"/>
    </row>
    <row r="269" spans="1:7" s="43" customFormat="1" x14ac:dyDescent="0.25">
      <c r="A269" s="64" t="s">
        <v>661</v>
      </c>
      <c r="B269" s="377" t="s">
        <v>436</v>
      </c>
      <c r="C269" s="254" t="s">
        <v>342</v>
      </c>
      <c r="D269" s="685">
        <v>1500000</v>
      </c>
      <c r="E269" s="685">
        <v>1500000</v>
      </c>
      <c r="F269" s="1359"/>
      <c r="G269" s="44"/>
    </row>
    <row r="270" spans="1:7" s="43" customFormat="1" ht="30" x14ac:dyDescent="0.25">
      <c r="A270" s="64" t="s">
        <v>662</v>
      </c>
      <c r="B270" s="414" t="s">
        <v>1305</v>
      </c>
      <c r="C270" s="254" t="s">
        <v>342</v>
      </c>
      <c r="D270" s="685">
        <v>7208500</v>
      </c>
      <c r="E270" s="37">
        <v>7208500</v>
      </c>
      <c r="F270" s="1359"/>
      <c r="G270" s="44"/>
    </row>
    <row r="271" spans="1:7" s="43" customFormat="1" x14ac:dyDescent="0.25">
      <c r="A271" s="64" t="s">
        <v>663</v>
      </c>
      <c r="B271" s="377" t="s">
        <v>1306</v>
      </c>
      <c r="C271" s="254" t="s">
        <v>342</v>
      </c>
      <c r="D271" s="685">
        <v>3600000</v>
      </c>
      <c r="E271" s="37">
        <v>3600000</v>
      </c>
      <c r="F271" s="1359"/>
      <c r="G271" s="44"/>
    </row>
    <row r="272" spans="1:7" s="43" customFormat="1" ht="30" x14ac:dyDescent="0.25">
      <c r="A272" s="64" t="s">
        <v>664</v>
      </c>
      <c r="B272" s="377" t="s">
        <v>1307</v>
      </c>
      <c r="C272" s="254" t="s">
        <v>342</v>
      </c>
      <c r="D272" s="685">
        <v>500000</v>
      </c>
      <c r="E272" s="685">
        <v>500000</v>
      </c>
      <c r="F272" s="1359"/>
      <c r="G272" s="44"/>
    </row>
    <row r="273" spans="1:7" s="43" customFormat="1" ht="30" x14ac:dyDescent="0.25">
      <c r="A273" s="64" t="s">
        <v>665</v>
      </c>
      <c r="B273" s="377" t="s">
        <v>1308</v>
      </c>
      <c r="C273" s="254" t="s">
        <v>342</v>
      </c>
      <c r="D273" s="685">
        <v>2500000</v>
      </c>
      <c r="E273" s="685">
        <v>2500000</v>
      </c>
      <c r="F273" s="1359"/>
      <c r="G273" s="44"/>
    </row>
    <row r="274" spans="1:7" s="43" customFormat="1" ht="30" x14ac:dyDescent="0.25">
      <c r="A274" s="64" t="s">
        <v>666</v>
      </c>
      <c r="B274" s="414" t="s">
        <v>944</v>
      </c>
      <c r="C274" s="254" t="s">
        <v>342</v>
      </c>
      <c r="D274" s="685">
        <v>500000</v>
      </c>
      <c r="E274" s="685">
        <v>500000</v>
      </c>
      <c r="F274" s="1359"/>
      <c r="G274" s="44"/>
    </row>
    <row r="275" spans="1:7" s="43" customFormat="1" ht="30" x14ac:dyDescent="0.25">
      <c r="A275" s="64" t="s">
        <v>667</v>
      </c>
      <c r="B275" s="377" t="s">
        <v>1300</v>
      </c>
      <c r="C275" s="254" t="s">
        <v>342</v>
      </c>
      <c r="D275" s="685">
        <v>100000</v>
      </c>
      <c r="E275" s="685">
        <v>100000</v>
      </c>
      <c r="F275" s="1359"/>
      <c r="G275" s="44"/>
    </row>
    <row r="276" spans="1:7" s="43" customFormat="1" x14ac:dyDescent="0.25">
      <c r="A276" s="64" t="s">
        <v>668</v>
      </c>
      <c r="B276" s="377" t="s">
        <v>1309</v>
      </c>
      <c r="C276" s="254" t="s">
        <v>342</v>
      </c>
      <c r="D276" s="685">
        <v>100000</v>
      </c>
      <c r="E276" s="685">
        <v>100000</v>
      </c>
      <c r="F276" s="1359"/>
      <c r="G276" s="44"/>
    </row>
    <row r="277" spans="1:7" s="43" customFormat="1" x14ac:dyDescent="0.25">
      <c r="A277" s="64" t="s">
        <v>1301</v>
      </c>
      <c r="B277" s="377" t="s">
        <v>1310</v>
      </c>
      <c r="C277" s="254" t="s">
        <v>342</v>
      </c>
      <c r="D277" s="685">
        <v>300000</v>
      </c>
      <c r="E277" s="37">
        <v>300000</v>
      </c>
      <c r="F277" s="1359"/>
      <c r="G277" s="44"/>
    </row>
    <row r="278" spans="1:7" s="43" customFormat="1" ht="30" x14ac:dyDescent="0.25">
      <c r="A278" s="64" t="s">
        <v>1302</v>
      </c>
      <c r="B278" s="377" t="s">
        <v>1303</v>
      </c>
      <c r="C278" s="254" t="s">
        <v>342</v>
      </c>
      <c r="D278" s="685">
        <v>1200000</v>
      </c>
      <c r="E278" s="37">
        <v>1200000</v>
      </c>
      <c r="F278" s="1359"/>
      <c r="G278" s="44"/>
    </row>
    <row r="279" spans="1:7" s="43" customFormat="1" ht="42.75" x14ac:dyDescent="0.25">
      <c r="A279" s="41" t="s">
        <v>252</v>
      </c>
      <c r="B279" s="378" t="s">
        <v>216</v>
      </c>
      <c r="C279" s="199" t="s">
        <v>13</v>
      </c>
      <c r="D279" s="683">
        <v>0</v>
      </c>
      <c r="E279" s="38">
        <v>0</v>
      </c>
      <c r="F279" s="1359"/>
      <c r="G279" s="44"/>
    </row>
    <row r="280" spans="1:7" s="43" customFormat="1" ht="42.75" x14ac:dyDescent="0.25">
      <c r="A280" s="42" t="s">
        <v>39</v>
      </c>
      <c r="B280" s="378" t="s">
        <v>437</v>
      </c>
      <c r="C280" s="210" t="s">
        <v>438</v>
      </c>
      <c r="D280" s="683">
        <f>D281</f>
        <v>3485615.04</v>
      </c>
      <c r="E280" s="38">
        <f>E281</f>
        <v>3485615.04</v>
      </c>
      <c r="F280" s="1359"/>
      <c r="G280" s="44"/>
    </row>
    <row r="281" spans="1:7" s="43" customFormat="1" ht="30.75" thickBot="1" x14ac:dyDescent="0.3">
      <c r="A281" s="256" t="s">
        <v>41</v>
      </c>
      <c r="B281" s="377" t="s">
        <v>492</v>
      </c>
      <c r="C281" s="252" t="s">
        <v>13</v>
      </c>
      <c r="D281" s="685">
        <v>3485615.04</v>
      </c>
      <c r="E281" s="37">
        <v>3485615.04</v>
      </c>
      <c r="F281" s="1359"/>
      <c r="G281" s="44"/>
    </row>
    <row r="282" spans="1:7" s="43" customFormat="1" ht="15.75" x14ac:dyDescent="0.25">
      <c r="A282" s="1513" t="s">
        <v>1114</v>
      </c>
      <c r="B282" s="1514"/>
      <c r="C282" s="1514"/>
      <c r="D282" s="1514"/>
      <c r="E282" s="1515"/>
    </row>
    <row r="283" spans="1:7" s="43" customFormat="1" ht="78.75" x14ac:dyDescent="0.25">
      <c r="A283" s="318" t="s">
        <v>223</v>
      </c>
      <c r="B283" s="317" t="s">
        <v>420</v>
      </c>
      <c r="C283" s="317" t="s">
        <v>1121</v>
      </c>
      <c r="D283" s="317" t="s">
        <v>1130</v>
      </c>
      <c r="E283" s="319" t="s">
        <v>1120</v>
      </c>
    </row>
    <row r="284" spans="1:7" s="43" customFormat="1" ht="15.75" x14ac:dyDescent="0.25">
      <c r="A284" s="1524" t="s">
        <v>442</v>
      </c>
      <c r="B284" s="1837"/>
      <c r="C284" s="317" t="s">
        <v>272</v>
      </c>
      <c r="D284" s="395">
        <f>D285+D286+D287+D288</f>
        <v>421518612.14999998</v>
      </c>
      <c r="E284" s="396">
        <f>E285+E286+E287+E288</f>
        <v>481285573.11000001</v>
      </c>
      <c r="F284" s="31"/>
      <c r="G284" s="31"/>
    </row>
    <row r="285" spans="1:7" s="43" customFormat="1" ht="15.75" x14ac:dyDescent="0.25">
      <c r="A285" s="1838"/>
      <c r="B285" s="1837"/>
      <c r="C285" s="317" t="s">
        <v>181</v>
      </c>
      <c r="D285" s="395">
        <f>D308</f>
        <v>450099.19</v>
      </c>
      <c r="E285" s="395">
        <f>E308</f>
        <v>450057.99</v>
      </c>
    </row>
    <row r="286" spans="1:7" s="43" customFormat="1" ht="15.75" x14ac:dyDescent="0.25">
      <c r="A286" s="1838"/>
      <c r="B286" s="1837"/>
      <c r="C286" s="317" t="s">
        <v>182</v>
      </c>
      <c r="D286" s="395">
        <f>D297+D343</f>
        <v>23546631.680000003</v>
      </c>
      <c r="E286" s="396">
        <f>E323+E362+E297</f>
        <v>18390041.789999999</v>
      </c>
    </row>
    <row r="287" spans="1:7" s="43" customFormat="1" ht="15.75" x14ac:dyDescent="0.25">
      <c r="A287" s="1838"/>
      <c r="B287" s="1837"/>
      <c r="C287" s="317" t="s">
        <v>183</v>
      </c>
      <c r="D287" s="395">
        <f>D290+D298+D324+D336+D344</f>
        <v>13864961.280000001</v>
      </c>
      <c r="E287" s="395">
        <f>E290+E298+E324+E336+E344</f>
        <v>13699553.33</v>
      </c>
    </row>
    <row r="288" spans="1:7" s="43" customFormat="1" ht="31.5" x14ac:dyDescent="0.25">
      <c r="A288" s="1838"/>
      <c r="B288" s="1837"/>
      <c r="C288" s="317" t="s">
        <v>184</v>
      </c>
      <c r="D288" s="395">
        <f>D347+D353+D335</f>
        <v>383656920</v>
      </c>
      <c r="E288" s="396">
        <f>E347+E353+E335</f>
        <v>448745920</v>
      </c>
    </row>
    <row r="289" spans="1:5" s="43" customFormat="1" ht="16.5" thickBot="1" x14ac:dyDescent="0.3">
      <c r="A289" s="398">
        <v>1</v>
      </c>
      <c r="B289" s="394">
        <v>2</v>
      </c>
      <c r="C289" s="394">
        <v>3</v>
      </c>
      <c r="D289" s="394">
        <v>4</v>
      </c>
      <c r="E289" s="457">
        <v>5</v>
      </c>
    </row>
    <row r="290" spans="1:5" s="43" customFormat="1" x14ac:dyDescent="0.25">
      <c r="A290" s="1928" t="s">
        <v>225</v>
      </c>
      <c r="B290" s="1817" t="s">
        <v>1108</v>
      </c>
      <c r="C290" s="1811" t="s">
        <v>183</v>
      </c>
      <c r="D290" s="1821">
        <f>D293+D294</f>
        <v>125112</v>
      </c>
      <c r="E290" s="1819">
        <f>E293+E294</f>
        <v>125112</v>
      </c>
    </row>
    <row r="291" spans="1:5" s="43" customFormat="1" x14ac:dyDescent="0.25">
      <c r="A291" s="1928"/>
      <c r="B291" s="1818"/>
      <c r="C291" s="1812"/>
      <c r="D291" s="1821"/>
      <c r="E291" s="1820"/>
    </row>
    <row r="292" spans="1:5" s="43" customFormat="1" x14ac:dyDescent="0.25">
      <c r="A292" s="1929"/>
      <c r="B292" s="1818"/>
      <c r="C292" s="1812"/>
      <c r="D292" s="1822"/>
      <c r="E292" s="1820"/>
    </row>
    <row r="293" spans="1:5" s="43" customFormat="1" ht="30" x14ac:dyDescent="0.25">
      <c r="A293" s="404" t="s">
        <v>81</v>
      </c>
      <c r="B293" s="80" t="s">
        <v>451</v>
      </c>
      <c r="C293" s="192" t="s">
        <v>183</v>
      </c>
      <c r="D293" s="276">
        <v>25112</v>
      </c>
      <c r="E293" s="81">
        <v>25112</v>
      </c>
    </row>
    <row r="294" spans="1:5" s="43" customFormat="1" ht="45" x14ac:dyDescent="0.25">
      <c r="A294" s="404" t="s">
        <v>83</v>
      </c>
      <c r="B294" s="80" t="s">
        <v>493</v>
      </c>
      <c r="C294" s="192" t="s">
        <v>183</v>
      </c>
      <c r="D294" s="276">
        <v>100000</v>
      </c>
      <c r="E294" s="1314">
        <v>100000</v>
      </c>
    </row>
    <row r="295" spans="1:5" s="43" customFormat="1" x14ac:dyDescent="0.25">
      <c r="A295" s="1832" t="s">
        <v>22</v>
      </c>
      <c r="B295" s="1814" t="s">
        <v>1109</v>
      </c>
      <c r="C295" s="172" t="s">
        <v>272</v>
      </c>
      <c r="D295" s="106">
        <f>D297+D298+D296</f>
        <v>3120291.23</v>
      </c>
      <c r="E295" s="1095">
        <f>E297+E298+E296</f>
        <v>3089843.55</v>
      </c>
    </row>
    <row r="296" spans="1:5" s="1310" customFormat="1" x14ac:dyDescent="0.25">
      <c r="A296" s="1905"/>
      <c r="B296" s="1903"/>
      <c r="C296" s="1094" t="s">
        <v>181</v>
      </c>
      <c r="D296" s="106">
        <f>D308</f>
        <v>450099.19</v>
      </c>
      <c r="E296" s="1095">
        <f>E308</f>
        <v>450057.99</v>
      </c>
    </row>
    <row r="297" spans="1:5" s="43" customFormat="1" x14ac:dyDescent="0.25">
      <c r="A297" s="1906"/>
      <c r="B297" s="1485"/>
      <c r="C297" s="172" t="s">
        <v>674</v>
      </c>
      <c r="D297" s="106">
        <f>D309+D316</f>
        <v>1391189.48</v>
      </c>
      <c r="E297" s="1095">
        <f>E309+E316</f>
        <v>1391181.03</v>
      </c>
    </row>
    <row r="298" spans="1:5" s="43" customFormat="1" x14ac:dyDescent="0.25">
      <c r="A298" s="1907"/>
      <c r="B298" s="1762"/>
      <c r="C298" s="172" t="s">
        <v>183</v>
      </c>
      <c r="D298" s="106">
        <f>D299+D301+D310+D317</f>
        <v>1279002.56</v>
      </c>
      <c r="E298" s="1095">
        <f>E299+E301+E310+E317</f>
        <v>1248604.53</v>
      </c>
    </row>
    <row r="299" spans="1:5" s="43" customFormat="1" ht="71.25" x14ac:dyDescent="0.25">
      <c r="A299" s="405" t="s">
        <v>89</v>
      </c>
      <c r="B299" s="195" t="s">
        <v>186</v>
      </c>
      <c r="C299" s="172" t="s">
        <v>183</v>
      </c>
      <c r="D299" s="106">
        <f>D300</f>
        <v>1062877.78</v>
      </c>
      <c r="E299" s="86">
        <f>E300</f>
        <v>1062877</v>
      </c>
    </row>
    <row r="300" spans="1:5" s="43" customFormat="1" ht="60" x14ac:dyDescent="0.25">
      <c r="A300" s="406" t="s">
        <v>24</v>
      </c>
      <c r="B300" s="336" t="s">
        <v>188</v>
      </c>
      <c r="C300" s="206" t="s">
        <v>183</v>
      </c>
      <c r="D300" s="276">
        <v>1062877.78</v>
      </c>
      <c r="E300" s="81">
        <v>1062877</v>
      </c>
    </row>
    <row r="301" spans="1:5" s="43" customFormat="1" ht="42.75" x14ac:dyDescent="0.25">
      <c r="A301" s="60" t="s">
        <v>92</v>
      </c>
      <c r="B301" s="195" t="s">
        <v>189</v>
      </c>
      <c r="C301" s="172" t="s">
        <v>183</v>
      </c>
      <c r="D301" s="106">
        <f>D302</f>
        <v>159177.71</v>
      </c>
      <c r="E301" s="86">
        <f>E302</f>
        <v>128782</v>
      </c>
    </row>
    <row r="302" spans="1:5" s="43" customFormat="1" ht="30" x14ac:dyDescent="0.25">
      <c r="A302" s="29" t="s">
        <v>27</v>
      </c>
      <c r="B302" s="191" t="s">
        <v>670</v>
      </c>
      <c r="C302" s="206" t="s">
        <v>183</v>
      </c>
      <c r="D302" s="107">
        <v>159177.71</v>
      </c>
      <c r="E302" s="62">
        <v>128782</v>
      </c>
    </row>
    <row r="303" spans="1:5" s="43" customFormat="1" ht="28.5" x14ac:dyDescent="0.25">
      <c r="A303" s="60" t="s">
        <v>94</v>
      </c>
      <c r="B303" s="195" t="s">
        <v>987</v>
      </c>
      <c r="C303" s="172" t="s">
        <v>183</v>
      </c>
      <c r="D303" s="108">
        <f>D304</f>
        <v>0</v>
      </c>
      <c r="E303" s="61">
        <f>E304</f>
        <v>0</v>
      </c>
    </row>
    <row r="304" spans="1:5" s="43" customFormat="1" ht="35.25" customHeight="1" x14ac:dyDescent="0.25">
      <c r="A304" s="29" t="s">
        <v>36</v>
      </c>
      <c r="B304" s="191" t="s">
        <v>637</v>
      </c>
      <c r="C304" s="206" t="s">
        <v>183</v>
      </c>
      <c r="D304" s="107">
        <v>0</v>
      </c>
      <c r="E304" s="62">
        <v>0</v>
      </c>
    </row>
    <row r="305" spans="1:7" s="43" customFormat="1" ht="57" customHeight="1" x14ac:dyDescent="0.25">
      <c r="A305" s="60" t="s">
        <v>107</v>
      </c>
      <c r="B305" s="195" t="s">
        <v>452</v>
      </c>
      <c r="C305" s="172" t="s">
        <v>183</v>
      </c>
      <c r="D305" s="108">
        <f>D306</f>
        <v>0</v>
      </c>
      <c r="E305" s="61">
        <f>E306</f>
        <v>0</v>
      </c>
    </row>
    <row r="306" spans="1:7" s="43" customFormat="1" ht="30" x14ac:dyDescent="0.25">
      <c r="A306" s="60" t="s">
        <v>41</v>
      </c>
      <c r="B306" s="191" t="s">
        <v>452</v>
      </c>
      <c r="C306" s="206" t="s">
        <v>183</v>
      </c>
      <c r="D306" s="107">
        <v>0</v>
      </c>
      <c r="E306" s="62">
        <v>0</v>
      </c>
    </row>
    <row r="307" spans="1:7" s="43" customFormat="1" x14ac:dyDescent="0.25">
      <c r="A307" s="1813" t="s">
        <v>108</v>
      </c>
      <c r="B307" s="1814" t="s">
        <v>989</v>
      </c>
      <c r="C307" s="172" t="s">
        <v>671</v>
      </c>
      <c r="D307" s="108">
        <f>D309+D310+D308</f>
        <v>559059.99</v>
      </c>
      <c r="E307" s="61">
        <f>E309+E310+E308</f>
        <v>559008.80000000005</v>
      </c>
    </row>
    <row r="308" spans="1:7" s="1310" customFormat="1" x14ac:dyDescent="0.25">
      <c r="A308" s="1904"/>
      <c r="B308" s="1903"/>
      <c r="C308" s="1094" t="s">
        <v>181</v>
      </c>
      <c r="D308" s="108">
        <f t="shared" ref="D308:E310" si="9">D312</f>
        <v>450099.19</v>
      </c>
      <c r="E308" s="61">
        <f t="shared" si="9"/>
        <v>450057.99</v>
      </c>
    </row>
    <row r="309" spans="1:7" x14ac:dyDescent="0.25">
      <c r="A309" s="1750"/>
      <c r="B309" s="1815"/>
      <c r="C309" s="172" t="s">
        <v>182</v>
      </c>
      <c r="D309" s="108">
        <f t="shared" si="9"/>
        <v>92189</v>
      </c>
      <c r="E309" s="61">
        <f t="shared" si="9"/>
        <v>92180.55</v>
      </c>
      <c r="F309" s="1"/>
      <c r="G309" s="1"/>
    </row>
    <row r="310" spans="1:7" s="43" customFormat="1" x14ac:dyDescent="0.25">
      <c r="A310" s="1693"/>
      <c r="B310" s="1816"/>
      <c r="C310" s="172" t="s">
        <v>672</v>
      </c>
      <c r="D310" s="108">
        <f t="shared" si="9"/>
        <v>16771.8</v>
      </c>
      <c r="E310" s="61">
        <f t="shared" si="9"/>
        <v>16770.259999999998</v>
      </c>
    </row>
    <row r="311" spans="1:7" s="43" customFormat="1" x14ac:dyDescent="0.25">
      <c r="A311" s="1972" t="s">
        <v>390</v>
      </c>
      <c r="B311" s="1974" t="s">
        <v>990</v>
      </c>
      <c r="C311" s="206" t="s">
        <v>671</v>
      </c>
      <c r="D311" s="107">
        <f>D312+D313+D314</f>
        <v>559059.99</v>
      </c>
      <c r="E311" s="62">
        <f>E312+E313+E314</f>
        <v>559008.80000000005</v>
      </c>
    </row>
    <row r="312" spans="1:7" s="1310" customFormat="1" x14ac:dyDescent="0.25">
      <c r="A312" s="1973"/>
      <c r="B312" s="1975"/>
      <c r="C312" s="1313" t="s">
        <v>181</v>
      </c>
      <c r="D312" s="107">
        <v>450099.19</v>
      </c>
      <c r="E312" s="62">
        <v>450057.99</v>
      </c>
    </row>
    <row r="313" spans="1:7" x14ac:dyDescent="0.25">
      <c r="A313" s="1750"/>
      <c r="B313" s="1485"/>
      <c r="C313" s="206" t="s">
        <v>182</v>
      </c>
      <c r="D313" s="107">
        <v>92189</v>
      </c>
      <c r="E313" s="62">
        <v>92180.55</v>
      </c>
      <c r="F313" s="1"/>
      <c r="G313" s="1"/>
    </row>
    <row r="314" spans="1:7" s="43" customFormat="1" x14ac:dyDescent="0.25">
      <c r="A314" s="1693"/>
      <c r="B314" s="1762"/>
      <c r="C314" s="206" t="s">
        <v>672</v>
      </c>
      <c r="D314" s="107">
        <v>16771.8</v>
      </c>
      <c r="E314" s="62">
        <v>16770.259999999998</v>
      </c>
    </row>
    <row r="315" spans="1:7" s="43" customFormat="1" x14ac:dyDescent="0.25">
      <c r="A315" s="1813" t="s">
        <v>109</v>
      </c>
      <c r="B315" s="1814" t="s">
        <v>991</v>
      </c>
      <c r="C315" s="172" t="s">
        <v>671</v>
      </c>
      <c r="D315" s="108">
        <f>D316+D317</f>
        <v>1339175.75</v>
      </c>
      <c r="E315" s="61">
        <f>E316+E317</f>
        <v>1339175.75</v>
      </c>
    </row>
    <row r="316" spans="1:7" x14ac:dyDescent="0.25">
      <c r="A316" s="1750"/>
      <c r="B316" s="1815"/>
      <c r="C316" s="172" t="s">
        <v>182</v>
      </c>
      <c r="D316" s="108">
        <f>D319</f>
        <v>1299000.48</v>
      </c>
      <c r="E316" s="61">
        <f>E319</f>
        <v>1299000.48</v>
      </c>
      <c r="F316" s="1"/>
      <c r="G316" s="1"/>
    </row>
    <row r="317" spans="1:7" x14ac:dyDescent="0.25">
      <c r="A317" s="1693"/>
      <c r="B317" s="1816"/>
      <c r="C317" s="172" t="s">
        <v>672</v>
      </c>
      <c r="D317" s="108">
        <f>D320</f>
        <v>40175.269999999997</v>
      </c>
      <c r="E317" s="61">
        <f>E320</f>
        <v>40175.269999999997</v>
      </c>
      <c r="F317" s="1"/>
      <c r="G317" s="1"/>
    </row>
    <row r="318" spans="1:7" ht="12" customHeight="1" x14ac:dyDescent="0.25">
      <c r="A318" s="1972" t="s">
        <v>45</v>
      </c>
      <c r="B318" s="1974" t="s">
        <v>729</v>
      </c>
      <c r="C318" s="1094" t="s">
        <v>671</v>
      </c>
      <c r="D318" s="108">
        <f>D320+E319</f>
        <v>1339175.75</v>
      </c>
      <c r="E318" s="61">
        <f>E320+D319</f>
        <v>1339175.75</v>
      </c>
      <c r="F318" s="1"/>
      <c r="G318" s="1"/>
    </row>
    <row r="319" spans="1:7" ht="15.75" customHeight="1" x14ac:dyDescent="0.25">
      <c r="A319" s="1750"/>
      <c r="B319" s="1485"/>
      <c r="C319" s="206" t="s">
        <v>182</v>
      </c>
      <c r="D319" s="107">
        <v>1299000.48</v>
      </c>
      <c r="E319" s="62">
        <v>1299000.48</v>
      </c>
      <c r="F319" s="1"/>
      <c r="G319" s="1"/>
    </row>
    <row r="320" spans="1:7" ht="16.5" customHeight="1" x14ac:dyDescent="0.25">
      <c r="A320" s="1693"/>
      <c r="B320" s="1762"/>
      <c r="C320" s="206" t="s">
        <v>672</v>
      </c>
      <c r="D320" s="107">
        <v>40175.269999999997</v>
      </c>
      <c r="E320" s="62">
        <v>40175.269999999997</v>
      </c>
      <c r="F320" s="1"/>
      <c r="G320" s="1"/>
    </row>
    <row r="321" spans="1:7" s="43" customFormat="1" x14ac:dyDescent="0.25">
      <c r="A321" s="1810" t="s">
        <v>46</v>
      </c>
      <c r="B321" s="1808" t="s">
        <v>191</v>
      </c>
      <c r="C321" s="172" t="s">
        <v>272</v>
      </c>
      <c r="D321" s="108">
        <f>D322+D323+D324+D325</f>
        <v>0</v>
      </c>
      <c r="E321" s="61">
        <f>E322+E323+E324+E325</f>
        <v>0</v>
      </c>
    </row>
    <row r="322" spans="1:7" x14ac:dyDescent="0.25">
      <c r="A322" s="1745"/>
      <c r="B322" s="1809"/>
      <c r="C322" s="172" t="s">
        <v>181</v>
      </c>
      <c r="D322" s="108">
        <f>D327</f>
        <v>0</v>
      </c>
      <c r="E322" s="61">
        <f>E327</f>
        <v>0</v>
      </c>
      <c r="F322" s="1"/>
      <c r="G322" s="1"/>
    </row>
    <row r="323" spans="1:7" s="43" customFormat="1" x14ac:dyDescent="0.25">
      <c r="A323" s="1745"/>
      <c r="B323" s="1809"/>
      <c r="C323" s="172" t="s">
        <v>182</v>
      </c>
      <c r="D323" s="108">
        <f t="shared" ref="D323:E325" si="10">D333</f>
        <v>0</v>
      </c>
      <c r="E323" s="61">
        <f t="shared" si="10"/>
        <v>0</v>
      </c>
    </row>
    <row r="324" spans="1:7" s="43" customFormat="1" x14ac:dyDescent="0.25">
      <c r="A324" s="1745"/>
      <c r="B324" s="1809"/>
      <c r="C324" s="172" t="s">
        <v>183</v>
      </c>
      <c r="D324" s="108">
        <f t="shared" si="10"/>
        <v>0</v>
      </c>
      <c r="E324" s="61">
        <f t="shared" si="10"/>
        <v>0</v>
      </c>
    </row>
    <row r="325" spans="1:7" x14ac:dyDescent="0.25">
      <c r="A325" s="1745"/>
      <c r="B325" s="1809"/>
      <c r="C325" s="168" t="s">
        <v>184</v>
      </c>
      <c r="D325" s="108">
        <f t="shared" si="10"/>
        <v>0</v>
      </c>
      <c r="E325" s="61">
        <f t="shared" si="10"/>
        <v>0</v>
      </c>
      <c r="F325" s="1"/>
      <c r="G325" s="1"/>
    </row>
    <row r="326" spans="1:7" x14ac:dyDescent="0.25">
      <c r="A326" s="1827" t="s">
        <v>97</v>
      </c>
      <c r="B326" s="1829" t="s">
        <v>407</v>
      </c>
      <c r="C326" s="172" t="s">
        <v>272</v>
      </c>
      <c r="D326" s="108">
        <f>D327+D328+D329+D330</f>
        <v>0</v>
      </c>
      <c r="E326" s="61">
        <f>E327+E328+E329+E330</f>
        <v>0</v>
      </c>
      <c r="F326" s="1"/>
      <c r="G326" s="1"/>
    </row>
    <row r="327" spans="1:7" s="30" customFormat="1" x14ac:dyDescent="0.25">
      <c r="A327" s="1828"/>
      <c r="B327" s="1818"/>
      <c r="C327" s="206" t="s">
        <v>181</v>
      </c>
      <c r="D327" s="107">
        <f t="shared" ref="D327:E330" si="11">D332</f>
        <v>0</v>
      </c>
      <c r="E327" s="62">
        <f t="shared" si="11"/>
        <v>0</v>
      </c>
    </row>
    <row r="328" spans="1:7" s="30" customFormat="1" x14ac:dyDescent="0.25">
      <c r="A328" s="1828"/>
      <c r="B328" s="1818"/>
      <c r="C328" s="206" t="s">
        <v>182</v>
      </c>
      <c r="D328" s="107">
        <v>0</v>
      </c>
      <c r="E328" s="62">
        <f t="shared" si="11"/>
        <v>0</v>
      </c>
    </row>
    <row r="329" spans="1:7" x14ac:dyDescent="0.25">
      <c r="A329" s="1828"/>
      <c r="B329" s="1818"/>
      <c r="C329" s="206" t="s">
        <v>183</v>
      </c>
      <c r="D329" s="107">
        <v>0</v>
      </c>
      <c r="E329" s="62">
        <f t="shared" si="11"/>
        <v>0</v>
      </c>
      <c r="F329" s="1"/>
      <c r="G329" s="1"/>
    </row>
    <row r="330" spans="1:7" x14ac:dyDescent="0.25">
      <c r="A330" s="1828"/>
      <c r="B330" s="1818"/>
      <c r="C330" s="206" t="s">
        <v>184</v>
      </c>
      <c r="D330" s="107">
        <v>0</v>
      </c>
      <c r="E330" s="62">
        <f t="shared" si="11"/>
        <v>0</v>
      </c>
      <c r="F330" s="1"/>
      <c r="G330" s="1"/>
    </row>
    <row r="331" spans="1:7" x14ac:dyDescent="0.25">
      <c r="A331" s="1827" t="s">
        <v>48</v>
      </c>
      <c r="B331" s="1829" t="s">
        <v>453</v>
      </c>
      <c r="C331" s="172" t="s">
        <v>272</v>
      </c>
      <c r="D331" s="108">
        <f>D332+D333+D334+D335</f>
        <v>0</v>
      </c>
      <c r="E331" s="61">
        <f>E332+E333+E334+E335</f>
        <v>0</v>
      </c>
      <c r="F331" s="1"/>
      <c r="G331" s="1"/>
    </row>
    <row r="332" spans="1:7" x14ac:dyDescent="0.25">
      <c r="A332" s="1828"/>
      <c r="B332" s="1818"/>
      <c r="C332" s="206" t="s">
        <v>181</v>
      </c>
      <c r="D332" s="107">
        <v>0</v>
      </c>
      <c r="E332" s="62">
        <v>0</v>
      </c>
      <c r="F332" s="1"/>
      <c r="G332" s="1"/>
    </row>
    <row r="333" spans="1:7" x14ac:dyDescent="0.25">
      <c r="A333" s="1828"/>
      <c r="B333" s="1818"/>
      <c r="C333" s="206" t="s">
        <v>182</v>
      </c>
      <c r="D333" s="107">
        <v>0</v>
      </c>
      <c r="E333" s="62">
        <v>0</v>
      </c>
      <c r="F333" s="1"/>
      <c r="G333" s="1"/>
    </row>
    <row r="334" spans="1:7" x14ac:dyDescent="0.25">
      <c r="A334" s="1828"/>
      <c r="B334" s="1818"/>
      <c r="C334" s="206" t="s">
        <v>183</v>
      </c>
      <c r="D334" s="107">
        <v>0</v>
      </c>
      <c r="E334" s="62">
        <v>0</v>
      </c>
      <c r="F334" s="1"/>
      <c r="G334" s="1"/>
    </row>
    <row r="335" spans="1:7" x14ac:dyDescent="0.25">
      <c r="A335" s="1828"/>
      <c r="B335" s="1818"/>
      <c r="C335" s="206" t="s">
        <v>184</v>
      </c>
      <c r="D335" s="107">
        <v>0</v>
      </c>
      <c r="E335" s="62">
        <v>0</v>
      </c>
      <c r="F335" s="1"/>
      <c r="G335" s="1"/>
    </row>
    <row r="336" spans="1:7" ht="57" x14ac:dyDescent="0.25">
      <c r="A336" s="91" t="s">
        <v>64</v>
      </c>
      <c r="B336" s="84" t="s">
        <v>192</v>
      </c>
      <c r="C336" s="172" t="s">
        <v>183</v>
      </c>
      <c r="D336" s="106">
        <f>D337</f>
        <v>11879316.720000001</v>
      </c>
      <c r="E336" s="86">
        <f>E337</f>
        <v>11823086.800000001</v>
      </c>
      <c r="F336" s="5"/>
      <c r="G336" s="1"/>
    </row>
    <row r="337" spans="1:7" s="43" customFormat="1" ht="28.5" x14ac:dyDescent="0.25">
      <c r="A337" s="401" t="s">
        <v>118</v>
      </c>
      <c r="B337" s="181" t="s">
        <v>195</v>
      </c>
      <c r="C337" s="206" t="s">
        <v>183</v>
      </c>
      <c r="D337" s="276">
        <f>D338+D339</f>
        <v>11879316.720000001</v>
      </c>
      <c r="E337" s="81">
        <f>E338+E339</f>
        <v>11823086.800000001</v>
      </c>
      <c r="F337" s="5"/>
    </row>
    <row r="338" spans="1:7" s="43" customFormat="1" ht="45" x14ac:dyDescent="0.25">
      <c r="A338" s="14" t="s">
        <v>268</v>
      </c>
      <c r="B338" s="114" t="s">
        <v>454</v>
      </c>
      <c r="C338" s="206" t="s">
        <v>183</v>
      </c>
      <c r="D338" s="276">
        <v>11868800</v>
      </c>
      <c r="E338" s="81">
        <v>11812570.08</v>
      </c>
      <c r="F338" s="5"/>
    </row>
    <row r="339" spans="1:7" x14ac:dyDescent="0.25">
      <c r="A339" s="14" t="s">
        <v>269</v>
      </c>
      <c r="B339" s="114" t="s">
        <v>675</v>
      </c>
      <c r="C339" s="206" t="s">
        <v>183</v>
      </c>
      <c r="D339" s="276">
        <v>10516.72</v>
      </c>
      <c r="E339" s="81">
        <v>10516.72</v>
      </c>
      <c r="F339" s="5"/>
      <c r="G339" s="1"/>
    </row>
    <row r="340" spans="1:7" ht="42.75" x14ac:dyDescent="0.25">
      <c r="A340" s="407" t="s">
        <v>76</v>
      </c>
      <c r="B340" s="195" t="s">
        <v>1110</v>
      </c>
      <c r="C340" s="172"/>
      <c r="D340" s="106"/>
      <c r="E340" s="86"/>
      <c r="F340" s="1"/>
      <c r="G340" s="1"/>
    </row>
    <row r="341" spans="1:7" x14ac:dyDescent="0.25">
      <c r="A341" s="1969"/>
      <c r="B341" s="1814" t="s">
        <v>1111</v>
      </c>
      <c r="C341" s="172" t="s">
        <v>272</v>
      </c>
      <c r="D341" s="106">
        <f>D342+D343+D344+D345</f>
        <v>406393892.19999999</v>
      </c>
      <c r="E341" s="86">
        <f>E342+E343+E344+E345</f>
        <v>466247530.75999999</v>
      </c>
      <c r="F341" s="1"/>
      <c r="G341" s="1"/>
    </row>
    <row r="342" spans="1:7" x14ac:dyDescent="0.25">
      <c r="A342" s="1970"/>
      <c r="B342" s="1485"/>
      <c r="C342" s="172" t="s">
        <v>181</v>
      </c>
      <c r="D342" s="106">
        <v>0</v>
      </c>
      <c r="E342" s="86">
        <v>0</v>
      </c>
      <c r="F342" s="1"/>
      <c r="G342" s="1"/>
    </row>
    <row r="343" spans="1:7" x14ac:dyDescent="0.25">
      <c r="A343" s="1970"/>
      <c r="B343" s="1485"/>
      <c r="C343" s="172" t="s">
        <v>197</v>
      </c>
      <c r="D343" s="106">
        <f>D362</f>
        <v>22155442.200000003</v>
      </c>
      <c r="E343" s="86">
        <f>E362</f>
        <v>16998860.759999998</v>
      </c>
      <c r="F343" s="1"/>
      <c r="G343" s="1"/>
    </row>
    <row r="344" spans="1:7" s="43" customFormat="1" x14ac:dyDescent="0.25">
      <c r="A344" s="1970"/>
      <c r="B344" s="1485"/>
      <c r="C344" s="168" t="s">
        <v>183</v>
      </c>
      <c r="D344" s="106">
        <f>D363+D373</f>
        <v>581530</v>
      </c>
      <c r="E344" s="86">
        <f>E363+E373</f>
        <v>502750</v>
      </c>
    </row>
    <row r="345" spans="1:7" x14ac:dyDescent="0.25">
      <c r="A345" s="1971"/>
      <c r="B345" s="1762"/>
      <c r="C345" s="172" t="s">
        <v>184</v>
      </c>
      <c r="D345" s="106">
        <f>D346</f>
        <v>383656920</v>
      </c>
      <c r="E345" s="86">
        <f>E346</f>
        <v>448745920</v>
      </c>
      <c r="F345" s="1"/>
      <c r="G345" s="1"/>
    </row>
    <row r="346" spans="1:7" ht="28.5" x14ac:dyDescent="0.25">
      <c r="A346" s="179" t="s">
        <v>336</v>
      </c>
      <c r="B346" s="195" t="s">
        <v>455</v>
      </c>
      <c r="C346" s="172" t="s">
        <v>184</v>
      </c>
      <c r="D346" s="106">
        <f>D347+D353</f>
        <v>383656920</v>
      </c>
      <c r="E346" s="1095">
        <f>E347+E353</f>
        <v>448745920</v>
      </c>
      <c r="F346" s="1"/>
      <c r="G346" s="1"/>
    </row>
    <row r="347" spans="1:7" s="43" customFormat="1" ht="28.5" x14ac:dyDescent="0.25">
      <c r="A347" s="14" t="s">
        <v>81</v>
      </c>
      <c r="B347" s="195" t="s">
        <v>199</v>
      </c>
      <c r="C347" s="172" t="s">
        <v>184</v>
      </c>
      <c r="D347" s="106">
        <f>D348+D349+D350+D351+D352</f>
        <v>288400000</v>
      </c>
      <c r="E347" s="1095">
        <f>E348+E349+E350+E351+E352</f>
        <v>353489000</v>
      </c>
    </row>
    <row r="348" spans="1:7" s="43" customFormat="1" ht="30" x14ac:dyDescent="0.25">
      <c r="A348" s="14" t="s">
        <v>239</v>
      </c>
      <c r="B348" s="191" t="s">
        <v>200</v>
      </c>
      <c r="C348" s="206" t="s">
        <v>184</v>
      </c>
      <c r="D348" s="276">
        <v>37500000</v>
      </c>
      <c r="E348" s="81">
        <v>78438000</v>
      </c>
    </row>
    <row r="349" spans="1:7" s="43" customFormat="1" x14ac:dyDescent="0.25">
      <c r="A349" s="14" t="s">
        <v>240</v>
      </c>
      <c r="B349" s="191" t="s">
        <v>201</v>
      </c>
      <c r="C349" s="206" t="s">
        <v>184</v>
      </c>
      <c r="D349" s="276">
        <v>11600000</v>
      </c>
      <c r="E349" s="81">
        <v>15000000</v>
      </c>
    </row>
    <row r="350" spans="1:7" s="43" customFormat="1" x14ac:dyDescent="0.25">
      <c r="A350" s="14" t="s">
        <v>241</v>
      </c>
      <c r="B350" s="191" t="s">
        <v>202</v>
      </c>
      <c r="C350" s="206" t="s">
        <v>184</v>
      </c>
      <c r="D350" s="276">
        <v>3800000</v>
      </c>
      <c r="E350" s="81">
        <v>4000000</v>
      </c>
    </row>
    <row r="351" spans="1:7" s="43" customFormat="1" ht="30" x14ac:dyDescent="0.25">
      <c r="A351" s="404" t="s">
        <v>356</v>
      </c>
      <c r="B351" s="191" t="s">
        <v>203</v>
      </c>
      <c r="C351" s="206" t="s">
        <v>184</v>
      </c>
      <c r="D351" s="276">
        <v>223500000</v>
      </c>
      <c r="E351" s="81">
        <v>251051000</v>
      </c>
    </row>
    <row r="352" spans="1:7" s="43" customFormat="1" ht="30" x14ac:dyDescent="0.25">
      <c r="A352" s="404" t="s">
        <v>357</v>
      </c>
      <c r="B352" s="191" t="s">
        <v>204</v>
      </c>
      <c r="C352" s="206" t="s">
        <v>184</v>
      </c>
      <c r="D352" s="276">
        <v>12000000</v>
      </c>
      <c r="E352" s="81">
        <v>5000000</v>
      </c>
    </row>
    <row r="353" spans="1:7" s="43" customFormat="1" ht="28.5" x14ac:dyDescent="0.25">
      <c r="A353" s="408" t="s">
        <v>83</v>
      </c>
      <c r="B353" s="195" t="s">
        <v>205</v>
      </c>
      <c r="C353" s="172" t="s">
        <v>184</v>
      </c>
      <c r="D353" s="106">
        <f>D354+D355+D356+D357+D358+D359</f>
        <v>95256920</v>
      </c>
      <c r="E353" s="86">
        <f>E354+E355+E356+E357+E358+E359</f>
        <v>95256920</v>
      </c>
    </row>
    <row r="354" spans="1:7" s="43" customFormat="1" ht="27" customHeight="1" x14ac:dyDescent="0.25">
      <c r="A354" s="404" t="s">
        <v>229</v>
      </c>
      <c r="B354" s="191" t="s">
        <v>206</v>
      </c>
      <c r="C354" s="206" t="s">
        <v>184</v>
      </c>
      <c r="D354" s="276">
        <v>8288000</v>
      </c>
      <c r="E354" s="1314">
        <v>8288000</v>
      </c>
    </row>
    <row r="355" spans="1:7" s="43" customFormat="1" ht="24" customHeight="1" x14ac:dyDescent="0.25">
      <c r="A355" s="404" t="s">
        <v>230</v>
      </c>
      <c r="B355" s="191" t="s">
        <v>207</v>
      </c>
      <c r="C355" s="206" t="s">
        <v>184</v>
      </c>
      <c r="D355" s="276">
        <v>30000000</v>
      </c>
      <c r="E355" s="1314">
        <v>30000000</v>
      </c>
    </row>
    <row r="356" spans="1:7" s="43" customFormat="1" ht="30" x14ac:dyDescent="0.25">
      <c r="A356" s="404" t="s">
        <v>231</v>
      </c>
      <c r="B356" s="191" t="s">
        <v>208</v>
      </c>
      <c r="C356" s="206" t="s">
        <v>184</v>
      </c>
      <c r="D356" s="276">
        <v>12100000</v>
      </c>
      <c r="E356" s="1314">
        <v>12100000</v>
      </c>
    </row>
    <row r="357" spans="1:7" s="43" customFormat="1" x14ac:dyDescent="0.25">
      <c r="A357" s="404" t="s">
        <v>232</v>
      </c>
      <c r="B357" s="191" t="s">
        <v>209</v>
      </c>
      <c r="C357" s="206" t="s">
        <v>184</v>
      </c>
      <c r="D357" s="276">
        <v>44465000</v>
      </c>
      <c r="E357" s="1314">
        <v>44465000</v>
      </c>
    </row>
    <row r="358" spans="1:7" x14ac:dyDescent="0.25">
      <c r="A358" s="404" t="s">
        <v>233</v>
      </c>
      <c r="B358" s="191" t="s">
        <v>202</v>
      </c>
      <c r="C358" s="206" t="s">
        <v>184</v>
      </c>
      <c r="D358" s="276">
        <v>403920</v>
      </c>
      <c r="E358" s="1314">
        <v>403920</v>
      </c>
      <c r="F358" s="1"/>
      <c r="G358" s="1"/>
    </row>
    <row r="359" spans="1:7" ht="30" x14ac:dyDescent="0.25">
      <c r="A359" s="404" t="s">
        <v>234</v>
      </c>
      <c r="B359" s="191" t="s">
        <v>210</v>
      </c>
      <c r="C359" s="206" t="s">
        <v>184</v>
      </c>
      <c r="D359" s="276">
        <v>0</v>
      </c>
      <c r="E359" s="81">
        <v>0</v>
      </c>
      <c r="F359" s="1"/>
      <c r="G359" s="1"/>
    </row>
    <row r="360" spans="1:7" x14ac:dyDescent="0.25">
      <c r="A360" s="1832" t="s">
        <v>22</v>
      </c>
      <c r="B360" s="1814" t="s">
        <v>629</v>
      </c>
      <c r="C360" s="172" t="s">
        <v>272</v>
      </c>
      <c r="D360" s="106">
        <f>D361+D362+D363</f>
        <v>22546972.200000003</v>
      </c>
      <c r="E360" s="86">
        <f>E361+E362+E363</f>
        <v>17311610.759999998</v>
      </c>
      <c r="F360" s="1"/>
      <c r="G360" s="1"/>
    </row>
    <row r="361" spans="1:7" x14ac:dyDescent="0.25">
      <c r="A361" s="1833"/>
      <c r="B361" s="1830"/>
      <c r="C361" s="172" t="s">
        <v>181</v>
      </c>
      <c r="D361" s="355">
        <v>0</v>
      </c>
      <c r="E361" s="356">
        <v>0</v>
      </c>
      <c r="F361" s="1"/>
      <c r="G361" s="1"/>
    </row>
    <row r="362" spans="1:7" s="30" customFormat="1" x14ac:dyDescent="0.25">
      <c r="A362" s="1833"/>
      <c r="B362" s="1830"/>
      <c r="C362" s="172" t="s">
        <v>197</v>
      </c>
      <c r="D362" s="269">
        <f>D370+D371+D372</f>
        <v>22155442.200000003</v>
      </c>
      <c r="E362" s="50">
        <f>E370+E371+E372</f>
        <v>16998860.759999998</v>
      </c>
    </row>
    <row r="363" spans="1:7" x14ac:dyDescent="0.25">
      <c r="A363" s="1834"/>
      <c r="B363" s="1831"/>
      <c r="C363" s="168" t="s">
        <v>183</v>
      </c>
      <c r="D363" s="357">
        <f>D365</f>
        <v>391530</v>
      </c>
      <c r="E363" s="358">
        <f>E365</f>
        <v>312750</v>
      </c>
      <c r="F363" s="1"/>
      <c r="G363" s="1"/>
    </row>
    <row r="364" spans="1:7" ht="28.5" x14ac:dyDescent="0.25">
      <c r="A364" s="91" t="s">
        <v>89</v>
      </c>
      <c r="B364" s="72" t="s">
        <v>456</v>
      </c>
      <c r="C364" s="172"/>
      <c r="D364" s="359"/>
      <c r="E364" s="360"/>
      <c r="F364" s="1"/>
      <c r="G364" s="1"/>
    </row>
    <row r="365" spans="1:7" ht="30" x14ac:dyDescent="0.25">
      <c r="A365" s="14" t="s">
        <v>24</v>
      </c>
      <c r="B365" s="114" t="s">
        <v>457</v>
      </c>
      <c r="C365" s="206" t="s">
        <v>183</v>
      </c>
      <c r="D365" s="272">
        <f>D366+D367+D368+D369</f>
        <v>391530</v>
      </c>
      <c r="E365" s="94">
        <f>E366+E367+E368+E369</f>
        <v>312750</v>
      </c>
      <c r="F365" s="1"/>
      <c r="G365" s="1"/>
    </row>
    <row r="366" spans="1:7" s="30" customFormat="1" ht="45" x14ac:dyDescent="0.25">
      <c r="A366" s="14" t="s">
        <v>409</v>
      </c>
      <c r="B366" s="114" t="s">
        <v>211</v>
      </c>
      <c r="C366" s="206" t="s">
        <v>183</v>
      </c>
      <c r="D366" s="272">
        <v>90000</v>
      </c>
      <c r="E366" s="94">
        <v>11220</v>
      </c>
    </row>
    <row r="367" spans="1:7" ht="30" x14ac:dyDescent="0.25">
      <c r="A367" s="14" t="s">
        <v>410</v>
      </c>
      <c r="B367" s="155" t="s">
        <v>1669</v>
      </c>
      <c r="C367" s="206" t="s">
        <v>183</v>
      </c>
      <c r="D367" s="277">
        <v>300000</v>
      </c>
      <c r="E367" s="17">
        <v>300000</v>
      </c>
      <c r="F367" s="1"/>
      <c r="G367" s="1"/>
    </row>
    <row r="368" spans="1:7" ht="45" x14ac:dyDescent="0.25">
      <c r="A368" s="14" t="s">
        <v>411</v>
      </c>
      <c r="B368" s="114" t="s">
        <v>212</v>
      </c>
      <c r="C368" s="206" t="s">
        <v>183</v>
      </c>
      <c r="D368" s="277">
        <v>0</v>
      </c>
      <c r="E368" s="17">
        <v>0</v>
      </c>
      <c r="F368" s="1"/>
      <c r="G368" s="1"/>
    </row>
    <row r="369" spans="1:10" ht="30" x14ac:dyDescent="0.25">
      <c r="A369" s="14" t="s">
        <v>466</v>
      </c>
      <c r="B369" s="114" t="s">
        <v>467</v>
      </c>
      <c r="C369" s="206" t="s">
        <v>183</v>
      </c>
      <c r="D369" s="277">
        <v>1530</v>
      </c>
      <c r="E369" s="17">
        <v>1530</v>
      </c>
      <c r="F369" s="39"/>
      <c r="G369" s="68"/>
      <c r="H369" s="63"/>
      <c r="I369" s="63"/>
      <c r="J369" s="63"/>
    </row>
    <row r="370" spans="1:10" ht="45" x14ac:dyDescent="0.25">
      <c r="A370" s="14" t="s">
        <v>25</v>
      </c>
      <c r="B370" s="114" t="s">
        <v>157</v>
      </c>
      <c r="C370" s="206" t="s">
        <v>182</v>
      </c>
      <c r="D370" s="277">
        <v>13937006.220000001</v>
      </c>
      <c r="E370" s="17">
        <v>10933854.199999999</v>
      </c>
      <c r="F370" s="39"/>
      <c r="G370" s="68"/>
      <c r="H370" s="63"/>
      <c r="I370" s="63"/>
      <c r="J370" s="63"/>
    </row>
    <row r="371" spans="1:10" x14ac:dyDescent="0.25">
      <c r="A371" s="14" t="s">
        <v>345</v>
      </c>
      <c r="B371" s="114" t="s">
        <v>160</v>
      </c>
      <c r="C371" s="206" t="s">
        <v>182</v>
      </c>
      <c r="D371" s="277">
        <v>5589471.9800000004</v>
      </c>
      <c r="E371" s="17">
        <v>3436042.56</v>
      </c>
      <c r="F371" s="39"/>
      <c r="G371" s="68"/>
      <c r="H371" s="63"/>
      <c r="I371" s="63"/>
      <c r="J371" s="63"/>
    </row>
    <row r="372" spans="1:10" ht="45" x14ac:dyDescent="0.25">
      <c r="A372" s="14" t="s">
        <v>346</v>
      </c>
      <c r="B372" s="114" t="s">
        <v>458</v>
      </c>
      <c r="C372" s="206" t="s">
        <v>182</v>
      </c>
      <c r="D372" s="278">
        <v>2628964</v>
      </c>
      <c r="E372" s="113">
        <v>2628964</v>
      </c>
      <c r="F372" s="39"/>
      <c r="G372" s="68"/>
      <c r="H372" s="63"/>
      <c r="I372" s="63"/>
      <c r="J372" s="63"/>
    </row>
    <row r="373" spans="1:10" ht="28.5" x14ac:dyDescent="0.25">
      <c r="A373" s="401" t="s">
        <v>113</v>
      </c>
      <c r="B373" s="181" t="s">
        <v>358</v>
      </c>
      <c r="C373" s="172" t="s">
        <v>183</v>
      </c>
      <c r="D373" s="1354">
        <f>D374+D376</f>
        <v>190000</v>
      </c>
      <c r="E373" s="1354">
        <f>E374+E376</f>
        <v>190000</v>
      </c>
      <c r="F373" s="39"/>
      <c r="G373" s="68"/>
      <c r="H373" s="63"/>
      <c r="I373" s="63"/>
      <c r="J373" s="63"/>
    </row>
    <row r="374" spans="1:10" x14ac:dyDescent="0.25">
      <c r="A374" s="401" t="s">
        <v>255</v>
      </c>
      <c r="B374" s="181" t="s">
        <v>459</v>
      </c>
      <c r="C374" s="172" t="s">
        <v>183</v>
      </c>
      <c r="D374" s="361">
        <f>D375</f>
        <v>0</v>
      </c>
      <c r="E374" s="362">
        <f>E375</f>
        <v>0</v>
      </c>
      <c r="F374" s="39"/>
      <c r="G374" s="68"/>
      <c r="H374" s="63"/>
      <c r="I374" s="63"/>
      <c r="J374" s="63"/>
    </row>
    <row r="375" spans="1:10" s="43" customFormat="1" ht="30" x14ac:dyDescent="0.25">
      <c r="A375" s="14" t="s">
        <v>57</v>
      </c>
      <c r="B375" s="365" t="s">
        <v>163</v>
      </c>
      <c r="C375" s="206" t="s">
        <v>183</v>
      </c>
      <c r="D375" s="363">
        <v>0</v>
      </c>
      <c r="E375" s="364">
        <v>0</v>
      </c>
      <c r="F375" s="39"/>
      <c r="G375" s="68"/>
      <c r="H375" s="63"/>
      <c r="I375" s="63"/>
      <c r="J375" s="63"/>
    </row>
    <row r="376" spans="1:10" s="43" customFormat="1" ht="28.5" x14ac:dyDescent="0.25">
      <c r="A376" s="401" t="s">
        <v>340</v>
      </c>
      <c r="B376" s="366" t="s">
        <v>460</v>
      </c>
      <c r="C376" s="206" t="s">
        <v>183</v>
      </c>
      <c r="D376" s="1354">
        <f>D377</f>
        <v>190000</v>
      </c>
      <c r="E376" s="1354">
        <f>E377</f>
        <v>190000</v>
      </c>
      <c r="F376" s="39"/>
      <c r="G376" s="68"/>
      <c r="H376" s="63"/>
      <c r="I376" s="63"/>
      <c r="J376" s="63"/>
    </row>
    <row r="377" spans="1:10" s="43" customFormat="1" ht="30.75" thickBot="1" x14ac:dyDescent="0.3">
      <c r="A377" s="218" t="s">
        <v>61</v>
      </c>
      <c r="B377" s="367" t="s">
        <v>164</v>
      </c>
      <c r="C377" s="185" t="s">
        <v>183</v>
      </c>
      <c r="D377" s="1355">
        <v>190000</v>
      </c>
      <c r="E377" s="1355">
        <v>190000</v>
      </c>
      <c r="F377" s="39"/>
      <c r="G377" s="39"/>
      <c r="H377" s="63"/>
      <c r="I377" s="63"/>
      <c r="J377" s="63"/>
    </row>
    <row r="378" spans="1:10" s="43" customFormat="1" ht="15.75" x14ac:dyDescent="0.25">
      <c r="A378" s="1513" t="s">
        <v>1312</v>
      </c>
      <c r="B378" s="1514"/>
      <c r="C378" s="1514"/>
      <c r="D378" s="1835"/>
      <c r="E378" s="1836"/>
      <c r="F378" s="49"/>
      <c r="G378" s="68"/>
      <c r="H378" s="63"/>
      <c r="I378" s="63"/>
      <c r="J378" s="63"/>
    </row>
    <row r="379" spans="1:10" s="43" customFormat="1" ht="78.75" x14ac:dyDescent="0.25">
      <c r="A379" s="318" t="s">
        <v>223</v>
      </c>
      <c r="B379" s="317" t="s">
        <v>420</v>
      </c>
      <c r="C379" s="228" t="s">
        <v>1121</v>
      </c>
      <c r="D379" s="317" t="s">
        <v>1117</v>
      </c>
      <c r="E379" s="319" t="s">
        <v>1118</v>
      </c>
      <c r="F379" s="49"/>
      <c r="G379" s="68"/>
      <c r="H379" s="63"/>
      <c r="I379" s="63"/>
      <c r="J379" s="63"/>
    </row>
    <row r="380" spans="1:10" s="43" customFormat="1" ht="15.75" x14ac:dyDescent="0.25">
      <c r="A380" s="1524" t="s">
        <v>442</v>
      </c>
      <c r="B380" s="1837"/>
      <c r="C380" s="315" t="s">
        <v>272</v>
      </c>
      <c r="D380" s="721">
        <f>D381+D382+D383</f>
        <v>42951034.339999996</v>
      </c>
      <c r="E380" s="316">
        <f>E383+E382+E381</f>
        <v>42949438.339999996</v>
      </c>
      <c r="F380" s="49"/>
      <c r="G380" s="68"/>
      <c r="H380" s="63"/>
      <c r="I380" s="63"/>
      <c r="J380" s="63"/>
    </row>
    <row r="381" spans="1:10" ht="15.75" x14ac:dyDescent="0.25">
      <c r="A381" s="1838"/>
      <c r="B381" s="1837"/>
      <c r="C381" s="317" t="s">
        <v>181</v>
      </c>
      <c r="D381" s="722">
        <f>D386+D426+D466</f>
        <v>0</v>
      </c>
      <c r="E381" s="297">
        <f>E386+E426+E466</f>
        <v>0</v>
      </c>
      <c r="F381" s="49"/>
      <c r="G381" s="68"/>
      <c r="H381" s="63"/>
      <c r="I381" s="63"/>
      <c r="J381" s="63"/>
    </row>
    <row r="382" spans="1:10" ht="15.75" x14ac:dyDescent="0.25">
      <c r="A382" s="1838"/>
      <c r="B382" s="1837"/>
      <c r="C382" s="317" t="s">
        <v>182</v>
      </c>
      <c r="D382" s="722">
        <f>D387+D427+D467+D471+D491</f>
        <v>3153452.69</v>
      </c>
      <c r="E382" s="297">
        <f>E387+E427+E443+E467+E471</f>
        <v>3153452.69</v>
      </c>
      <c r="F382" s="49"/>
      <c r="G382" s="68"/>
      <c r="H382" s="63"/>
      <c r="I382" s="63"/>
      <c r="J382" s="63"/>
    </row>
    <row r="383" spans="1:10" s="43" customFormat="1" ht="15.75" x14ac:dyDescent="0.25">
      <c r="A383" s="1838"/>
      <c r="B383" s="1837"/>
      <c r="C383" s="317" t="s">
        <v>6</v>
      </c>
      <c r="D383" s="722">
        <f>D388+D428+D468+D472</f>
        <v>39797581.649999999</v>
      </c>
      <c r="E383" s="297">
        <f>E388+E428+E468+E472</f>
        <v>39795985.649999999</v>
      </c>
      <c r="F383" s="49"/>
      <c r="G383" s="68"/>
      <c r="H383" s="63"/>
      <c r="I383" s="63"/>
      <c r="J383" s="63"/>
    </row>
    <row r="384" spans="1:10" s="43" customFormat="1" ht="16.5" thickBot="1" x14ac:dyDescent="0.3">
      <c r="A384" s="394">
        <v>1</v>
      </c>
      <c r="B384" s="394">
        <v>2</v>
      </c>
      <c r="C384" s="394">
        <v>3</v>
      </c>
      <c r="D384" s="394">
        <v>4</v>
      </c>
      <c r="E384" s="394">
        <v>5</v>
      </c>
      <c r="F384" s="49"/>
      <c r="G384" s="68"/>
      <c r="H384" s="63"/>
      <c r="I384" s="63"/>
      <c r="J384" s="63"/>
    </row>
    <row r="385" spans="1:7" s="43" customFormat="1" ht="15" customHeight="1" x14ac:dyDescent="0.25">
      <c r="A385" s="1823" t="s">
        <v>225</v>
      </c>
      <c r="B385" s="1825" t="s">
        <v>691</v>
      </c>
      <c r="C385" s="718" t="s">
        <v>272</v>
      </c>
      <c r="D385" s="719">
        <f>D386+D387+D388</f>
        <v>3188501.68</v>
      </c>
      <c r="E385" s="720">
        <f>E386+E387+E388</f>
        <v>3188501.68</v>
      </c>
      <c r="F385" s="49"/>
      <c r="G385" s="44"/>
    </row>
    <row r="386" spans="1:7" x14ac:dyDescent="0.25">
      <c r="A386" s="1823"/>
      <c r="B386" s="1825"/>
      <c r="C386" s="705" t="s">
        <v>217</v>
      </c>
      <c r="D386" s="719">
        <f>D402+D406+D410+D414</f>
        <v>0</v>
      </c>
      <c r="E386" s="243">
        <f>E402+E406+E410+E414</f>
        <v>0</v>
      </c>
      <c r="F386" s="49"/>
    </row>
    <row r="387" spans="1:7" x14ac:dyDescent="0.25">
      <c r="A387" s="1823"/>
      <c r="B387" s="1825"/>
      <c r="C387" s="705" t="s">
        <v>218</v>
      </c>
      <c r="D387" s="719">
        <f>D403+D407+D411+D415+D391+D395+D399+D423+D419</f>
        <v>3153452.69</v>
      </c>
      <c r="E387" s="243">
        <f>E403+E407+E411+E415+E391+E395+E399+E423</f>
        <v>3153452.69</v>
      </c>
    </row>
    <row r="388" spans="1:7" x14ac:dyDescent="0.25">
      <c r="A388" s="1824"/>
      <c r="B388" s="1826"/>
      <c r="C388" s="705" t="s">
        <v>219</v>
      </c>
      <c r="D388" s="719">
        <f>D404+D408+D412+D420+D392+D396+D400+D424+D416</f>
        <v>35048.99</v>
      </c>
      <c r="E388" s="243">
        <f>E404+E408+E412+E420+E392+E396+E400+E424+E416</f>
        <v>35048.99</v>
      </c>
    </row>
    <row r="389" spans="1:7" s="43" customFormat="1" ht="18" customHeight="1" x14ac:dyDescent="0.25">
      <c r="A389" s="1839" t="s">
        <v>81</v>
      </c>
      <c r="B389" s="1842" t="s">
        <v>1231</v>
      </c>
      <c r="C389" s="705" t="s">
        <v>272</v>
      </c>
      <c r="D389" s="706">
        <f>D390+D391+D392</f>
        <v>0</v>
      </c>
      <c r="E389" s="707">
        <f>E390+E391+E392</f>
        <v>0</v>
      </c>
      <c r="G389" s="44"/>
    </row>
    <row r="390" spans="1:7" s="43" customFormat="1" ht="15" customHeight="1" x14ac:dyDescent="0.25">
      <c r="A390" s="1840"/>
      <c r="B390" s="1843"/>
      <c r="C390" s="708" t="s">
        <v>217</v>
      </c>
      <c r="D390" s="709">
        <v>0</v>
      </c>
      <c r="E390" s="710">
        <v>0</v>
      </c>
      <c r="G390" s="44"/>
    </row>
    <row r="391" spans="1:7" x14ac:dyDescent="0.25">
      <c r="A391" s="1840"/>
      <c r="B391" s="1843"/>
      <c r="C391" s="708" t="s">
        <v>218</v>
      </c>
      <c r="D391" s="709">
        <v>0</v>
      </c>
      <c r="E391" s="710">
        <v>0</v>
      </c>
    </row>
    <row r="392" spans="1:7" x14ac:dyDescent="0.25">
      <c r="A392" s="1841"/>
      <c r="B392" s="1844"/>
      <c r="C392" s="708" t="s">
        <v>219</v>
      </c>
      <c r="D392" s="709">
        <v>0</v>
      </c>
      <c r="E392" s="710">
        <v>0</v>
      </c>
    </row>
    <row r="393" spans="1:7" x14ac:dyDescent="0.25">
      <c r="A393" s="1803" t="s">
        <v>83</v>
      </c>
      <c r="B393" s="1785" t="s">
        <v>1232</v>
      </c>
      <c r="C393" s="705" t="s">
        <v>272</v>
      </c>
      <c r="D393" s="706">
        <f>D394+D395+D396</f>
        <v>0</v>
      </c>
      <c r="E393" s="707">
        <f>E394+E395+E396</f>
        <v>0</v>
      </c>
    </row>
    <row r="394" spans="1:7" s="43" customFormat="1" x14ac:dyDescent="0.25">
      <c r="A394" s="1696"/>
      <c r="B394" s="1706"/>
      <c r="C394" s="708" t="s">
        <v>217</v>
      </c>
      <c r="D394" s="709">
        <v>0</v>
      </c>
      <c r="E394" s="710">
        <v>0</v>
      </c>
      <c r="G394" s="44"/>
    </row>
    <row r="395" spans="1:7" s="43" customFormat="1" x14ac:dyDescent="0.25">
      <c r="A395" s="1696"/>
      <c r="B395" s="1706"/>
      <c r="C395" s="708" t="s">
        <v>218</v>
      </c>
      <c r="D395" s="709">
        <v>0</v>
      </c>
      <c r="E395" s="710">
        <v>0</v>
      </c>
      <c r="G395" s="44"/>
    </row>
    <row r="396" spans="1:7" s="43" customFormat="1" x14ac:dyDescent="0.25">
      <c r="A396" s="1696"/>
      <c r="B396" s="1707"/>
      <c r="C396" s="708" t="s">
        <v>219</v>
      </c>
      <c r="D396" s="709">
        <v>0</v>
      </c>
      <c r="E396" s="710">
        <v>0</v>
      </c>
      <c r="G396" s="44"/>
    </row>
    <row r="397" spans="1:7" s="43" customFormat="1" x14ac:dyDescent="0.25">
      <c r="A397" s="1803" t="s">
        <v>84</v>
      </c>
      <c r="B397" s="1785" t="s">
        <v>1233</v>
      </c>
      <c r="C397" s="705" t="s">
        <v>272</v>
      </c>
      <c r="D397" s="706">
        <f>D398+D399+D400</f>
        <v>0</v>
      </c>
      <c r="E397" s="707">
        <f>E398+E399+E400</f>
        <v>0</v>
      </c>
      <c r="G397" s="44"/>
    </row>
    <row r="398" spans="1:7" s="43" customFormat="1" x14ac:dyDescent="0.25">
      <c r="A398" s="1803"/>
      <c r="B398" s="1789"/>
      <c r="C398" s="708" t="s">
        <v>217</v>
      </c>
      <c r="D398" s="709">
        <v>0</v>
      </c>
      <c r="E398" s="710">
        <v>0</v>
      </c>
      <c r="G398" s="44"/>
    </row>
    <row r="399" spans="1:7" x14ac:dyDescent="0.25">
      <c r="A399" s="1696"/>
      <c r="B399" s="1706"/>
      <c r="C399" s="708" t="s">
        <v>218</v>
      </c>
      <c r="D399" s="709">
        <v>0</v>
      </c>
      <c r="E399" s="710">
        <v>0</v>
      </c>
    </row>
    <row r="400" spans="1:7" x14ac:dyDescent="0.25">
      <c r="A400" s="1696"/>
      <c r="B400" s="1707"/>
      <c r="C400" s="708" t="s">
        <v>219</v>
      </c>
      <c r="D400" s="709">
        <v>0</v>
      </c>
      <c r="E400" s="710">
        <v>0</v>
      </c>
    </row>
    <row r="401" spans="1:7" x14ac:dyDescent="0.25">
      <c r="A401" s="1803" t="s">
        <v>86</v>
      </c>
      <c r="B401" s="1804" t="s">
        <v>149</v>
      </c>
      <c r="C401" s="705" t="s">
        <v>272</v>
      </c>
      <c r="D401" s="711">
        <f>D402+D403+D404</f>
        <v>158198.65</v>
      </c>
      <c r="E401" s="712">
        <f>E402+E403+E404</f>
        <v>158198.65</v>
      </c>
    </row>
    <row r="402" spans="1:7" x14ac:dyDescent="0.25">
      <c r="A402" s="1803"/>
      <c r="B402" s="1706"/>
      <c r="C402" s="708" t="s">
        <v>217</v>
      </c>
      <c r="D402" s="713">
        <v>0</v>
      </c>
      <c r="E402" s="714">
        <v>0</v>
      </c>
    </row>
    <row r="403" spans="1:7" ht="15.75" customHeight="1" x14ac:dyDescent="0.25">
      <c r="A403" s="1696"/>
      <c r="B403" s="1706"/>
      <c r="C403" s="708" t="s">
        <v>218</v>
      </c>
      <c r="D403" s="713">
        <v>153452.69</v>
      </c>
      <c r="E403" s="714">
        <v>153452.69</v>
      </c>
      <c r="F403" s="49"/>
    </row>
    <row r="404" spans="1:7" x14ac:dyDescent="0.25">
      <c r="A404" s="1696"/>
      <c r="B404" s="1707"/>
      <c r="C404" s="708" t="s">
        <v>219</v>
      </c>
      <c r="D404" s="713">
        <v>4745.96</v>
      </c>
      <c r="E404" s="714">
        <v>4745.96</v>
      </c>
      <c r="F404" s="49"/>
    </row>
    <row r="405" spans="1:7" s="43" customFormat="1" x14ac:dyDescent="0.25">
      <c r="A405" s="1803" t="s">
        <v>2</v>
      </c>
      <c r="B405" s="1804" t="s">
        <v>473</v>
      </c>
      <c r="C405" s="705" t="s">
        <v>272</v>
      </c>
      <c r="D405" s="711">
        <f>D406+D407+D408</f>
        <v>0</v>
      </c>
      <c r="E405" s="712">
        <f>E406+E407+E408</f>
        <v>0</v>
      </c>
      <c r="F405" s="49"/>
      <c r="G405" s="44"/>
    </row>
    <row r="406" spans="1:7" x14ac:dyDescent="0.25">
      <c r="A406" s="1803"/>
      <c r="B406" s="1706"/>
      <c r="C406" s="708" t="s">
        <v>217</v>
      </c>
      <c r="D406" s="713">
        <v>0</v>
      </c>
      <c r="E406" s="714">
        <v>0</v>
      </c>
      <c r="F406" s="49"/>
    </row>
    <row r="407" spans="1:7" x14ac:dyDescent="0.25">
      <c r="A407" s="1696"/>
      <c r="B407" s="1706"/>
      <c r="C407" s="708" t="s">
        <v>218</v>
      </c>
      <c r="D407" s="713">
        <v>0</v>
      </c>
      <c r="E407" s="714">
        <v>0</v>
      </c>
      <c r="F407" s="49"/>
    </row>
    <row r="408" spans="1:7" x14ac:dyDescent="0.25">
      <c r="A408" s="1696"/>
      <c r="B408" s="1707"/>
      <c r="C408" s="708" t="s">
        <v>219</v>
      </c>
      <c r="D408" s="713">
        <v>0</v>
      </c>
      <c r="E408" s="714">
        <v>0</v>
      </c>
      <c r="F408" s="49"/>
    </row>
    <row r="409" spans="1:7" x14ac:dyDescent="0.25">
      <c r="A409" s="1803" t="s">
        <v>66</v>
      </c>
      <c r="B409" s="1804" t="s">
        <v>489</v>
      </c>
      <c r="C409" s="705" t="s">
        <v>272</v>
      </c>
      <c r="D409" s="711">
        <f>D410+D411+D412</f>
        <v>0</v>
      </c>
      <c r="E409" s="712">
        <f>E410+E411+E412</f>
        <v>0</v>
      </c>
      <c r="F409" s="49"/>
    </row>
    <row r="410" spans="1:7" x14ac:dyDescent="0.25">
      <c r="A410" s="1803"/>
      <c r="B410" s="1706"/>
      <c r="C410" s="708" t="s">
        <v>217</v>
      </c>
      <c r="D410" s="713">
        <v>0</v>
      </c>
      <c r="E410" s="714">
        <v>0</v>
      </c>
      <c r="F410" s="49"/>
    </row>
    <row r="411" spans="1:7" s="43" customFormat="1" x14ac:dyDescent="0.25">
      <c r="A411" s="1696"/>
      <c r="B411" s="1706"/>
      <c r="C411" s="708" t="s">
        <v>218</v>
      </c>
      <c r="D411" s="713">
        <v>0</v>
      </c>
      <c r="E411" s="714">
        <v>0</v>
      </c>
      <c r="F411" s="49"/>
      <c r="G411" s="44"/>
    </row>
    <row r="412" spans="1:7" s="43" customFormat="1" x14ac:dyDescent="0.25">
      <c r="A412" s="1696"/>
      <c r="B412" s="1707"/>
      <c r="C412" s="708" t="s">
        <v>219</v>
      </c>
      <c r="D412" s="713">
        <v>0</v>
      </c>
      <c r="E412" s="714">
        <v>0</v>
      </c>
      <c r="F412" s="49"/>
      <c r="G412" s="44"/>
    </row>
    <row r="413" spans="1:7" s="43" customFormat="1" x14ac:dyDescent="0.25">
      <c r="A413" s="1803" t="s">
        <v>731</v>
      </c>
      <c r="B413" s="1804" t="s">
        <v>1316</v>
      </c>
      <c r="C413" s="705" t="s">
        <v>272</v>
      </c>
      <c r="D413" s="711">
        <f>D414+D415+D416</f>
        <v>0</v>
      </c>
      <c r="E413" s="712">
        <f>E414+E415+E416</f>
        <v>0</v>
      </c>
      <c r="F413" s="49"/>
      <c r="G413" s="44"/>
    </row>
    <row r="414" spans="1:7" s="43" customFormat="1" x14ac:dyDescent="0.25">
      <c r="A414" s="1803"/>
      <c r="B414" s="1706"/>
      <c r="C414" s="708" t="s">
        <v>217</v>
      </c>
      <c r="D414" s="713">
        <f t="shared" ref="D414:E416" si="12">D418</f>
        <v>0</v>
      </c>
      <c r="E414" s="714">
        <f t="shared" si="12"/>
        <v>0</v>
      </c>
      <c r="F414" s="49"/>
      <c r="G414" s="44"/>
    </row>
    <row r="415" spans="1:7" s="43" customFormat="1" x14ac:dyDescent="0.25">
      <c r="A415" s="1696"/>
      <c r="B415" s="1706"/>
      <c r="C415" s="708" t="s">
        <v>218</v>
      </c>
      <c r="D415" s="713">
        <f t="shared" si="12"/>
        <v>0</v>
      </c>
      <c r="E415" s="714">
        <f t="shared" si="12"/>
        <v>0</v>
      </c>
      <c r="F415" s="49"/>
      <c r="G415" s="44"/>
    </row>
    <row r="416" spans="1:7" ht="36.75" customHeight="1" x14ac:dyDescent="0.25">
      <c r="A416" s="1696"/>
      <c r="B416" s="1707"/>
      <c r="C416" s="708" t="s">
        <v>219</v>
      </c>
      <c r="D416" s="713">
        <f t="shared" si="12"/>
        <v>0</v>
      </c>
      <c r="E416" s="714">
        <f t="shared" si="12"/>
        <v>0</v>
      </c>
      <c r="F416" s="49"/>
    </row>
    <row r="417" spans="1:7" s="43" customFormat="1" x14ac:dyDescent="0.25">
      <c r="A417" s="1803" t="s">
        <v>1317</v>
      </c>
      <c r="B417" s="1804" t="s">
        <v>1238</v>
      </c>
      <c r="C417" s="705" t="s">
        <v>272</v>
      </c>
      <c r="D417" s="711">
        <f>D418+D419+D420</f>
        <v>0</v>
      </c>
      <c r="E417" s="712">
        <f>E418+E419+E420</f>
        <v>0</v>
      </c>
      <c r="G417" s="44"/>
    </row>
    <row r="418" spans="1:7" x14ac:dyDescent="0.25">
      <c r="A418" s="1803"/>
      <c r="B418" s="1706"/>
      <c r="C418" s="708" t="s">
        <v>217</v>
      </c>
      <c r="D418" s="713">
        <v>0</v>
      </c>
      <c r="E418" s="714">
        <v>0</v>
      </c>
    </row>
    <row r="419" spans="1:7" x14ac:dyDescent="0.25">
      <c r="A419" s="1696"/>
      <c r="B419" s="1706"/>
      <c r="C419" s="708" t="s">
        <v>218</v>
      </c>
      <c r="D419" s="713">
        <v>0</v>
      </c>
      <c r="E419" s="714">
        <v>0</v>
      </c>
    </row>
    <row r="420" spans="1:7" x14ac:dyDescent="0.25">
      <c r="A420" s="1696"/>
      <c r="B420" s="1707"/>
      <c r="C420" s="708" t="s">
        <v>219</v>
      </c>
      <c r="D420" s="713">
        <v>0</v>
      </c>
      <c r="E420" s="714">
        <v>0</v>
      </c>
    </row>
    <row r="421" spans="1:7" x14ac:dyDescent="0.25">
      <c r="A421" s="1803" t="s">
        <v>802</v>
      </c>
      <c r="B421" s="1804" t="s">
        <v>1318</v>
      </c>
      <c r="C421" s="705" t="s">
        <v>272</v>
      </c>
      <c r="D421" s="713">
        <f>D422+D423+D424</f>
        <v>3030303.03</v>
      </c>
      <c r="E421" s="714">
        <f>E422+E423+E424</f>
        <v>3030303.03</v>
      </c>
    </row>
    <row r="422" spans="1:7" x14ac:dyDescent="0.25">
      <c r="A422" s="1803"/>
      <c r="B422" s="1706"/>
      <c r="C422" s="708" t="s">
        <v>217</v>
      </c>
      <c r="D422" s="713">
        <v>0</v>
      </c>
      <c r="E422" s="714">
        <v>0</v>
      </c>
    </row>
    <row r="423" spans="1:7" x14ac:dyDescent="0.25">
      <c r="A423" s="1696"/>
      <c r="B423" s="1706"/>
      <c r="C423" s="708" t="s">
        <v>218</v>
      </c>
      <c r="D423" s="713">
        <v>3000000</v>
      </c>
      <c r="E423" s="714">
        <v>3000000</v>
      </c>
    </row>
    <row r="424" spans="1:7" ht="28.5" customHeight="1" x14ac:dyDescent="0.25">
      <c r="A424" s="1696"/>
      <c r="B424" s="1707"/>
      <c r="C424" s="708" t="s">
        <v>219</v>
      </c>
      <c r="D424" s="713">
        <v>30303.03</v>
      </c>
      <c r="E424" s="714">
        <v>30303.03</v>
      </c>
    </row>
    <row r="425" spans="1:7" x14ac:dyDescent="0.25">
      <c r="A425" s="1805" t="s">
        <v>152</v>
      </c>
      <c r="B425" s="1799" t="s">
        <v>692</v>
      </c>
      <c r="C425" s="210" t="s">
        <v>272</v>
      </c>
      <c r="D425" s="715">
        <f>D426+D427+D428</f>
        <v>1464414</v>
      </c>
      <c r="E425" s="117">
        <f>E426+E427+E428</f>
        <v>1462818</v>
      </c>
    </row>
    <row r="426" spans="1:7" s="43" customFormat="1" ht="15.75" customHeight="1" x14ac:dyDescent="0.25">
      <c r="A426" s="1806"/>
      <c r="B426" s="1690"/>
      <c r="C426" s="210" t="s">
        <v>217</v>
      </c>
      <c r="D426" s="715">
        <f>D430+D442+D450+D462</f>
        <v>0</v>
      </c>
      <c r="E426" s="117">
        <f>E430</f>
        <v>0</v>
      </c>
      <c r="G426" s="44"/>
    </row>
    <row r="427" spans="1:7" x14ac:dyDescent="0.25">
      <c r="A427" s="1806"/>
      <c r="B427" s="1690"/>
      <c r="C427" s="210" t="s">
        <v>218</v>
      </c>
      <c r="D427" s="715">
        <f>D431+D443+D451+D463</f>
        <v>0</v>
      </c>
      <c r="E427" s="117">
        <f>E431+E443+E451+E463</f>
        <v>0</v>
      </c>
    </row>
    <row r="428" spans="1:7" x14ac:dyDescent="0.25">
      <c r="A428" s="1807"/>
      <c r="B428" s="1691"/>
      <c r="C428" s="210" t="s">
        <v>219</v>
      </c>
      <c r="D428" s="715">
        <f>D432+D444+D452+D464</f>
        <v>1464414</v>
      </c>
      <c r="E428" s="117">
        <f>E432+E444+E452+E464</f>
        <v>1462818</v>
      </c>
    </row>
    <row r="429" spans="1:7" x14ac:dyDescent="0.25">
      <c r="A429" s="1800" t="s">
        <v>89</v>
      </c>
      <c r="B429" s="1785" t="s">
        <v>443</v>
      </c>
      <c r="C429" s="705" t="s">
        <v>272</v>
      </c>
      <c r="D429" s="711">
        <f>D430+D431+D432</f>
        <v>550012</v>
      </c>
      <c r="E429" s="712">
        <f>E430+E431+E432</f>
        <v>550012</v>
      </c>
    </row>
    <row r="430" spans="1:7" x14ac:dyDescent="0.25">
      <c r="A430" s="1801"/>
      <c r="B430" s="1706"/>
      <c r="C430" s="708" t="s">
        <v>217</v>
      </c>
      <c r="D430" s="713">
        <f>D438+D438</f>
        <v>0</v>
      </c>
      <c r="E430" s="714">
        <f>E438+E438</f>
        <v>0</v>
      </c>
    </row>
    <row r="431" spans="1:7" s="43" customFormat="1" ht="15" customHeight="1" x14ac:dyDescent="0.25">
      <c r="A431" s="1801"/>
      <c r="B431" s="1706"/>
      <c r="C431" s="708" t="s">
        <v>218</v>
      </c>
      <c r="D431" s="713">
        <f>D435+D439</f>
        <v>0</v>
      </c>
      <c r="E431" s="714">
        <f>E435+E439</f>
        <v>0</v>
      </c>
      <c r="G431" s="44"/>
    </row>
    <row r="432" spans="1:7" s="43" customFormat="1" ht="18" customHeight="1" x14ac:dyDescent="0.25">
      <c r="A432" s="1802"/>
      <c r="B432" s="1707"/>
      <c r="C432" s="708" t="s">
        <v>219</v>
      </c>
      <c r="D432" s="723">
        <f>D440+D436</f>
        <v>550012</v>
      </c>
      <c r="E432" s="714">
        <f>E436+E440</f>
        <v>550012</v>
      </c>
      <c r="F432" s="49"/>
      <c r="G432" s="44"/>
    </row>
    <row r="433" spans="1:7" s="43" customFormat="1" x14ac:dyDescent="0.25">
      <c r="A433" s="1800" t="s">
        <v>24</v>
      </c>
      <c r="B433" s="1785" t="s">
        <v>444</v>
      </c>
      <c r="C433" s="705" t="s">
        <v>272</v>
      </c>
      <c r="D433" s="711">
        <f>D434+D435+D436</f>
        <v>245832</v>
      </c>
      <c r="E433" s="712">
        <f>E434+E435+E436</f>
        <v>245832</v>
      </c>
      <c r="F433" s="49"/>
      <c r="G433" s="44"/>
    </row>
    <row r="434" spans="1:7" s="43" customFormat="1" x14ac:dyDescent="0.25">
      <c r="A434" s="1801"/>
      <c r="B434" s="1706"/>
      <c r="C434" s="708" t="s">
        <v>217</v>
      </c>
      <c r="D434" s="713">
        <v>0</v>
      </c>
      <c r="E434" s="714">
        <v>0</v>
      </c>
      <c r="F434" s="49"/>
      <c r="G434" s="44"/>
    </row>
    <row r="435" spans="1:7" s="43" customFormat="1" x14ac:dyDescent="0.25">
      <c r="A435" s="1801"/>
      <c r="B435" s="1706"/>
      <c r="C435" s="708" t="s">
        <v>218</v>
      </c>
      <c r="D435" s="713">
        <v>0</v>
      </c>
      <c r="E435" s="714">
        <v>0</v>
      </c>
      <c r="F435" s="49"/>
      <c r="G435" s="44"/>
    </row>
    <row r="436" spans="1:7" s="43" customFormat="1" x14ac:dyDescent="0.25">
      <c r="A436" s="1802"/>
      <c r="B436" s="1707"/>
      <c r="C436" s="708" t="s">
        <v>219</v>
      </c>
      <c r="D436" s="716">
        <v>245832</v>
      </c>
      <c r="E436" s="714">
        <v>245832</v>
      </c>
      <c r="F436" s="49"/>
      <c r="G436" s="44"/>
    </row>
    <row r="437" spans="1:7" s="43" customFormat="1" x14ac:dyDescent="0.25">
      <c r="A437" s="1800" t="s">
        <v>25</v>
      </c>
      <c r="B437" s="1785" t="s">
        <v>139</v>
      </c>
      <c r="C437" s="705" t="s">
        <v>272</v>
      </c>
      <c r="D437" s="711">
        <f>D438+D439+D440</f>
        <v>304180</v>
      </c>
      <c r="E437" s="712">
        <f>E438+E439+E440</f>
        <v>304180</v>
      </c>
      <c r="F437" s="49"/>
      <c r="G437" s="44"/>
    </row>
    <row r="438" spans="1:7" s="43" customFormat="1" x14ac:dyDescent="0.25">
      <c r="A438" s="1801"/>
      <c r="B438" s="1706"/>
      <c r="C438" s="708" t="s">
        <v>217</v>
      </c>
      <c r="D438" s="713">
        <v>0</v>
      </c>
      <c r="E438" s="714">
        <v>0</v>
      </c>
      <c r="F438" s="49"/>
      <c r="G438" s="44"/>
    </row>
    <row r="439" spans="1:7" s="43" customFormat="1" x14ac:dyDescent="0.25">
      <c r="A439" s="1801"/>
      <c r="B439" s="1706"/>
      <c r="C439" s="708" t="s">
        <v>218</v>
      </c>
      <c r="D439" s="713">
        <v>0</v>
      </c>
      <c r="E439" s="714">
        <v>0</v>
      </c>
      <c r="F439" s="49"/>
      <c r="G439" s="44"/>
    </row>
    <row r="440" spans="1:7" s="43" customFormat="1" x14ac:dyDescent="0.25">
      <c r="A440" s="1802"/>
      <c r="B440" s="1707"/>
      <c r="C440" s="708" t="s">
        <v>219</v>
      </c>
      <c r="D440" s="713">
        <v>304180</v>
      </c>
      <c r="E440" s="714">
        <v>304180</v>
      </c>
      <c r="F440" s="49"/>
      <c r="G440" s="44"/>
    </row>
    <row r="441" spans="1:7" s="43" customFormat="1" x14ac:dyDescent="0.25">
      <c r="A441" s="1776" t="s">
        <v>92</v>
      </c>
      <c r="B441" s="1779" t="s">
        <v>220</v>
      </c>
      <c r="C441" s="705" t="s">
        <v>272</v>
      </c>
      <c r="D441" s="711">
        <f>D442+D443+D444</f>
        <v>67020</v>
      </c>
      <c r="E441" s="712">
        <f>E442+E443+E444</f>
        <v>67020</v>
      </c>
      <c r="F441" s="49"/>
      <c r="G441" s="44"/>
    </row>
    <row r="442" spans="1:7" s="43" customFormat="1" x14ac:dyDescent="0.25">
      <c r="A442" s="1777"/>
      <c r="B442" s="1706"/>
      <c r="C442" s="705" t="s">
        <v>217</v>
      </c>
      <c r="D442" s="711">
        <f>D446+D450</f>
        <v>0</v>
      </c>
      <c r="E442" s="712">
        <f>E446+E450</f>
        <v>0</v>
      </c>
      <c r="F442" s="49"/>
      <c r="G442" s="44"/>
    </row>
    <row r="443" spans="1:7" s="43" customFormat="1" x14ac:dyDescent="0.25">
      <c r="A443" s="1777"/>
      <c r="B443" s="1706"/>
      <c r="C443" s="705" t="s">
        <v>218</v>
      </c>
      <c r="D443" s="711">
        <f>D447+D451</f>
        <v>0</v>
      </c>
      <c r="E443" s="712">
        <f>E447+E451</f>
        <v>0</v>
      </c>
      <c r="F443" s="49"/>
      <c r="G443" s="44"/>
    </row>
    <row r="444" spans="1:7" s="43" customFormat="1" x14ac:dyDescent="0.25">
      <c r="A444" s="1778"/>
      <c r="B444" s="1707"/>
      <c r="C444" s="705" t="s">
        <v>219</v>
      </c>
      <c r="D444" s="711">
        <f>D448</f>
        <v>67020</v>
      </c>
      <c r="E444" s="712">
        <f>E448</f>
        <v>67020</v>
      </c>
      <c r="F444" s="49"/>
      <c r="G444" s="44"/>
    </row>
    <row r="445" spans="1:7" s="43" customFormat="1" x14ac:dyDescent="0.25">
      <c r="A445" s="1782" t="s">
        <v>27</v>
      </c>
      <c r="B445" s="1785" t="s">
        <v>445</v>
      </c>
      <c r="C445" s="705" t="s">
        <v>272</v>
      </c>
      <c r="D445" s="711">
        <f>D446+D447+D448</f>
        <v>67020</v>
      </c>
      <c r="E445" s="712">
        <f>E446+E447+E448</f>
        <v>67020</v>
      </c>
      <c r="F445" s="49"/>
      <c r="G445" s="44"/>
    </row>
    <row r="446" spans="1:7" s="43" customFormat="1" x14ac:dyDescent="0.25">
      <c r="A446" s="1783"/>
      <c r="B446" s="1706"/>
      <c r="C446" s="708" t="s">
        <v>217</v>
      </c>
      <c r="D446" s="713">
        <v>0</v>
      </c>
      <c r="E446" s="714">
        <v>0</v>
      </c>
      <c r="F446" s="49"/>
      <c r="G446" s="44"/>
    </row>
    <row r="447" spans="1:7" s="43" customFormat="1" x14ac:dyDescent="0.25">
      <c r="A447" s="1783"/>
      <c r="B447" s="1706"/>
      <c r="C447" s="708" t="s">
        <v>218</v>
      </c>
      <c r="D447" s="713">
        <v>0</v>
      </c>
      <c r="E447" s="714">
        <v>0</v>
      </c>
      <c r="F447" s="49"/>
      <c r="G447" s="44"/>
    </row>
    <row r="448" spans="1:7" s="43" customFormat="1" x14ac:dyDescent="0.25">
      <c r="A448" s="1784"/>
      <c r="B448" s="1707"/>
      <c r="C448" s="708" t="s">
        <v>219</v>
      </c>
      <c r="D448" s="713">
        <v>67020</v>
      </c>
      <c r="E448" s="714">
        <v>67020</v>
      </c>
      <c r="F448" s="49"/>
      <c r="G448" s="44"/>
    </row>
    <row r="449" spans="1:7" s="43" customFormat="1" x14ac:dyDescent="0.25">
      <c r="A449" s="1776" t="s">
        <v>94</v>
      </c>
      <c r="B449" s="1779" t="s">
        <v>142</v>
      </c>
      <c r="C449" s="705" t="s">
        <v>272</v>
      </c>
      <c r="D449" s="711">
        <f>D450+D451+D452</f>
        <v>80800</v>
      </c>
      <c r="E449" s="712">
        <f>E450+E451+E452</f>
        <v>80800</v>
      </c>
      <c r="F449" s="49"/>
      <c r="G449" s="44"/>
    </row>
    <row r="450" spans="1:7" s="43" customFormat="1" x14ac:dyDescent="0.25">
      <c r="A450" s="1777"/>
      <c r="B450" s="1780"/>
      <c r="C450" s="705" t="s">
        <v>217</v>
      </c>
      <c r="D450" s="711">
        <v>0</v>
      </c>
      <c r="E450" s="712">
        <v>0</v>
      </c>
      <c r="F450" s="49"/>
      <c r="G450" s="44"/>
    </row>
    <row r="451" spans="1:7" s="43" customFormat="1" x14ac:dyDescent="0.25">
      <c r="A451" s="1777"/>
      <c r="B451" s="1780"/>
      <c r="C451" s="705" t="s">
        <v>218</v>
      </c>
      <c r="D451" s="711">
        <v>0</v>
      </c>
      <c r="E451" s="712">
        <v>0</v>
      </c>
      <c r="F451" s="49"/>
      <c r="G451" s="44"/>
    </row>
    <row r="452" spans="1:7" s="43" customFormat="1" x14ac:dyDescent="0.25">
      <c r="A452" s="1778"/>
      <c r="B452" s="1781"/>
      <c r="C452" s="705" t="s">
        <v>219</v>
      </c>
      <c r="D452" s="711">
        <f>D456+D460</f>
        <v>80800</v>
      </c>
      <c r="E452" s="712">
        <f>E456+E460</f>
        <v>80800</v>
      </c>
      <c r="F452" s="49"/>
      <c r="G452" s="44"/>
    </row>
    <row r="453" spans="1:7" s="43" customFormat="1" x14ac:dyDescent="0.25">
      <c r="A453" s="1782" t="s">
        <v>36</v>
      </c>
      <c r="B453" s="1785" t="s">
        <v>446</v>
      </c>
      <c r="C453" s="705" t="s">
        <v>272</v>
      </c>
      <c r="D453" s="711">
        <f>D456+D455+D454</f>
        <v>72800</v>
      </c>
      <c r="E453" s="712">
        <f>E456+E455+E454</f>
        <v>72800</v>
      </c>
      <c r="F453" s="49"/>
      <c r="G453" s="44"/>
    </row>
    <row r="454" spans="1:7" x14ac:dyDescent="0.25">
      <c r="A454" s="1783"/>
      <c r="B454" s="1706"/>
      <c r="C454" s="708" t="s">
        <v>217</v>
      </c>
      <c r="D454" s="713">
        <v>0</v>
      </c>
      <c r="E454" s="714">
        <v>0</v>
      </c>
      <c r="F454" s="49"/>
    </row>
    <row r="455" spans="1:7" x14ac:dyDescent="0.25">
      <c r="A455" s="1783"/>
      <c r="B455" s="1706"/>
      <c r="C455" s="708" t="s">
        <v>218</v>
      </c>
      <c r="D455" s="713">
        <v>0</v>
      </c>
      <c r="E455" s="714">
        <v>0</v>
      </c>
      <c r="F455" s="49"/>
    </row>
    <row r="456" spans="1:7" x14ac:dyDescent="0.25">
      <c r="A456" s="1784"/>
      <c r="B456" s="1707"/>
      <c r="C456" s="708" t="s">
        <v>219</v>
      </c>
      <c r="D456" s="713">
        <v>72800</v>
      </c>
      <c r="E456" s="714">
        <v>72800</v>
      </c>
      <c r="F456" s="49"/>
    </row>
    <row r="457" spans="1:7" x14ac:dyDescent="0.25">
      <c r="A457" s="1786" t="s">
        <v>38</v>
      </c>
      <c r="B457" s="1785" t="s">
        <v>1319</v>
      </c>
      <c r="C457" s="705" t="s">
        <v>272</v>
      </c>
      <c r="D457" s="713">
        <f>D460+D459+D458</f>
        <v>8000</v>
      </c>
      <c r="E457" s="714">
        <f>E460+E459+E458</f>
        <v>8000</v>
      </c>
      <c r="F457" s="49"/>
    </row>
    <row r="458" spans="1:7" x14ac:dyDescent="0.25">
      <c r="A458" s="1787"/>
      <c r="B458" s="1789"/>
      <c r="C458" s="708" t="s">
        <v>217</v>
      </c>
      <c r="D458" s="713">
        <v>0</v>
      </c>
      <c r="E458" s="714">
        <v>0</v>
      </c>
      <c r="F458" s="49"/>
    </row>
    <row r="459" spans="1:7" x14ac:dyDescent="0.25">
      <c r="A459" s="1787"/>
      <c r="B459" s="1789"/>
      <c r="C459" s="708" t="s">
        <v>218</v>
      </c>
      <c r="D459" s="713">
        <v>0</v>
      </c>
      <c r="E459" s="714">
        <v>0</v>
      </c>
      <c r="F459" s="49"/>
    </row>
    <row r="460" spans="1:7" x14ac:dyDescent="0.25">
      <c r="A460" s="1788"/>
      <c r="B460" s="1790"/>
      <c r="C460" s="708" t="s">
        <v>219</v>
      </c>
      <c r="D460" s="713">
        <v>8000</v>
      </c>
      <c r="E460" s="714">
        <v>8000</v>
      </c>
      <c r="F460" s="49"/>
    </row>
    <row r="461" spans="1:7" x14ac:dyDescent="0.25">
      <c r="A461" s="1791" t="s">
        <v>107</v>
      </c>
      <c r="B461" s="1779" t="s">
        <v>447</v>
      </c>
      <c r="C461" s="705" t="s">
        <v>272</v>
      </c>
      <c r="D461" s="711">
        <f>D462+D463+D464</f>
        <v>766582</v>
      </c>
      <c r="E461" s="712">
        <f>E462+E463+E464</f>
        <v>764986</v>
      </c>
      <c r="F461" s="49"/>
    </row>
    <row r="462" spans="1:7" x14ac:dyDescent="0.25">
      <c r="A462" s="1792"/>
      <c r="B462" s="1794"/>
      <c r="C462" s="705" t="s">
        <v>217</v>
      </c>
      <c r="D462" s="711">
        <v>0</v>
      </c>
      <c r="E462" s="712">
        <v>0</v>
      </c>
      <c r="F462" s="49"/>
    </row>
    <row r="463" spans="1:7" x14ac:dyDescent="0.25">
      <c r="A463" s="1792"/>
      <c r="B463" s="1794"/>
      <c r="C463" s="705" t="s">
        <v>218</v>
      </c>
      <c r="D463" s="711">
        <v>0</v>
      </c>
      <c r="E463" s="712">
        <v>0</v>
      </c>
      <c r="F463" s="49"/>
    </row>
    <row r="464" spans="1:7" x14ac:dyDescent="0.25">
      <c r="A464" s="1793"/>
      <c r="B464" s="1795"/>
      <c r="C464" s="705" t="s">
        <v>219</v>
      </c>
      <c r="D464" s="711">
        <v>766582</v>
      </c>
      <c r="E464" s="712">
        <v>764986</v>
      </c>
      <c r="F464" s="49"/>
    </row>
    <row r="465" spans="1:6" x14ac:dyDescent="0.25">
      <c r="A465" s="1796" t="s">
        <v>113</v>
      </c>
      <c r="B465" s="1799" t="s">
        <v>1253</v>
      </c>
      <c r="C465" s="210" t="s">
        <v>272</v>
      </c>
      <c r="D465" s="717">
        <v>0</v>
      </c>
      <c r="E465" s="117">
        <v>0</v>
      </c>
      <c r="F465" s="49"/>
    </row>
    <row r="466" spans="1:6" x14ac:dyDescent="0.25">
      <c r="A466" s="1797"/>
      <c r="B466" s="1690"/>
      <c r="C466" s="210" t="s">
        <v>217</v>
      </c>
      <c r="D466" s="715">
        <v>0</v>
      </c>
      <c r="E466" s="117">
        <v>0</v>
      </c>
      <c r="F466" s="49"/>
    </row>
    <row r="467" spans="1:6" x14ac:dyDescent="0.25">
      <c r="A467" s="1797"/>
      <c r="B467" s="1690"/>
      <c r="C467" s="210" t="s">
        <v>218</v>
      </c>
      <c r="D467" s="715">
        <v>0</v>
      </c>
      <c r="E467" s="117">
        <v>0</v>
      </c>
      <c r="F467" s="49"/>
    </row>
    <row r="468" spans="1:6" x14ac:dyDescent="0.25">
      <c r="A468" s="1798"/>
      <c r="B468" s="1691"/>
      <c r="C468" s="210" t="s">
        <v>219</v>
      </c>
      <c r="D468" s="715">
        <v>0</v>
      </c>
      <c r="E468" s="117">
        <v>0</v>
      </c>
      <c r="F468" s="49"/>
    </row>
    <row r="469" spans="1:6" x14ac:dyDescent="0.25">
      <c r="A469" s="1763" t="s">
        <v>64</v>
      </c>
      <c r="B469" s="1764" t="s">
        <v>1320</v>
      </c>
      <c r="C469" s="210" t="s">
        <v>272</v>
      </c>
      <c r="D469" s="715">
        <f>D470+D471+D472</f>
        <v>38298118.659999996</v>
      </c>
      <c r="E469" s="117">
        <f>E470+E471+E472</f>
        <v>38298118.659999996</v>
      </c>
      <c r="F469" s="49"/>
    </row>
    <row r="470" spans="1:6" x14ac:dyDescent="0.25">
      <c r="A470" s="1745"/>
      <c r="B470" s="1755"/>
      <c r="C470" s="210" t="s">
        <v>217</v>
      </c>
      <c r="D470" s="715">
        <f>D482+D486+D518</f>
        <v>0</v>
      </c>
      <c r="E470" s="117">
        <f>E474+E478+E482+E486</f>
        <v>0</v>
      </c>
      <c r="F470" s="49"/>
    </row>
    <row r="471" spans="1:6" x14ac:dyDescent="0.25">
      <c r="A471" s="1745"/>
      <c r="B471" s="1755"/>
      <c r="C471" s="210" t="s">
        <v>218</v>
      </c>
      <c r="D471" s="715">
        <f>D483+D487+D519+D475</f>
        <v>0</v>
      </c>
      <c r="E471" s="117">
        <f>E475+E479+E483+E487</f>
        <v>0</v>
      </c>
      <c r="F471" s="49"/>
    </row>
    <row r="472" spans="1:6" x14ac:dyDescent="0.25">
      <c r="A472" s="1745"/>
      <c r="B472" s="1755"/>
      <c r="C472" s="210" t="s">
        <v>219</v>
      </c>
      <c r="D472" s="715">
        <f>D476+D480+D484+D488</f>
        <v>38298118.659999996</v>
      </c>
      <c r="E472" s="117">
        <f>E476+E480+E484+E488</f>
        <v>38298118.659999996</v>
      </c>
      <c r="F472" s="49"/>
    </row>
    <row r="473" spans="1:6" x14ac:dyDescent="0.25">
      <c r="A473" s="1696" t="s">
        <v>118</v>
      </c>
      <c r="B473" s="1697" t="s">
        <v>1254</v>
      </c>
      <c r="C473" s="708" t="s">
        <v>272</v>
      </c>
      <c r="D473" s="713">
        <f>D474+D475+D476</f>
        <v>450000</v>
      </c>
      <c r="E473" s="714">
        <f>E474+E475+E476</f>
        <v>450000</v>
      </c>
      <c r="F473" s="49"/>
    </row>
    <row r="474" spans="1:6" x14ac:dyDescent="0.25">
      <c r="A474" s="1696"/>
      <c r="B474" s="1697"/>
      <c r="C474" s="708" t="s">
        <v>217</v>
      </c>
      <c r="D474" s="713">
        <v>0</v>
      </c>
      <c r="E474" s="714">
        <v>0</v>
      </c>
      <c r="F474" s="49"/>
    </row>
    <row r="475" spans="1:6" x14ac:dyDescent="0.25">
      <c r="A475" s="1696"/>
      <c r="B475" s="1697"/>
      <c r="C475" s="708" t="s">
        <v>218</v>
      </c>
      <c r="D475" s="713">
        <v>0</v>
      </c>
      <c r="E475" s="714">
        <v>0</v>
      </c>
      <c r="F475" s="49"/>
    </row>
    <row r="476" spans="1:6" ht="15.75" customHeight="1" x14ac:dyDescent="0.25">
      <c r="A476" s="1696"/>
      <c r="B476" s="1697"/>
      <c r="C476" s="708" t="s">
        <v>219</v>
      </c>
      <c r="D476" s="713">
        <v>450000</v>
      </c>
      <c r="E476" s="714">
        <v>450000</v>
      </c>
      <c r="F476" s="49"/>
    </row>
    <row r="477" spans="1:6" x14ac:dyDescent="0.25">
      <c r="A477" s="1696" t="s">
        <v>121</v>
      </c>
      <c r="B477" s="1697" t="s">
        <v>1256</v>
      </c>
      <c r="C477" s="708" t="s">
        <v>272</v>
      </c>
      <c r="D477" s="713">
        <f>D478+D479+D480</f>
        <v>723048.66</v>
      </c>
      <c r="E477" s="714">
        <f>E478+E479+E480</f>
        <v>723048.66</v>
      </c>
      <c r="F477" s="49"/>
    </row>
    <row r="478" spans="1:6" x14ac:dyDescent="0.25">
      <c r="A478" s="1696"/>
      <c r="B478" s="1697"/>
      <c r="C478" s="708" t="s">
        <v>217</v>
      </c>
      <c r="D478" s="713">
        <v>0</v>
      </c>
      <c r="E478" s="714">
        <v>0</v>
      </c>
      <c r="F478" s="49"/>
    </row>
    <row r="479" spans="1:6" x14ac:dyDescent="0.25">
      <c r="A479" s="1696"/>
      <c r="B479" s="1697"/>
      <c r="C479" s="708" t="s">
        <v>218</v>
      </c>
      <c r="D479" s="713">
        <v>0</v>
      </c>
      <c r="E479" s="714">
        <v>0</v>
      </c>
      <c r="F479" s="49"/>
    </row>
    <row r="480" spans="1:6" ht="15" customHeight="1" x14ac:dyDescent="0.25">
      <c r="A480" s="1696"/>
      <c r="B480" s="1697"/>
      <c r="C480" s="708" t="s">
        <v>219</v>
      </c>
      <c r="D480" s="713">
        <v>723048.66</v>
      </c>
      <c r="E480" s="714">
        <v>723048.66</v>
      </c>
      <c r="F480" s="49"/>
    </row>
    <row r="481" spans="1:7" x14ac:dyDescent="0.25">
      <c r="A481" s="1696" t="s">
        <v>124</v>
      </c>
      <c r="B481" s="1697" t="s">
        <v>690</v>
      </c>
      <c r="C481" s="708" t="s">
        <v>272</v>
      </c>
      <c r="D481" s="713">
        <f>D482+D483+D484</f>
        <v>33440070</v>
      </c>
      <c r="E481" s="714">
        <f>E482+E483+E484</f>
        <v>33440070</v>
      </c>
      <c r="F481" s="49"/>
    </row>
    <row r="482" spans="1:7" x14ac:dyDescent="0.25">
      <c r="A482" s="1696"/>
      <c r="B482" s="1697"/>
      <c r="C482" s="708" t="s">
        <v>217</v>
      </c>
      <c r="D482" s="713">
        <v>0</v>
      </c>
      <c r="E482" s="714">
        <v>0</v>
      </c>
      <c r="F482" s="49"/>
    </row>
    <row r="483" spans="1:7" ht="15" customHeight="1" x14ac:dyDescent="0.25">
      <c r="A483" s="1696"/>
      <c r="B483" s="1697"/>
      <c r="C483" s="708" t="s">
        <v>218</v>
      </c>
      <c r="D483" s="713">
        <v>0</v>
      </c>
      <c r="E483" s="714">
        <v>0</v>
      </c>
      <c r="F483" s="49"/>
    </row>
    <row r="484" spans="1:7" ht="15" customHeight="1" x14ac:dyDescent="0.25">
      <c r="A484" s="1696"/>
      <c r="B484" s="1697"/>
      <c r="C484" s="708" t="s">
        <v>219</v>
      </c>
      <c r="D484" s="713">
        <v>33440070</v>
      </c>
      <c r="E484" s="714">
        <v>33440070</v>
      </c>
      <c r="F484" s="49"/>
    </row>
    <row r="485" spans="1:7" x14ac:dyDescent="0.25">
      <c r="A485" s="1696" t="s">
        <v>709</v>
      </c>
      <c r="B485" s="1697" t="s">
        <v>52</v>
      </c>
      <c r="C485" s="708" t="s">
        <v>272</v>
      </c>
      <c r="D485" s="713">
        <f>D486+D487+D488</f>
        <v>3685000</v>
      </c>
      <c r="E485" s="714">
        <f>E486+E487+E488</f>
        <v>3685000</v>
      </c>
      <c r="F485" s="49"/>
    </row>
    <row r="486" spans="1:7" x14ac:dyDescent="0.25">
      <c r="A486" s="1696"/>
      <c r="B486" s="1697"/>
      <c r="C486" s="708" t="s">
        <v>217</v>
      </c>
      <c r="D486" s="713">
        <v>0</v>
      </c>
      <c r="E486" s="714">
        <v>0</v>
      </c>
      <c r="F486" s="49"/>
    </row>
    <row r="487" spans="1:7" x14ac:dyDescent="0.25">
      <c r="A487" s="1696"/>
      <c r="B487" s="1697"/>
      <c r="C487" s="708" t="s">
        <v>218</v>
      </c>
      <c r="D487" s="713">
        <v>0</v>
      </c>
      <c r="E487" s="714">
        <v>0</v>
      </c>
      <c r="F487" s="49"/>
    </row>
    <row r="488" spans="1:7" ht="15" customHeight="1" x14ac:dyDescent="0.25">
      <c r="A488" s="1696"/>
      <c r="B488" s="1697"/>
      <c r="C488" s="708" t="s">
        <v>219</v>
      </c>
      <c r="D488" s="713">
        <v>3685000</v>
      </c>
      <c r="E488" s="714">
        <v>3685000</v>
      </c>
      <c r="F488" s="49"/>
    </row>
    <row r="489" spans="1:7" x14ac:dyDescent="0.25">
      <c r="A489" s="1698" t="s">
        <v>76</v>
      </c>
      <c r="B489" s="1701" t="s">
        <v>1321</v>
      </c>
      <c r="C489" s="210" t="s">
        <v>272</v>
      </c>
      <c r="D489" s="715">
        <f>D490+D491+D492</f>
        <v>3298134.3</v>
      </c>
      <c r="E489" s="117">
        <f>E490+E491+E492</f>
        <v>3298134.3</v>
      </c>
      <c r="F489" s="49"/>
    </row>
    <row r="490" spans="1:7" x14ac:dyDescent="0.25">
      <c r="A490" s="1699"/>
      <c r="B490" s="1690"/>
      <c r="C490" s="210" t="s">
        <v>217</v>
      </c>
      <c r="D490" s="715">
        <v>0</v>
      </c>
      <c r="E490" s="117">
        <v>0</v>
      </c>
      <c r="F490" s="49"/>
    </row>
    <row r="491" spans="1:7" x14ac:dyDescent="0.25">
      <c r="A491" s="1699"/>
      <c r="B491" s="1690"/>
      <c r="C491" s="210" t="s">
        <v>218</v>
      </c>
      <c r="D491" s="715">
        <v>0</v>
      </c>
      <c r="E491" s="117">
        <v>0</v>
      </c>
      <c r="F491" s="49"/>
    </row>
    <row r="492" spans="1:7" ht="15" customHeight="1" x14ac:dyDescent="0.25">
      <c r="A492" s="1700"/>
      <c r="B492" s="1691"/>
      <c r="C492" s="210" t="s">
        <v>219</v>
      </c>
      <c r="D492" s="715">
        <f>D496+D504+D508+D512+D121</f>
        <v>3298134.3</v>
      </c>
      <c r="E492" s="117">
        <f>E496+E504+E508+E512+E121</f>
        <v>3298134.3</v>
      </c>
      <c r="F492" s="49"/>
    </row>
    <row r="493" spans="1:7" x14ac:dyDescent="0.25">
      <c r="A493" s="1702" t="s">
        <v>198</v>
      </c>
      <c r="B493" s="1705" t="s">
        <v>1322</v>
      </c>
      <c r="C493" s="708" t="s">
        <v>272</v>
      </c>
      <c r="D493" s="713">
        <v>0</v>
      </c>
      <c r="E493" s="714">
        <v>0</v>
      </c>
      <c r="F493" s="49"/>
    </row>
    <row r="494" spans="1:7" s="43" customFormat="1" x14ac:dyDescent="0.25">
      <c r="A494" s="1703"/>
      <c r="B494" s="1706"/>
      <c r="C494" s="708" t="s">
        <v>217</v>
      </c>
      <c r="D494" s="713">
        <v>0</v>
      </c>
      <c r="E494" s="714">
        <v>0</v>
      </c>
      <c r="F494" s="49"/>
      <c r="G494" s="44"/>
    </row>
    <row r="495" spans="1:7" x14ac:dyDescent="0.25">
      <c r="A495" s="1703"/>
      <c r="B495" s="1706"/>
      <c r="C495" s="708" t="s">
        <v>218</v>
      </c>
      <c r="D495" s="713">
        <v>0</v>
      </c>
      <c r="E495" s="714">
        <v>0</v>
      </c>
      <c r="F495" s="49"/>
    </row>
    <row r="496" spans="1:7" ht="15" customHeight="1" x14ac:dyDescent="0.25">
      <c r="A496" s="1704"/>
      <c r="B496" s="1707"/>
      <c r="C496" s="708" t="s">
        <v>219</v>
      </c>
      <c r="D496" s="713">
        <f>D501+D502+D503</f>
        <v>0</v>
      </c>
      <c r="E496" s="714">
        <f>E501+E502+E503</f>
        <v>0</v>
      </c>
      <c r="F496" s="49"/>
    </row>
    <row r="497" spans="1:6" x14ac:dyDescent="0.25">
      <c r="A497" s="1708" t="s">
        <v>827</v>
      </c>
      <c r="B497" s="1711" t="s">
        <v>1264</v>
      </c>
      <c r="C497" s="708" t="s">
        <v>272</v>
      </c>
      <c r="D497" s="713">
        <v>0</v>
      </c>
      <c r="E497" s="714">
        <v>0</v>
      </c>
      <c r="F497" s="49"/>
    </row>
    <row r="498" spans="1:6" x14ac:dyDescent="0.25">
      <c r="A498" s="1709"/>
      <c r="B498" s="1712"/>
      <c r="C498" s="708" t="s">
        <v>217</v>
      </c>
      <c r="D498" s="713">
        <v>0</v>
      </c>
      <c r="E498" s="714">
        <v>0</v>
      </c>
      <c r="F498" s="49"/>
    </row>
    <row r="499" spans="1:6" ht="15" customHeight="1" x14ac:dyDescent="0.25">
      <c r="A499" s="1709"/>
      <c r="B499" s="1712"/>
      <c r="C499" s="708" t="s">
        <v>218</v>
      </c>
      <c r="D499" s="713">
        <v>0</v>
      </c>
      <c r="E499" s="714">
        <v>0</v>
      </c>
      <c r="F499" s="49"/>
    </row>
    <row r="500" spans="1:6" ht="15" customHeight="1" x14ac:dyDescent="0.25">
      <c r="A500" s="1710"/>
      <c r="B500" s="1713"/>
      <c r="C500" s="708" t="s">
        <v>219</v>
      </c>
      <c r="D500" s="713">
        <f>D505+D506+D507</f>
        <v>0</v>
      </c>
      <c r="E500" s="714">
        <f>E505+E506+E507</f>
        <v>0</v>
      </c>
      <c r="F500" s="49"/>
    </row>
    <row r="501" spans="1:6" x14ac:dyDescent="0.25">
      <c r="A501" s="1702" t="s">
        <v>829</v>
      </c>
      <c r="B501" s="1705" t="s">
        <v>1267</v>
      </c>
      <c r="C501" s="708" t="s">
        <v>272</v>
      </c>
      <c r="D501" s="713">
        <v>0</v>
      </c>
      <c r="E501" s="714">
        <v>0</v>
      </c>
      <c r="F501" s="49"/>
    </row>
    <row r="502" spans="1:6" x14ac:dyDescent="0.25">
      <c r="A502" s="1703"/>
      <c r="B502" s="1706"/>
      <c r="C502" s="708" t="s">
        <v>217</v>
      </c>
      <c r="D502" s="713">
        <v>0</v>
      </c>
      <c r="E502" s="714">
        <v>0</v>
      </c>
      <c r="F502" s="49"/>
    </row>
    <row r="503" spans="1:6" ht="15.75" customHeight="1" x14ac:dyDescent="0.25">
      <c r="A503" s="1703"/>
      <c r="B503" s="1706"/>
      <c r="C503" s="708" t="s">
        <v>218</v>
      </c>
      <c r="D503" s="716">
        <v>0</v>
      </c>
      <c r="E503" s="714">
        <v>0</v>
      </c>
      <c r="F503" s="49"/>
    </row>
    <row r="504" spans="1:6" ht="15" customHeight="1" x14ac:dyDescent="0.25">
      <c r="A504" s="1704"/>
      <c r="B504" s="1707"/>
      <c r="C504" s="708" t="s">
        <v>219</v>
      </c>
      <c r="D504" s="716">
        <v>0</v>
      </c>
      <c r="E504" s="714">
        <v>0</v>
      </c>
      <c r="F504" s="49"/>
    </row>
    <row r="505" spans="1:6" ht="15" customHeight="1" x14ac:dyDescent="0.25">
      <c r="A505" s="1702" t="s">
        <v>831</v>
      </c>
      <c r="B505" s="1705" t="s">
        <v>1323</v>
      </c>
      <c r="C505" s="708" t="s">
        <v>272</v>
      </c>
      <c r="D505" s="713">
        <v>0</v>
      </c>
      <c r="E505" s="714">
        <v>0</v>
      </c>
      <c r="F505" s="49"/>
    </row>
    <row r="506" spans="1:6" ht="15" customHeight="1" x14ac:dyDescent="0.25">
      <c r="A506" s="1703"/>
      <c r="B506" s="1706"/>
      <c r="C506" s="708" t="s">
        <v>217</v>
      </c>
      <c r="D506" s="713">
        <v>0</v>
      </c>
      <c r="E506" s="714">
        <v>0</v>
      </c>
      <c r="F506" s="49"/>
    </row>
    <row r="507" spans="1:6" ht="15" customHeight="1" x14ac:dyDescent="0.25">
      <c r="A507" s="1703"/>
      <c r="B507" s="1706"/>
      <c r="C507" s="708" t="s">
        <v>218</v>
      </c>
      <c r="D507" s="713">
        <f>D508+D509+D510</f>
        <v>0</v>
      </c>
      <c r="E507" s="714">
        <f>E508+E509+E510</f>
        <v>0</v>
      </c>
      <c r="F507" s="49"/>
    </row>
    <row r="508" spans="1:6" ht="15.75" customHeight="1" x14ac:dyDescent="0.25">
      <c r="A508" s="1704"/>
      <c r="B508" s="1707"/>
      <c r="C508" s="708" t="s">
        <v>219</v>
      </c>
      <c r="D508" s="713">
        <v>0</v>
      </c>
      <c r="E508" s="714">
        <v>0</v>
      </c>
      <c r="F508" s="49"/>
    </row>
    <row r="509" spans="1:6" x14ac:dyDescent="0.25">
      <c r="A509" s="1702" t="s">
        <v>1324</v>
      </c>
      <c r="B509" s="1705" t="s">
        <v>1273</v>
      </c>
      <c r="C509" s="708" t="s">
        <v>272</v>
      </c>
      <c r="D509" s="713">
        <v>0</v>
      </c>
      <c r="E509" s="714">
        <v>0</v>
      </c>
      <c r="F509" s="49"/>
    </row>
    <row r="510" spans="1:6" x14ac:dyDescent="0.25">
      <c r="A510" s="1703"/>
      <c r="B510" s="1706"/>
      <c r="C510" s="708" t="s">
        <v>217</v>
      </c>
      <c r="D510" s="716">
        <v>0</v>
      </c>
      <c r="E510" s="714">
        <v>0</v>
      </c>
      <c r="F510" s="49"/>
    </row>
    <row r="511" spans="1:6" x14ac:dyDescent="0.25">
      <c r="A511" s="1703"/>
      <c r="B511" s="1706"/>
      <c r="C511" s="708" t="s">
        <v>218</v>
      </c>
      <c r="D511" s="716">
        <v>0</v>
      </c>
      <c r="E511" s="714">
        <v>0</v>
      </c>
      <c r="F511" s="49"/>
    </row>
    <row r="512" spans="1:6" ht="15" customHeight="1" x14ac:dyDescent="0.25">
      <c r="A512" s="1704"/>
      <c r="B512" s="1707"/>
      <c r="C512" s="708" t="s">
        <v>219</v>
      </c>
      <c r="D512" s="716">
        <v>0</v>
      </c>
      <c r="E512" s="714">
        <v>0</v>
      </c>
      <c r="F512" s="49"/>
    </row>
    <row r="513" spans="1:7" ht="15" customHeight="1" x14ac:dyDescent="0.25">
      <c r="A513" s="1702" t="s">
        <v>1325</v>
      </c>
      <c r="B513" s="1705" t="s">
        <v>1276</v>
      </c>
      <c r="C513" s="708" t="s">
        <v>272</v>
      </c>
      <c r="D513" s="716">
        <v>0</v>
      </c>
      <c r="E513" s="714">
        <v>0</v>
      </c>
      <c r="F513" s="49"/>
    </row>
    <row r="514" spans="1:7" x14ac:dyDescent="0.25">
      <c r="A514" s="1703"/>
      <c r="B514" s="1706"/>
      <c r="C514" s="708" t="s">
        <v>217</v>
      </c>
      <c r="D514" s="716">
        <v>0</v>
      </c>
      <c r="E514" s="714">
        <v>0</v>
      </c>
      <c r="F514" s="49"/>
    </row>
    <row r="515" spans="1:7" x14ac:dyDescent="0.25">
      <c r="A515" s="1703"/>
      <c r="B515" s="1706"/>
      <c r="C515" s="708" t="s">
        <v>218</v>
      </c>
      <c r="D515" s="716">
        <v>0</v>
      </c>
      <c r="E515" s="714">
        <v>0</v>
      </c>
      <c r="F515" s="49"/>
    </row>
    <row r="516" spans="1:7" ht="15" customHeight="1" x14ac:dyDescent="0.25">
      <c r="A516" s="1704"/>
      <c r="B516" s="1707"/>
      <c r="C516" s="708" t="s">
        <v>219</v>
      </c>
      <c r="D516" s="716">
        <v>0</v>
      </c>
      <c r="E516" s="714">
        <v>0</v>
      </c>
      <c r="F516" s="49"/>
    </row>
    <row r="517" spans="1:7" ht="15" customHeight="1" x14ac:dyDescent="0.25">
      <c r="A517" s="1702" t="s">
        <v>1326</v>
      </c>
      <c r="B517" s="1705" t="s">
        <v>1279</v>
      </c>
      <c r="C517" s="708" t="s">
        <v>272</v>
      </c>
      <c r="D517" s="713" cm="1">
        <f t="array" aca="1" ref="D517" ca="1">D517:E524=D518+D519+D520</f>
        <v>0</v>
      </c>
      <c r="E517" s="714">
        <v>0</v>
      </c>
      <c r="F517" s="49"/>
    </row>
    <row r="518" spans="1:7" x14ac:dyDescent="0.25">
      <c r="A518" s="1703"/>
      <c r="B518" s="1706"/>
      <c r="C518" s="708" t="s">
        <v>217</v>
      </c>
      <c r="D518" s="713">
        <v>0</v>
      </c>
      <c r="E518" s="714">
        <v>0</v>
      </c>
      <c r="F518" s="49"/>
    </row>
    <row r="519" spans="1:7" x14ac:dyDescent="0.25">
      <c r="A519" s="1703"/>
      <c r="B519" s="1706"/>
      <c r="C519" s="708" t="s">
        <v>218</v>
      </c>
      <c r="D519" s="713">
        <v>0</v>
      </c>
      <c r="E519" s="714">
        <v>0</v>
      </c>
      <c r="F519" s="49"/>
    </row>
    <row r="520" spans="1:7" ht="15" customHeight="1" x14ac:dyDescent="0.25">
      <c r="A520" s="1704"/>
      <c r="B520" s="1707"/>
      <c r="C520" s="708" t="s">
        <v>219</v>
      </c>
      <c r="D520" s="713">
        <v>0</v>
      </c>
      <c r="E520" s="714">
        <v>0</v>
      </c>
      <c r="F520" s="49"/>
    </row>
    <row r="521" spans="1:7" ht="15" customHeight="1" x14ac:dyDescent="0.25">
      <c r="A521" s="1702" t="s">
        <v>1327</v>
      </c>
      <c r="B521" s="1705" t="s">
        <v>1328</v>
      </c>
      <c r="C521" s="708" t="s">
        <v>272</v>
      </c>
      <c r="D521" s="713">
        <f>D522+D523+D524</f>
        <v>0</v>
      </c>
      <c r="E521" s="714">
        <f>E522+E523+E524</f>
        <v>0</v>
      </c>
      <c r="F521" s="49"/>
    </row>
    <row r="522" spans="1:7" x14ac:dyDescent="0.25">
      <c r="A522" s="1703"/>
      <c r="B522" s="1706"/>
      <c r="C522" s="708" t="s">
        <v>217</v>
      </c>
      <c r="D522" s="713">
        <v>0</v>
      </c>
      <c r="E522" s="714">
        <v>0</v>
      </c>
      <c r="F522" s="49"/>
    </row>
    <row r="523" spans="1:7" x14ac:dyDescent="0.25">
      <c r="A523" s="1703"/>
      <c r="B523" s="1706"/>
      <c r="C523" s="708" t="s">
        <v>218</v>
      </c>
      <c r="D523" s="713">
        <v>0</v>
      </c>
      <c r="E523" s="714">
        <v>0</v>
      </c>
      <c r="F523" s="49"/>
    </row>
    <row r="524" spans="1:7" ht="15" customHeight="1" thickBot="1" x14ac:dyDescent="0.3">
      <c r="A524" s="1704"/>
      <c r="B524" s="1707"/>
      <c r="C524" s="708" t="s">
        <v>219</v>
      </c>
      <c r="D524" s="716">
        <v>0</v>
      </c>
      <c r="E524" s="714">
        <v>0</v>
      </c>
      <c r="F524" s="49"/>
    </row>
    <row r="525" spans="1:7" ht="30" customHeight="1" thickBot="1" x14ac:dyDescent="0.3">
      <c r="A525" s="1845" t="s">
        <v>1112</v>
      </c>
      <c r="B525" s="1846"/>
      <c r="C525" s="1846"/>
      <c r="D525" s="1846"/>
      <c r="E525" s="1847"/>
      <c r="F525" s="49"/>
    </row>
    <row r="526" spans="1:7" ht="88.5" customHeight="1" x14ac:dyDescent="0.25">
      <c r="A526" s="411" t="s">
        <v>223</v>
      </c>
      <c r="B526" s="704" t="s">
        <v>420</v>
      </c>
      <c r="C526" s="412" t="s">
        <v>1145</v>
      </c>
      <c r="D526" s="412" t="s">
        <v>1119</v>
      </c>
      <c r="E526" s="413" t="s">
        <v>1120</v>
      </c>
      <c r="F526" s="49"/>
    </row>
    <row r="527" spans="1:7" s="43" customFormat="1" ht="15.75" x14ac:dyDescent="0.25">
      <c r="A527" s="1524" t="s">
        <v>69</v>
      </c>
      <c r="B527" s="1967"/>
      <c r="C527" s="317" t="s">
        <v>8</v>
      </c>
      <c r="D527" s="734">
        <f>D528+D529+D530+D531</f>
        <v>167367851.19999999</v>
      </c>
      <c r="E527" s="393">
        <f>E528+E529+E530+E531</f>
        <v>137807586.62</v>
      </c>
      <c r="F527" s="49"/>
      <c r="G527" s="44"/>
    </row>
    <row r="528" spans="1:7" s="43" customFormat="1" ht="47.25" x14ac:dyDescent="0.25">
      <c r="A528" s="1968"/>
      <c r="B528" s="1967"/>
      <c r="C528" s="317" t="s">
        <v>9</v>
      </c>
      <c r="D528" s="735">
        <f>D541+D577+D601+D589+D613</f>
        <v>117915115.52</v>
      </c>
      <c r="E528" s="297">
        <f>E541+E577+E601+E589+E613</f>
        <v>98093415.519999996</v>
      </c>
      <c r="F528" s="49"/>
      <c r="G528" s="44"/>
    </row>
    <row r="529" spans="1:7" s="43" customFormat="1" ht="47.25" x14ac:dyDescent="0.25">
      <c r="A529" s="1968"/>
      <c r="B529" s="1967"/>
      <c r="C529" s="317" t="s">
        <v>10</v>
      </c>
      <c r="D529" s="735">
        <f>D542+D578+D590+D602+D614</f>
        <v>10346689.27</v>
      </c>
      <c r="E529" s="297">
        <f>E542+E578+E590+E602+E614</f>
        <v>9942164.7800000012</v>
      </c>
      <c r="F529" s="49"/>
      <c r="G529" s="44"/>
    </row>
    <row r="530" spans="1:7" s="43" customFormat="1" ht="15.75" x14ac:dyDescent="0.25">
      <c r="A530" s="1968"/>
      <c r="B530" s="1967"/>
      <c r="C530" s="317" t="s">
        <v>1329</v>
      </c>
      <c r="D530" s="735">
        <f>D534+D543+D603+D615+D579+D591</f>
        <v>20092346.41</v>
      </c>
      <c r="E530" s="297">
        <f>E534+E543+E579+E591+E603+E615</f>
        <v>19408306.32</v>
      </c>
      <c r="F530" s="49"/>
      <c r="G530" s="44"/>
    </row>
    <row r="531" spans="1:7" ht="31.5" x14ac:dyDescent="0.25">
      <c r="A531" s="1968"/>
      <c r="B531" s="1967"/>
      <c r="C531" s="317" t="s">
        <v>184</v>
      </c>
      <c r="D531" s="734">
        <f>D544</f>
        <v>19013700</v>
      </c>
      <c r="E531" s="393">
        <f>E544</f>
        <v>10363700</v>
      </c>
      <c r="F531" s="49"/>
    </row>
    <row r="532" spans="1:7" s="43" customFormat="1" ht="16.5" thickBot="1" x14ac:dyDescent="0.3">
      <c r="A532" s="394">
        <v>1</v>
      </c>
      <c r="B532" s="394">
        <v>2</v>
      </c>
      <c r="C532" s="394">
        <v>3</v>
      </c>
      <c r="D532" s="394">
        <v>4</v>
      </c>
      <c r="E532" s="394">
        <v>5</v>
      </c>
      <c r="F532" s="49"/>
      <c r="G532" s="44"/>
    </row>
    <row r="533" spans="1:7" s="43" customFormat="1" ht="15" customHeight="1" x14ac:dyDescent="0.25">
      <c r="A533" s="1692" t="s">
        <v>225</v>
      </c>
      <c r="B533" s="1694" t="s">
        <v>344</v>
      </c>
      <c r="C533" s="178" t="s">
        <v>272</v>
      </c>
      <c r="D533" s="697">
        <f>D534</f>
        <v>8598944.1600000001</v>
      </c>
      <c r="E533" s="99">
        <f>E534</f>
        <v>8392451.9199999999</v>
      </c>
      <c r="F533" s="49"/>
      <c r="G533" s="44"/>
    </row>
    <row r="534" spans="1:7" s="43" customFormat="1" x14ac:dyDescent="0.25">
      <c r="A534" s="1693"/>
      <c r="B534" s="1695"/>
      <c r="C534" s="76" t="s">
        <v>398</v>
      </c>
      <c r="D534" s="697">
        <f>D535+D538</f>
        <v>8598944.1600000001</v>
      </c>
      <c r="E534" s="99">
        <f>E535+E538</f>
        <v>8392451.9199999999</v>
      </c>
      <c r="F534" s="49"/>
      <c r="G534" s="44"/>
    </row>
    <row r="535" spans="1:7" s="43" customFormat="1" ht="28.5" x14ac:dyDescent="0.25">
      <c r="A535" s="462" t="s">
        <v>81</v>
      </c>
      <c r="B535" s="376" t="s">
        <v>495</v>
      </c>
      <c r="C535" s="76" t="s">
        <v>398</v>
      </c>
      <c r="D535" s="697">
        <f>D536+D537</f>
        <v>7287241.1200000001</v>
      </c>
      <c r="E535" s="99">
        <f>E536+E537</f>
        <v>7100998.8799999999</v>
      </c>
      <c r="F535" s="49"/>
      <c r="G535" s="44"/>
    </row>
    <row r="536" spans="1:7" s="43" customFormat="1" ht="45" x14ac:dyDescent="0.25">
      <c r="A536" s="201" t="s">
        <v>239</v>
      </c>
      <c r="B536" s="433" t="s">
        <v>553</v>
      </c>
      <c r="C536" s="24" t="s">
        <v>398</v>
      </c>
      <c r="D536" s="676">
        <v>1420487.63</v>
      </c>
      <c r="E536" s="100">
        <v>1416611</v>
      </c>
      <c r="F536" s="49"/>
      <c r="G536" s="44"/>
    </row>
    <row r="537" spans="1:7" s="43" customFormat="1" ht="45" x14ac:dyDescent="0.25">
      <c r="A537" s="201" t="s">
        <v>240</v>
      </c>
      <c r="B537" s="433" t="s">
        <v>636</v>
      </c>
      <c r="C537" s="24" t="s">
        <v>398</v>
      </c>
      <c r="D537" s="685">
        <v>5866753.4900000002</v>
      </c>
      <c r="E537" s="37">
        <v>5684387.8799999999</v>
      </c>
      <c r="F537" s="49"/>
      <c r="G537" s="44"/>
    </row>
    <row r="538" spans="1:7" s="43" customFormat="1" ht="29.25" customHeight="1" x14ac:dyDescent="0.25">
      <c r="A538" s="202" t="s">
        <v>226</v>
      </c>
      <c r="B538" s="681" t="s">
        <v>496</v>
      </c>
      <c r="C538" s="76" t="s">
        <v>398</v>
      </c>
      <c r="D538" s="683">
        <f>D539</f>
        <v>1311703.04</v>
      </c>
      <c r="E538" s="38">
        <f>E539</f>
        <v>1291453.04</v>
      </c>
      <c r="F538" s="49"/>
      <c r="G538" s="44"/>
    </row>
    <row r="539" spans="1:7" s="43" customFormat="1" x14ac:dyDescent="0.25">
      <c r="A539" s="203" t="s">
        <v>720</v>
      </c>
      <c r="B539" s="436" t="s">
        <v>556</v>
      </c>
      <c r="C539" s="24" t="s">
        <v>398</v>
      </c>
      <c r="D539" s="685">
        <v>1311703.04</v>
      </c>
      <c r="E539" s="37">
        <v>1291453.04</v>
      </c>
      <c r="F539" s="49"/>
      <c r="G539" s="44"/>
    </row>
    <row r="540" spans="1:7" s="43" customFormat="1" x14ac:dyDescent="0.25">
      <c r="A540" s="1692" t="s">
        <v>22</v>
      </c>
      <c r="B540" s="1701" t="s">
        <v>399</v>
      </c>
      <c r="C540" s="76" t="s">
        <v>272</v>
      </c>
      <c r="D540" s="683">
        <f>SUM(D541:D544)</f>
        <v>142523894.29000002</v>
      </c>
      <c r="E540" s="38">
        <f>E541+E542+E543+E544</f>
        <v>113170121.95</v>
      </c>
      <c r="F540" s="49"/>
      <c r="G540" s="44"/>
    </row>
    <row r="541" spans="1:7" s="43" customFormat="1" x14ac:dyDescent="0.25">
      <c r="A541" s="1750"/>
      <c r="B541" s="1751"/>
      <c r="C541" s="76" t="s">
        <v>217</v>
      </c>
      <c r="D541" s="683">
        <f t="shared" ref="D541:E543" si="13">D546+D562+D567</f>
        <v>113214600</v>
      </c>
      <c r="E541" s="38">
        <f t="shared" si="13"/>
        <v>93392900</v>
      </c>
      <c r="F541" s="49"/>
      <c r="G541" s="44"/>
    </row>
    <row r="542" spans="1:7" s="43" customFormat="1" x14ac:dyDescent="0.25">
      <c r="A542" s="1750"/>
      <c r="B542" s="1751"/>
      <c r="C542" s="178" t="s">
        <v>12</v>
      </c>
      <c r="D542" s="683">
        <f t="shared" si="13"/>
        <v>2310502.04</v>
      </c>
      <c r="E542" s="38">
        <f t="shared" si="13"/>
        <v>1905977.55</v>
      </c>
      <c r="F542" s="49"/>
      <c r="G542" s="44"/>
    </row>
    <row r="543" spans="1:7" s="43" customFormat="1" x14ac:dyDescent="0.25">
      <c r="A543" s="1750"/>
      <c r="B543" s="1751"/>
      <c r="C543" s="76" t="s">
        <v>398</v>
      </c>
      <c r="D543" s="683">
        <f t="shared" si="13"/>
        <v>7985092.25</v>
      </c>
      <c r="E543" s="38">
        <f t="shared" si="13"/>
        <v>7507544.4000000004</v>
      </c>
      <c r="F543" s="49"/>
      <c r="G543" s="44"/>
    </row>
    <row r="544" spans="1:7" s="43" customFormat="1" x14ac:dyDescent="0.25">
      <c r="A544" s="1693"/>
      <c r="B544" s="1695"/>
      <c r="C544" s="76" t="s">
        <v>693</v>
      </c>
      <c r="D544" s="683">
        <f>D570</f>
        <v>19013700</v>
      </c>
      <c r="E544" s="38">
        <f>E565</f>
        <v>10363700</v>
      </c>
      <c r="F544" s="49"/>
      <c r="G544" s="44"/>
    </row>
    <row r="545" spans="1:7" s="43" customFormat="1" x14ac:dyDescent="0.25">
      <c r="A545" s="1744" t="s">
        <v>253</v>
      </c>
      <c r="B545" s="1774" t="s">
        <v>635</v>
      </c>
      <c r="C545" s="76" t="s">
        <v>272</v>
      </c>
      <c r="D545" s="683">
        <f>D546+D547+D548</f>
        <v>6805604.29</v>
      </c>
      <c r="E545" s="38">
        <f>E546+E547+E548</f>
        <v>6429732.0700000003</v>
      </c>
      <c r="F545" s="49"/>
      <c r="G545" s="44"/>
    </row>
    <row r="546" spans="1:7" s="43" customFormat="1" x14ac:dyDescent="0.25">
      <c r="A546" s="1744"/>
      <c r="B546" s="1774"/>
      <c r="C546" s="76" t="s">
        <v>217</v>
      </c>
      <c r="D546" s="724">
        <f>D550+D554</f>
        <v>0</v>
      </c>
      <c r="E546" s="242">
        <f>E550+E554</f>
        <v>0</v>
      </c>
      <c r="F546" s="49"/>
      <c r="G546" s="44"/>
    </row>
    <row r="547" spans="1:7" s="43" customFormat="1" x14ac:dyDescent="0.25">
      <c r="A547" s="1744"/>
      <c r="B547" s="1774"/>
      <c r="C547" s="178" t="s">
        <v>12</v>
      </c>
      <c r="D547" s="724">
        <f>D551+D555</f>
        <v>0</v>
      </c>
      <c r="E547" s="242">
        <v>0</v>
      </c>
      <c r="F547" s="49"/>
      <c r="G547" s="44"/>
    </row>
    <row r="548" spans="1:7" s="43" customFormat="1" x14ac:dyDescent="0.25">
      <c r="A548" s="1744"/>
      <c r="B548" s="1774"/>
      <c r="C548" s="76" t="s">
        <v>398</v>
      </c>
      <c r="D548" s="724">
        <f>D552+D556</f>
        <v>6805604.29</v>
      </c>
      <c r="E548" s="242">
        <f>E552+E556</f>
        <v>6429732.0700000003</v>
      </c>
      <c r="F548" s="49"/>
      <c r="G548" s="44"/>
    </row>
    <row r="549" spans="1:7" s="43" customFormat="1" x14ac:dyDescent="0.25">
      <c r="A549" s="1684" t="s">
        <v>24</v>
      </c>
      <c r="B549" s="1775" t="s">
        <v>1330</v>
      </c>
      <c r="C549" s="76" t="s">
        <v>272</v>
      </c>
      <c r="D549" s="725">
        <f>D550+D551+D552</f>
        <v>6805604.29</v>
      </c>
      <c r="E549" s="100">
        <f>E550+E551+E552</f>
        <v>6429732.0700000003</v>
      </c>
      <c r="F549" s="49"/>
      <c r="G549" s="44"/>
    </row>
    <row r="550" spans="1:7" s="43" customFormat="1" x14ac:dyDescent="0.25">
      <c r="A550" s="1684"/>
      <c r="B550" s="1775"/>
      <c r="C550" s="24" t="s">
        <v>217</v>
      </c>
      <c r="D550" s="725">
        <v>0</v>
      </c>
      <c r="E550" s="100">
        <v>0</v>
      </c>
      <c r="F550" s="49"/>
      <c r="G550" s="44"/>
    </row>
    <row r="551" spans="1:7" s="43" customFormat="1" x14ac:dyDescent="0.25">
      <c r="A551" s="1684"/>
      <c r="B551" s="1775"/>
      <c r="C551" s="213" t="s">
        <v>218</v>
      </c>
      <c r="D551" s="725">
        <v>0</v>
      </c>
      <c r="E551" s="100">
        <v>0</v>
      </c>
      <c r="F551" s="49"/>
      <c r="G551" s="44"/>
    </row>
    <row r="552" spans="1:7" s="43" customFormat="1" x14ac:dyDescent="0.25">
      <c r="A552" s="1684"/>
      <c r="B552" s="1775"/>
      <c r="C552" s="24" t="s">
        <v>398</v>
      </c>
      <c r="D552" s="725">
        <v>6805604.29</v>
      </c>
      <c r="E552" s="100">
        <v>6429732.0700000003</v>
      </c>
      <c r="F552" s="49"/>
      <c r="G552" s="44"/>
    </row>
    <row r="553" spans="1:7" s="43" customFormat="1" x14ac:dyDescent="0.25">
      <c r="A553" s="1722" t="s">
        <v>25</v>
      </c>
      <c r="B553" s="1771" t="s">
        <v>560</v>
      </c>
      <c r="C553" s="726" t="s">
        <v>272</v>
      </c>
      <c r="D553" s="725">
        <f>D554+D555+D556</f>
        <v>0</v>
      </c>
      <c r="E553" s="100">
        <f>E554+E555+E556</f>
        <v>0</v>
      </c>
      <c r="F553" s="49"/>
      <c r="G553" s="44"/>
    </row>
    <row r="554" spans="1:7" s="43" customFormat="1" x14ac:dyDescent="0.25">
      <c r="A554" s="1731"/>
      <c r="B554" s="1772"/>
      <c r="C554" s="727" t="s">
        <v>217</v>
      </c>
      <c r="D554" s="725">
        <v>0</v>
      </c>
      <c r="E554" s="100">
        <v>0</v>
      </c>
      <c r="F554" s="49"/>
      <c r="G554" s="44"/>
    </row>
    <row r="555" spans="1:7" s="43" customFormat="1" x14ac:dyDescent="0.25">
      <c r="A555" s="1731"/>
      <c r="B555" s="1772"/>
      <c r="C555" s="129" t="s">
        <v>12</v>
      </c>
      <c r="D555" s="725">
        <v>0</v>
      </c>
      <c r="E555" s="100">
        <v>0</v>
      </c>
      <c r="F555" s="49"/>
      <c r="G555" s="44"/>
    </row>
    <row r="556" spans="1:7" s="43" customFormat="1" x14ac:dyDescent="0.25">
      <c r="A556" s="1732"/>
      <c r="B556" s="1773"/>
      <c r="C556" s="727" t="s">
        <v>398</v>
      </c>
      <c r="D556" s="725">
        <v>0</v>
      </c>
      <c r="E556" s="100">
        <v>0</v>
      </c>
      <c r="F556" s="49"/>
      <c r="G556" s="44"/>
    </row>
    <row r="557" spans="1:7" s="43" customFormat="1" x14ac:dyDescent="0.25">
      <c r="A557" s="1722" t="s">
        <v>345</v>
      </c>
      <c r="B557" s="1771" t="s">
        <v>1318</v>
      </c>
      <c r="C557" s="726" t="s">
        <v>272</v>
      </c>
      <c r="D557" s="725">
        <f>D558+D559+D560</f>
        <v>0</v>
      </c>
      <c r="E557" s="100">
        <f>E558+E559+E560</f>
        <v>0</v>
      </c>
      <c r="F557" s="49"/>
      <c r="G557" s="44"/>
    </row>
    <row r="558" spans="1:7" s="43" customFormat="1" x14ac:dyDescent="0.25">
      <c r="A558" s="1731"/>
      <c r="B558" s="1772"/>
      <c r="C558" s="727" t="s">
        <v>217</v>
      </c>
      <c r="D558" s="725">
        <v>0</v>
      </c>
      <c r="E558" s="100">
        <v>0</v>
      </c>
      <c r="F558" s="49"/>
      <c r="G558" s="44"/>
    </row>
    <row r="559" spans="1:7" s="43" customFormat="1" x14ac:dyDescent="0.25">
      <c r="A559" s="1731"/>
      <c r="B559" s="1772"/>
      <c r="C559" s="129" t="s">
        <v>12</v>
      </c>
      <c r="D559" s="725">
        <v>0</v>
      </c>
      <c r="E559" s="100">
        <v>0</v>
      </c>
      <c r="F559" s="49"/>
      <c r="G559" s="44"/>
    </row>
    <row r="560" spans="1:7" s="43" customFormat="1" x14ac:dyDescent="0.25">
      <c r="A560" s="1732"/>
      <c r="B560" s="1773"/>
      <c r="C560" s="727" t="s">
        <v>398</v>
      </c>
      <c r="D560" s="725">
        <v>0</v>
      </c>
      <c r="E560" s="100">
        <v>0</v>
      </c>
      <c r="F560" s="49"/>
      <c r="G560" s="44"/>
    </row>
    <row r="561" spans="1:7" s="43" customFormat="1" x14ac:dyDescent="0.25">
      <c r="A561" s="1692" t="s">
        <v>92</v>
      </c>
      <c r="B561" s="1689" t="s">
        <v>688</v>
      </c>
      <c r="C561" s="76" t="s">
        <v>272</v>
      </c>
      <c r="D561" s="725">
        <f t="shared" ref="D561" si="14">D562+D563+D564</f>
        <v>0</v>
      </c>
      <c r="E561" s="38">
        <v>0</v>
      </c>
      <c r="F561" s="49"/>
      <c r="G561" s="44"/>
    </row>
    <row r="562" spans="1:7" s="43" customFormat="1" x14ac:dyDescent="0.25">
      <c r="A562" s="1719"/>
      <c r="B562" s="1690"/>
      <c r="C562" s="76" t="s">
        <v>217</v>
      </c>
      <c r="D562" s="725">
        <v>0</v>
      </c>
      <c r="E562" s="38">
        <v>0</v>
      </c>
      <c r="F562" s="49"/>
      <c r="G562" s="44"/>
    </row>
    <row r="563" spans="1:7" s="43" customFormat="1" x14ac:dyDescent="0.25">
      <c r="A563" s="1719"/>
      <c r="B563" s="1690"/>
      <c r="C563" s="178" t="s">
        <v>218</v>
      </c>
      <c r="D563" s="725">
        <v>0</v>
      </c>
      <c r="E563" s="38">
        <v>0</v>
      </c>
      <c r="F563" s="49"/>
      <c r="G563" s="44"/>
    </row>
    <row r="564" spans="1:7" s="43" customFormat="1" x14ac:dyDescent="0.25">
      <c r="A564" s="1719"/>
      <c r="B564" s="1690"/>
      <c r="C564" s="76" t="s">
        <v>398</v>
      </c>
      <c r="D564" s="725">
        <v>0</v>
      </c>
      <c r="E564" s="38">
        <v>0</v>
      </c>
      <c r="F564" s="49"/>
      <c r="G564" s="44"/>
    </row>
    <row r="565" spans="1:7" s="43" customFormat="1" x14ac:dyDescent="0.25">
      <c r="A565" s="1720"/>
      <c r="B565" s="1691"/>
      <c r="C565" s="76" t="s">
        <v>1331</v>
      </c>
      <c r="D565" s="725">
        <v>0</v>
      </c>
      <c r="E565" s="38">
        <f>E570</f>
        <v>10363700</v>
      </c>
      <c r="F565" s="49"/>
      <c r="G565" s="44"/>
    </row>
    <row r="566" spans="1:7" s="43" customFormat="1" x14ac:dyDescent="0.25">
      <c r="A566" s="1692" t="s">
        <v>94</v>
      </c>
      <c r="B566" s="1849" t="s">
        <v>648</v>
      </c>
      <c r="C566" s="76" t="s">
        <v>272</v>
      </c>
      <c r="D566" s="724">
        <f>SUM(D567:D570)</f>
        <v>135718290</v>
      </c>
      <c r="E566" s="242">
        <f>SUM(E567:E570)</f>
        <v>106740389.88</v>
      </c>
      <c r="F566" s="49"/>
      <c r="G566" s="44"/>
    </row>
    <row r="567" spans="1:7" s="43" customFormat="1" x14ac:dyDescent="0.25">
      <c r="A567" s="1719"/>
      <c r="B567" s="1815"/>
      <c r="C567" s="76" t="s">
        <v>217</v>
      </c>
      <c r="D567" s="683">
        <f t="shared" ref="D567:E570" si="15">D572</f>
        <v>113214600</v>
      </c>
      <c r="E567" s="38">
        <f t="shared" si="15"/>
        <v>93392900</v>
      </c>
      <c r="F567" s="49"/>
      <c r="G567" s="44"/>
    </row>
    <row r="568" spans="1:7" s="43" customFormat="1" x14ac:dyDescent="0.25">
      <c r="A568" s="1719"/>
      <c r="B568" s="1815"/>
      <c r="C568" s="178" t="s">
        <v>12</v>
      </c>
      <c r="D568" s="683">
        <f t="shared" si="15"/>
        <v>2310502.04</v>
      </c>
      <c r="E568" s="38">
        <f t="shared" si="15"/>
        <v>1905977.55</v>
      </c>
      <c r="F568" s="49"/>
      <c r="G568" s="44"/>
    </row>
    <row r="569" spans="1:7" s="43" customFormat="1" x14ac:dyDescent="0.25">
      <c r="A569" s="1719"/>
      <c r="B569" s="1815"/>
      <c r="C569" s="76" t="s">
        <v>398</v>
      </c>
      <c r="D569" s="683">
        <f t="shared" si="15"/>
        <v>1179487.96</v>
      </c>
      <c r="E569" s="38">
        <f t="shared" si="15"/>
        <v>1077812.33</v>
      </c>
      <c r="F569" s="49"/>
      <c r="G569" s="44"/>
    </row>
    <row r="570" spans="1:7" s="43" customFormat="1" x14ac:dyDescent="0.25">
      <c r="A570" s="1720"/>
      <c r="B570" s="1816"/>
      <c r="C570" s="76" t="s">
        <v>1331</v>
      </c>
      <c r="D570" s="683">
        <f t="shared" si="15"/>
        <v>19013700</v>
      </c>
      <c r="E570" s="38">
        <f t="shared" si="15"/>
        <v>10363700</v>
      </c>
      <c r="F570" s="49"/>
      <c r="G570" s="44"/>
    </row>
    <row r="571" spans="1:7" s="43" customFormat="1" x14ac:dyDescent="0.25">
      <c r="A571" s="1722" t="s">
        <v>669</v>
      </c>
      <c r="B571" s="1746" t="s">
        <v>1332</v>
      </c>
      <c r="C571" s="24" t="s">
        <v>272</v>
      </c>
      <c r="D571" s="728">
        <f>D572+D573+D574+D570</f>
        <v>135718290</v>
      </c>
      <c r="E571" s="37">
        <f>E572+E573+E574+E570</f>
        <v>106740389.88</v>
      </c>
      <c r="F571" s="49"/>
      <c r="G571" s="44"/>
    </row>
    <row r="572" spans="1:7" s="43" customFormat="1" x14ac:dyDescent="0.25">
      <c r="A572" s="1731"/>
      <c r="B572" s="1746"/>
      <c r="C572" s="24" t="s">
        <v>217</v>
      </c>
      <c r="D572" s="728">
        <v>113214600</v>
      </c>
      <c r="E572" s="37">
        <v>93392900</v>
      </c>
      <c r="F572" s="49"/>
      <c r="G572" s="44"/>
    </row>
    <row r="573" spans="1:7" s="43" customFormat="1" x14ac:dyDescent="0.25">
      <c r="A573" s="1731"/>
      <c r="B573" s="1746"/>
      <c r="C573" s="213" t="s">
        <v>218</v>
      </c>
      <c r="D573" s="728">
        <v>2310502.04</v>
      </c>
      <c r="E573" s="37">
        <v>1905977.55</v>
      </c>
      <c r="F573" s="49"/>
      <c r="G573" s="44"/>
    </row>
    <row r="574" spans="1:7" s="43" customFormat="1" x14ac:dyDescent="0.25">
      <c r="A574" s="1731"/>
      <c r="B574" s="1746"/>
      <c r="C574" s="24" t="s">
        <v>398</v>
      </c>
      <c r="D574" s="728">
        <v>1179487.96</v>
      </c>
      <c r="E574" s="37">
        <v>1077812.33</v>
      </c>
      <c r="F574" s="49"/>
      <c r="G574" s="44"/>
    </row>
    <row r="575" spans="1:7" s="43" customFormat="1" x14ac:dyDescent="0.25">
      <c r="A575" s="1732"/>
      <c r="B575" s="1746"/>
      <c r="C575" s="349" t="s">
        <v>1331</v>
      </c>
      <c r="D575" s="728">
        <v>19013700</v>
      </c>
      <c r="E575" s="37">
        <v>10363700</v>
      </c>
      <c r="F575" s="49"/>
      <c r="G575" s="44"/>
    </row>
    <row r="576" spans="1:7" s="43" customFormat="1" x14ac:dyDescent="0.25">
      <c r="A576" s="1744" t="s">
        <v>113</v>
      </c>
      <c r="B576" s="1764" t="s">
        <v>400</v>
      </c>
      <c r="C576" s="199" t="s">
        <v>8</v>
      </c>
      <c r="D576" s="729">
        <f>D577+D578+D579</f>
        <v>9097612.75</v>
      </c>
      <c r="E576" s="36">
        <f>E577+E578+E579</f>
        <v>9097612.75</v>
      </c>
      <c r="F576" s="49"/>
      <c r="G576" s="44"/>
    </row>
    <row r="577" spans="1:7" s="43" customFormat="1" x14ac:dyDescent="0.25">
      <c r="A577" s="1744"/>
      <c r="B577" s="1764"/>
      <c r="C577" s="199" t="s">
        <v>217</v>
      </c>
      <c r="D577" s="730">
        <f t="shared" ref="D577:E579" si="16">D581</f>
        <v>3634722.72</v>
      </c>
      <c r="E577" s="36">
        <f t="shared" si="16"/>
        <v>3634722.72</v>
      </c>
      <c r="F577" s="49"/>
      <c r="G577" s="44"/>
    </row>
    <row r="578" spans="1:7" s="43" customFormat="1" x14ac:dyDescent="0.25">
      <c r="A578" s="1744"/>
      <c r="B578" s="1764"/>
      <c r="C578" s="199" t="s">
        <v>218</v>
      </c>
      <c r="D578" s="730">
        <f t="shared" si="16"/>
        <v>5462890.0300000003</v>
      </c>
      <c r="E578" s="36">
        <f t="shared" si="16"/>
        <v>5462890.0300000003</v>
      </c>
      <c r="F578" s="49"/>
      <c r="G578" s="44"/>
    </row>
    <row r="579" spans="1:7" s="43" customFormat="1" ht="21" customHeight="1" x14ac:dyDescent="0.25">
      <c r="A579" s="1744"/>
      <c r="B579" s="1764"/>
      <c r="C579" s="199" t="s">
        <v>1329</v>
      </c>
      <c r="D579" s="730">
        <f t="shared" si="16"/>
        <v>0</v>
      </c>
      <c r="E579" s="36">
        <f t="shared" si="16"/>
        <v>0</v>
      </c>
      <c r="F579" s="49"/>
      <c r="G579" s="44"/>
    </row>
    <row r="580" spans="1:7" s="43" customFormat="1" x14ac:dyDescent="0.25">
      <c r="A580" s="1769" t="s">
        <v>254</v>
      </c>
      <c r="B580" s="1751" t="s">
        <v>634</v>
      </c>
      <c r="C580" s="199" t="s">
        <v>272</v>
      </c>
      <c r="D580" s="731">
        <f>D581+D582+D583</f>
        <v>9097612.75</v>
      </c>
      <c r="E580" s="38">
        <f>E581+E582+E583</f>
        <v>9097612.75</v>
      </c>
      <c r="F580" s="49"/>
      <c r="G580" s="44"/>
    </row>
    <row r="581" spans="1:7" s="43" customFormat="1" x14ac:dyDescent="0.25">
      <c r="A581" s="1769"/>
      <c r="B581" s="1751"/>
      <c r="C581" s="254" t="s">
        <v>217</v>
      </c>
      <c r="D581" s="728">
        <v>3634722.72</v>
      </c>
      <c r="E581" s="37">
        <v>3634722.72</v>
      </c>
      <c r="F581" s="49"/>
      <c r="G581" s="44"/>
    </row>
    <row r="582" spans="1:7" s="43" customFormat="1" x14ac:dyDescent="0.25">
      <c r="A582" s="1769"/>
      <c r="B582" s="1751"/>
      <c r="C582" s="254" t="s">
        <v>218</v>
      </c>
      <c r="D582" s="728">
        <v>5462890.0300000003</v>
      </c>
      <c r="E582" s="37">
        <v>5462890.0300000003</v>
      </c>
      <c r="F582" s="49"/>
      <c r="G582" s="44"/>
    </row>
    <row r="583" spans="1:7" s="43" customFormat="1" x14ac:dyDescent="0.25">
      <c r="A583" s="1770"/>
      <c r="B583" s="1695"/>
      <c r="C583" s="254" t="s">
        <v>1329</v>
      </c>
      <c r="D583" s="728">
        <v>0</v>
      </c>
      <c r="E583" s="37">
        <v>0</v>
      </c>
      <c r="F583" s="49"/>
      <c r="G583" s="44"/>
    </row>
    <row r="584" spans="1:7" s="43" customFormat="1" x14ac:dyDescent="0.25">
      <c r="A584" s="1769" t="s">
        <v>1333</v>
      </c>
      <c r="B584" s="1751" t="s">
        <v>1334</v>
      </c>
      <c r="C584" s="199" t="s">
        <v>272</v>
      </c>
      <c r="D584" s="731">
        <f>D585+D586+D587</f>
        <v>9097612.75</v>
      </c>
      <c r="E584" s="38">
        <f>E585+E586+E587</f>
        <v>9097612.75</v>
      </c>
      <c r="F584" s="49"/>
      <c r="G584" s="44"/>
    </row>
    <row r="585" spans="1:7" s="43" customFormat="1" x14ac:dyDescent="0.25">
      <c r="A585" s="1769"/>
      <c r="B585" s="1751"/>
      <c r="C585" s="254" t="s">
        <v>217</v>
      </c>
      <c r="D585" s="728">
        <v>3634722.72</v>
      </c>
      <c r="E585" s="37">
        <v>3634722.72</v>
      </c>
      <c r="F585" s="49"/>
      <c r="G585" s="44"/>
    </row>
    <row r="586" spans="1:7" s="43" customFormat="1" x14ac:dyDescent="0.25">
      <c r="A586" s="1769"/>
      <c r="B586" s="1751"/>
      <c r="C586" s="254" t="s">
        <v>218</v>
      </c>
      <c r="D586" s="728">
        <v>5462890.0300000003</v>
      </c>
      <c r="E586" s="37">
        <v>5462890.0300000003</v>
      </c>
      <c r="F586" s="49"/>
      <c r="G586" s="44"/>
    </row>
    <row r="587" spans="1:7" s="43" customFormat="1" x14ac:dyDescent="0.25">
      <c r="A587" s="1770"/>
      <c r="B587" s="1695"/>
      <c r="C587" s="254" t="s">
        <v>1329</v>
      </c>
      <c r="D587" s="728">
        <v>0</v>
      </c>
      <c r="E587" s="37">
        <v>0</v>
      </c>
      <c r="F587" s="49"/>
      <c r="G587" s="44"/>
    </row>
    <row r="588" spans="1:7" s="43" customFormat="1" x14ac:dyDescent="0.25">
      <c r="A588" s="1686">
        <v>4</v>
      </c>
      <c r="B588" s="1689" t="s">
        <v>348</v>
      </c>
      <c r="C588" s="199" t="s">
        <v>272</v>
      </c>
      <c r="D588" s="731">
        <f>D589+D590+D591</f>
        <v>0</v>
      </c>
      <c r="E588" s="38">
        <f>E589+E590+E591</f>
        <v>0</v>
      </c>
      <c r="F588" s="49"/>
      <c r="G588" s="44"/>
    </row>
    <row r="589" spans="1:7" s="43" customFormat="1" x14ac:dyDescent="0.25">
      <c r="A589" s="1687"/>
      <c r="B589" s="1690"/>
      <c r="C589" s="199" t="s">
        <v>217</v>
      </c>
      <c r="D589" s="731">
        <v>0</v>
      </c>
      <c r="E589" s="38">
        <v>0</v>
      </c>
      <c r="F589" s="49"/>
      <c r="G589" s="44"/>
    </row>
    <row r="590" spans="1:7" s="43" customFormat="1" x14ac:dyDescent="0.25">
      <c r="A590" s="1687"/>
      <c r="B590" s="1690"/>
      <c r="C590" s="199" t="s">
        <v>218</v>
      </c>
      <c r="D590" s="683">
        <v>0</v>
      </c>
      <c r="E590" s="38">
        <v>0</v>
      </c>
      <c r="F590" s="49"/>
      <c r="G590" s="44"/>
    </row>
    <row r="591" spans="1:7" s="43" customFormat="1" x14ac:dyDescent="0.25">
      <c r="A591" s="1688"/>
      <c r="B591" s="1691"/>
      <c r="C591" s="199" t="s">
        <v>1329</v>
      </c>
      <c r="D591" s="683">
        <f>D595</f>
        <v>0</v>
      </c>
      <c r="E591" s="38">
        <f>E595</f>
        <v>0</v>
      </c>
      <c r="F591" s="49"/>
      <c r="G591" s="44"/>
    </row>
    <row r="592" spans="1:7" s="43" customFormat="1" x14ac:dyDescent="0.25">
      <c r="A592" s="1856" t="s">
        <v>258</v>
      </c>
      <c r="B592" s="1848" t="s">
        <v>349</v>
      </c>
      <c r="C592" s="199" t="s">
        <v>272</v>
      </c>
      <c r="D592" s="683">
        <f>D593+D594+D595</f>
        <v>0</v>
      </c>
      <c r="E592" s="38">
        <f>E593+E594+E595</f>
        <v>0</v>
      </c>
      <c r="F592" s="49"/>
      <c r="G592" s="44"/>
    </row>
    <row r="593" spans="1:7" s="43" customFormat="1" x14ac:dyDescent="0.25">
      <c r="A593" s="1769"/>
      <c r="B593" s="1751"/>
      <c r="C593" s="254" t="s">
        <v>217</v>
      </c>
      <c r="D593" s="685">
        <v>0</v>
      </c>
      <c r="E593" s="37">
        <v>0</v>
      </c>
      <c r="F593" s="49"/>
      <c r="G593" s="44"/>
    </row>
    <row r="594" spans="1:7" s="43" customFormat="1" x14ac:dyDescent="0.25">
      <c r="A594" s="1769"/>
      <c r="B594" s="1751"/>
      <c r="C594" s="254" t="s">
        <v>218</v>
      </c>
      <c r="D594" s="685">
        <v>0</v>
      </c>
      <c r="E594" s="37">
        <v>0</v>
      </c>
      <c r="F594" s="49"/>
      <c r="G594" s="44"/>
    </row>
    <row r="595" spans="1:7" s="43" customFormat="1" x14ac:dyDescent="0.25">
      <c r="A595" s="1770"/>
      <c r="B595" s="1695"/>
      <c r="C595" s="254" t="s">
        <v>1329</v>
      </c>
      <c r="D595" s="685">
        <v>0</v>
      </c>
      <c r="E595" s="37">
        <v>0</v>
      </c>
      <c r="F595" s="49"/>
      <c r="G595" s="44"/>
    </row>
    <row r="596" spans="1:7" s="43" customFormat="1" x14ac:dyDescent="0.25">
      <c r="A596" s="1369" t="s">
        <v>268</v>
      </c>
      <c r="B596" s="1766" t="s">
        <v>349</v>
      </c>
      <c r="C596" s="199" t="s">
        <v>272</v>
      </c>
      <c r="D596" s="731">
        <f>D597+D598+D599</f>
        <v>0</v>
      </c>
      <c r="E596" s="38">
        <f>E597+E598+E599</f>
        <v>0</v>
      </c>
      <c r="F596" s="49"/>
      <c r="G596" s="44"/>
    </row>
    <row r="597" spans="1:7" s="43" customFormat="1" x14ac:dyDescent="0.25">
      <c r="A597" s="1587"/>
      <c r="B597" s="1767"/>
      <c r="C597" s="254" t="s">
        <v>217</v>
      </c>
      <c r="D597" s="728">
        <v>0</v>
      </c>
      <c r="E597" s="37">
        <v>0</v>
      </c>
      <c r="F597" s="49"/>
      <c r="G597" s="44"/>
    </row>
    <row r="598" spans="1:7" s="43" customFormat="1" x14ac:dyDescent="0.25">
      <c r="A598" s="1587"/>
      <c r="B598" s="1767"/>
      <c r="C598" s="254" t="s">
        <v>218</v>
      </c>
      <c r="D598" s="728">
        <v>0</v>
      </c>
      <c r="E598" s="37">
        <v>0</v>
      </c>
      <c r="F598" s="49"/>
      <c r="G598" s="44"/>
    </row>
    <row r="599" spans="1:7" s="43" customFormat="1" x14ac:dyDescent="0.25">
      <c r="A599" s="1765"/>
      <c r="B599" s="1768"/>
      <c r="C599" s="254" t="s">
        <v>1329</v>
      </c>
      <c r="D599" s="728">
        <v>0</v>
      </c>
      <c r="E599" s="37">
        <v>0</v>
      </c>
      <c r="F599" s="49"/>
      <c r="G599" s="44"/>
    </row>
    <row r="600" spans="1:7" s="43" customFormat="1" x14ac:dyDescent="0.25">
      <c r="A600" s="1686" t="s">
        <v>76</v>
      </c>
      <c r="B600" s="1689" t="s">
        <v>350</v>
      </c>
      <c r="C600" s="199" t="s">
        <v>272</v>
      </c>
      <c r="D600" s="683">
        <f>D601+D602+D603</f>
        <v>5598600</v>
      </c>
      <c r="E600" s="38">
        <f>E601+E602+E603</f>
        <v>5598600</v>
      </c>
      <c r="F600" s="49"/>
      <c r="G600" s="44"/>
    </row>
    <row r="601" spans="1:7" s="43" customFormat="1" x14ac:dyDescent="0.25">
      <c r="A601" s="1687"/>
      <c r="B601" s="1690"/>
      <c r="C601" s="199" t="s">
        <v>217</v>
      </c>
      <c r="D601" s="732">
        <f t="shared" ref="D601:E603" si="17">D605</f>
        <v>1065792.8</v>
      </c>
      <c r="E601" s="117">
        <f t="shared" si="17"/>
        <v>1065792.8</v>
      </c>
      <c r="F601" s="49"/>
      <c r="G601" s="44"/>
    </row>
    <row r="602" spans="1:7" s="43" customFormat="1" x14ac:dyDescent="0.25">
      <c r="A602" s="1687"/>
      <c r="B602" s="1690"/>
      <c r="C602" s="199" t="s">
        <v>218</v>
      </c>
      <c r="D602" s="732">
        <f t="shared" si="17"/>
        <v>2573297.2000000002</v>
      </c>
      <c r="E602" s="117">
        <f t="shared" si="17"/>
        <v>2573297.2000000002</v>
      </c>
      <c r="F602" s="49"/>
      <c r="G602" s="44"/>
    </row>
    <row r="603" spans="1:7" s="43" customFormat="1" x14ac:dyDescent="0.25">
      <c r="A603" s="1688"/>
      <c r="B603" s="1691"/>
      <c r="C603" s="199" t="s">
        <v>1329</v>
      </c>
      <c r="D603" s="732">
        <f t="shared" si="17"/>
        <v>1959510</v>
      </c>
      <c r="E603" s="117">
        <f t="shared" si="17"/>
        <v>1959510</v>
      </c>
      <c r="F603" s="49"/>
      <c r="G603" s="44"/>
    </row>
    <row r="604" spans="1:7" s="43" customFormat="1" x14ac:dyDescent="0.25">
      <c r="A604" s="1369" t="s">
        <v>351</v>
      </c>
      <c r="B604" s="1848" t="s">
        <v>633</v>
      </c>
      <c r="C604" s="199" t="s">
        <v>272</v>
      </c>
      <c r="D604" s="683">
        <f>D605+D606+D607</f>
        <v>5598600</v>
      </c>
      <c r="E604" s="38">
        <f>E605+E606+E607</f>
        <v>5598600</v>
      </c>
      <c r="F604" s="49"/>
      <c r="G604" s="44"/>
    </row>
    <row r="605" spans="1:7" s="43" customFormat="1" x14ac:dyDescent="0.25">
      <c r="A605" s="1587"/>
      <c r="B605" s="1751"/>
      <c r="C605" s="254" t="s">
        <v>217</v>
      </c>
      <c r="D605" s="690">
        <v>1065792.8</v>
      </c>
      <c r="E605" s="37">
        <f>E609</f>
        <v>1065792.8</v>
      </c>
      <c r="F605" s="49"/>
      <c r="G605" s="44"/>
    </row>
    <row r="606" spans="1:7" s="43" customFormat="1" x14ac:dyDescent="0.25">
      <c r="A606" s="1587"/>
      <c r="B606" s="1751"/>
      <c r="C606" s="254" t="s">
        <v>218</v>
      </c>
      <c r="D606" s="690">
        <v>2573297.2000000002</v>
      </c>
      <c r="E606" s="37">
        <f>E610</f>
        <v>2573297.2000000002</v>
      </c>
      <c r="F606" s="49"/>
      <c r="G606" s="44"/>
    </row>
    <row r="607" spans="1:7" s="43" customFormat="1" x14ac:dyDescent="0.25">
      <c r="A607" s="1765"/>
      <c r="B607" s="1695"/>
      <c r="C607" s="254" t="s">
        <v>1329</v>
      </c>
      <c r="D607" s="690">
        <v>1959510</v>
      </c>
      <c r="E607" s="101">
        <f>E611</f>
        <v>1959510</v>
      </c>
      <c r="F607" s="49"/>
      <c r="G607" s="44"/>
    </row>
    <row r="608" spans="1:7" s="43" customFormat="1" x14ac:dyDescent="0.25">
      <c r="A608" s="1369" t="s">
        <v>632</v>
      </c>
      <c r="B608" s="1766" t="s">
        <v>570</v>
      </c>
      <c r="C608" s="199" t="s">
        <v>272</v>
      </c>
      <c r="D608" s="683">
        <f>D609+D610+D611</f>
        <v>5598600</v>
      </c>
      <c r="E608" s="38">
        <f>E609+E610+E611</f>
        <v>5598600</v>
      </c>
      <c r="F608" s="49"/>
      <c r="G608" s="44"/>
    </row>
    <row r="609" spans="1:7" s="43" customFormat="1" x14ac:dyDescent="0.25">
      <c r="A609" s="1587"/>
      <c r="B609" s="1767"/>
      <c r="C609" s="254" t="s">
        <v>217</v>
      </c>
      <c r="D609" s="690">
        <v>1065792.8</v>
      </c>
      <c r="E609" s="690">
        <v>1065792.8</v>
      </c>
      <c r="F609" s="49"/>
      <c r="G609" s="44"/>
    </row>
    <row r="610" spans="1:7" s="43" customFormat="1" x14ac:dyDescent="0.25">
      <c r="A610" s="1587"/>
      <c r="B610" s="1767"/>
      <c r="C610" s="254" t="s">
        <v>218</v>
      </c>
      <c r="D610" s="690">
        <v>2573297.2000000002</v>
      </c>
      <c r="E610" s="690">
        <v>2573297.2000000002</v>
      </c>
      <c r="F610" s="49"/>
      <c r="G610" s="44"/>
    </row>
    <row r="611" spans="1:7" s="43" customFormat="1" x14ac:dyDescent="0.25">
      <c r="A611" s="1765"/>
      <c r="B611" s="1768"/>
      <c r="C611" s="254" t="s">
        <v>1329</v>
      </c>
      <c r="D611" s="736">
        <v>1959510</v>
      </c>
      <c r="E611" s="690">
        <v>1959510</v>
      </c>
      <c r="F611" s="49"/>
      <c r="G611" s="44"/>
    </row>
    <row r="612" spans="1:7" s="43" customFormat="1" x14ac:dyDescent="0.25">
      <c r="A612" s="1686" t="s">
        <v>370</v>
      </c>
      <c r="B612" s="1689" t="s">
        <v>1335</v>
      </c>
      <c r="C612" s="199" t="s">
        <v>272</v>
      </c>
      <c r="D612" s="683">
        <f>D613+D614+D615</f>
        <v>1548800</v>
      </c>
      <c r="E612" s="38">
        <f>E613+E614+E615</f>
        <v>1548800</v>
      </c>
      <c r="F612" s="49"/>
      <c r="G612" s="44"/>
    </row>
    <row r="613" spans="1:7" s="43" customFormat="1" x14ac:dyDescent="0.25">
      <c r="A613" s="1687"/>
      <c r="B613" s="1690"/>
      <c r="C613" s="199" t="s">
        <v>217</v>
      </c>
      <c r="D613" s="683">
        <v>0</v>
      </c>
      <c r="E613" s="38">
        <v>0</v>
      </c>
      <c r="F613" s="49"/>
      <c r="G613" s="44"/>
    </row>
    <row r="614" spans="1:7" s="43" customFormat="1" x14ac:dyDescent="0.25">
      <c r="A614" s="1687"/>
      <c r="B614" s="1690"/>
      <c r="C614" s="199" t="s">
        <v>218</v>
      </c>
      <c r="D614" s="683">
        <v>0</v>
      </c>
      <c r="E614" s="38">
        <v>0</v>
      </c>
      <c r="F614" s="49"/>
      <c r="G614" s="44"/>
    </row>
    <row r="615" spans="1:7" s="43" customFormat="1" ht="28.5" customHeight="1" x14ac:dyDescent="0.25">
      <c r="A615" s="1688"/>
      <c r="B615" s="1691"/>
      <c r="C615" s="199" t="s">
        <v>1329</v>
      </c>
      <c r="D615" s="683">
        <f>D616</f>
        <v>1548800</v>
      </c>
      <c r="E615" s="38">
        <f>E616</f>
        <v>1548800</v>
      </c>
      <c r="F615" s="49"/>
      <c r="G615" s="44"/>
    </row>
    <row r="616" spans="1:7" s="43" customFormat="1" ht="45.75" thickBot="1" x14ac:dyDescent="0.3">
      <c r="A616" s="256" t="s">
        <v>132</v>
      </c>
      <c r="B616" s="377" t="s">
        <v>401</v>
      </c>
      <c r="C616" s="254" t="s">
        <v>1329</v>
      </c>
      <c r="D616" s="685">
        <v>1548800</v>
      </c>
      <c r="E616" s="37">
        <v>1548800</v>
      </c>
      <c r="F616" s="49"/>
      <c r="G616" s="44"/>
    </row>
    <row r="617" spans="1:7" s="43" customFormat="1" x14ac:dyDescent="0.25">
      <c r="A617" s="1739" t="s">
        <v>1113</v>
      </c>
      <c r="B617" s="1740"/>
      <c r="C617" s="1740"/>
      <c r="D617" s="1740"/>
      <c r="E617" s="1741"/>
      <c r="F617" s="49"/>
      <c r="G617" s="44"/>
    </row>
    <row r="618" spans="1:7" s="43" customFormat="1" ht="71.25" x14ac:dyDescent="0.25">
      <c r="A618" s="294" t="s">
        <v>223</v>
      </c>
      <c r="B618" s="262" t="s">
        <v>420</v>
      </c>
      <c r="C618" s="257" t="s">
        <v>1121</v>
      </c>
      <c r="D618" s="257" t="s">
        <v>1117</v>
      </c>
      <c r="E618" s="258" t="s">
        <v>1120</v>
      </c>
      <c r="F618" s="49"/>
      <c r="G618" s="44"/>
    </row>
    <row r="619" spans="1:7" s="43" customFormat="1" ht="31.5" customHeight="1" x14ac:dyDescent="0.25">
      <c r="A619" s="1850"/>
      <c r="B619" s="1853" t="s">
        <v>69</v>
      </c>
      <c r="C619" s="262" t="s">
        <v>272</v>
      </c>
      <c r="D619" s="290">
        <f>D620+D621+D622</f>
        <v>9109912.1600000001</v>
      </c>
      <c r="E619" s="295">
        <f>E620+E621+E622</f>
        <v>9067767.3599999994</v>
      </c>
      <c r="F619" s="49"/>
      <c r="G619" s="44"/>
    </row>
    <row r="620" spans="1:7" s="43" customFormat="1" x14ac:dyDescent="0.25">
      <c r="A620" s="1851"/>
      <c r="B620" s="1854"/>
      <c r="C620" s="262" t="s">
        <v>181</v>
      </c>
      <c r="D620" s="290">
        <v>0</v>
      </c>
      <c r="E620" s="295">
        <v>0</v>
      </c>
      <c r="F620" s="49"/>
      <c r="G620" s="44"/>
    </row>
    <row r="621" spans="1:7" s="43" customFormat="1" x14ac:dyDescent="0.25">
      <c r="A621" s="1851"/>
      <c r="B621" s="1854"/>
      <c r="C621" s="257" t="s">
        <v>182</v>
      </c>
      <c r="D621" s="291">
        <v>0</v>
      </c>
      <c r="E621" s="320">
        <v>0</v>
      </c>
      <c r="F621" s="49"/>
      <c r="G621" s="44"/>
    </row>
    <row r="622" spans="1:7" s="43" customFormat="1" x14ac:dyDescent="0.25">
      <c r="A622" s="1852"/>
      <c r="B622" s="1855"/>
      <c r="C622" s="257" t="s">
        <v>461</v>
      </c>
      <c r="D622" s="291">
        <f>D627</f>
        <v>9109912.1600000001</v>
      </c>
      <c r="E622" s="320">
        <f>E627</f>
        <v>9067767.3599999994</v>
      </c>
      <c r="F622" s="49"/>
      <c r="G622" s="44"/>
    </row>
    <row r="623" spans="1:7" s="43" customFormat="1" ht="15.75" thickBot="1" x14ac:dyDescent="0.3">
      <c r="A623" s="310">
        <v>1</v>
      </c>
      <c r="B623" s="305">
        <v>2</v>
      </c>
      <c r="C623" s="305">
        <v>3</v>
      </c>
      <c r="D623" s="305">
        <v>4</v>
      </c>
      <c r="E623" s="311">
        <v>5</v>
      </c>
      <c r="F623" s="49"/>
      <c r="G623" s="44"/>
    </row>
    <row r="624" spans="1:7" s="43" customFormat="1" x14ac:dyDescent="0.25">
      <c r="A624" s="1944" t="s">
        <v>225</v>
      </c>
      <c r="B624" s="1964" t="s">
        <v>630</v>
      </c>
      <c r="C624" s="263" t="s">
        <v>272</v>
      </c>
      <c r="D624" s="284">
        <f>D625+D626+D627</f>
        <v>9109912.1600000001</v>
      </c>
      <c r="E624" s="96">
        <f>E625+E626+E627</f>
        <v>9067767.3599999994</v>
      </c>
      <c r="F624" s="49"/>
      <c r="G624" s="44"/>
    </row>
    <row r="625" spans="1:7" s="43" customFormat="1" x14ac:dyDescent="0.25">
      <c r="A625" s="1731"/>
      <c r="B625" s="1759"/>
      <c r="C625" s="252" t="s">
        <v>181</v>
      </c>
      <c r="D625" s="372">
        <v>0</v>
      </c>
      <c r="E625" s="373">
        <v>0</v>
      </c>
      <c r="F625" s="49"/>
      <c r="G625" s="44"/>
    </row>
    <row r="626" spans="1:7" s="43" customFormat="1" x14ac:dyDescent="0.25">
      <c r="A626" s="1731"/>
      <c r="B626" s="1759"/>
      <c r="C626" s="213" t="s">
        <v>182</v>
      </c>
      <c r="D626" s="372">
        <v>0</v>
      </c>
      <c r="E626" s="373">
        <v>0</v>
      </c>
      <c r="F626" s="49"/>
      <c r="G626" s="44"/>
    </row>
    <row r="627" spans="1:7" s="43" customFormat="1" ht="15.75" thickBot="1" x14ac:dyDescent="0.3">
      <c r="A627" s="1732"/>
      <c r="B627" s="1965"/>
      <c r="C627" s="213" t="s">
        <v>461</v>
      </c>
      <c r="D627" s="372">
        <f>D631+D635+D639+D643</f>
        <v>9109912.1600000001</v>
      </c>
      <c r="E627" s="373">
        <f>E631+E635+E639+E643</f>
        <v>9067767.3599999994</v>
      </c>
      <c r="F627" s="49"/>
      <c r="G627" s="44"/>
    </row>
    <row r="628" spans="1:7" s="43" customFormat="1" x14ac:dyDescent="0.25">
      <c r="A628" s="1944" t="s">
        <v>81</v>
      </c>
      <c r="B628" s="1960" t="s">
        <v>424</v>
      </c>
      <c r="C628" s="210" t="s">
        <v>272</v>
      </c>
      <c r="D628" s="279">
        <f>D629+D630+D631</f>
        <v>56104.69</v>
      </c>
      <c r="E628" s="99">
        <f>E629+E630+E631</f>
        <v>56104.69</v>
      </c>
      <c r="F628" s="49"/>
      <c r="G628" s="44"/>
    </row>
    <row r="629" spans="1:7" s="43" customFormat="1" x14ac:dyDescent="0.25">
      <c r="A629" s="1731"/>
      <c r="B629" s="1961"/>
      <c r="C629" s="252" t="s">
        <v>181</v>
      </c>
      <c r="D629" s="372">
        <v>0</v>
      </c>
      <c r="E629" s="373">
        <v>0</v>
      </c>
      <c r="F629" s="49"/>
      <c r="G629" s="44"/>
    </row>
    <row r="630" spans="1:7" s="43" customFormat="1" x14ac:dyDescent="0.25">
      <c r="A630" s="1731"/>
      <c r="B630" s="1961"/>
      <c r="C630" s="213" t="s">
        <v>182</v>
      </c>
      <c r="D630" s="372">
        <v>0</v>
      </c>
      <c r="E630" s="373">
        <v>0</v>
      </c>
      <c r="F630" s="49"/>
      <c r="G630" s="44"/>
    </row>
    <row r="631" spans="1:7" s="43" customFormat="1" ht="15.75" thickBot="1" x14ac:dyDescent="0.3">
      <c r="A631" s="1732"/>
      <c r="B631" s="1966"/>
      <c r="C631" s="213" t="s">
        <v>461</v>
      </c>
      <c r="D631" s="372">
        <v>56104.69</v>
      </c>
      <c r="E631" s="373">
        <v>56104.69</v>
      </c>
      <c r="F631" s="49"/>
      <c r="G631" s="44"/>
    </row>
    <row r="632" spans="1:7" s="43" customFormat="1" x14ac:dyDescent="0.25">
      <c r="A632" s="1944" t="s">
        <v>83</v>
      </c>
      <c r="B632" s="1960" t="s">
        <v>221</v>
      </c>
      <c r="C632" s="210" t="s">
        <v>272</v>
      </c>
      <c r="D632" s="279">
        <f>D633+D634+D635</f>
        <v>6025669.8200000003</v>
      </c>
      <c r="E632" s="99">
        <f>E633+E634+E635</f>
        <v>5983525.0199999996</v>
      </c>
      <c r="F632" s="49"/>
      <c r="G632" s="44"/>
    </row>
    <row r="633" spans="1:7" s="43" customFormat="1" x14ac:dyDescent="0.25">
      <c r="A633" s="1731"/>
      <c r="B633" s="1961"/>
      <c r="C633" s="252" t="s">
        <v>181</v>
      </c>
      <c r="D633" s="372">
        <v>0</v>
      </c>
      <c r="E633" s="373">
        <v>0</v>
      </c>
      <c r="F633" s="49"/>
      <c r="G633" s="44"/>
    </row>
    <row r="634" spans="1:7" s="43" customFormat="1" x14ac:dyDescent="0.25">
      <c r="A634" s="1731"/>
      <c r="B634" s="1961"/>
      <c r="C634" s="213" t="s">
        <v>182</v>
      </c>
      <c r="D634" s="372">
        <v>0</v>
      </c>
      <c r="E634" s="373">
        <v>0</v>
      </c>
      <c r="F634" s="49"/>
      <c r="G634" s="44"/>
    </row>
    <row r="635" spans="1:7" s="43" customFormat="1" ht="15.75" thickBot="1" x14ac:dyDescent="0.3">
      <c r="A635" s="1732"/>
      <c r="B635" s="1966"/>
      <c r="C635" s="213" t="s">
        <v>461</v>
      </c>
      <c r="D635" s="372">
        <v>6025669.8200000003</v>
      </c>
      <c r="E635" s="373">
        <v>5983525.0199999996</v>
      </c>
      <c r="F635" s="49"/>
      <c r="G635" s="44"/>
    </row>
    <row r="636" spans="1:7" s="43" customFormat="1" x14ac:dyDescent="0.25">
      <c r="A636" s="1944" t="s">
        <v>84</v>
      </c>
      <c r="B636" s="1960" t="s">
        <v>631</v>
      </c>
      <c r="C636" s="210" t="s">
        <v>272</v>
      </c>
      <c r="D636" s="274">
        <f>D637+D638+D639</f>
        <v>2893137.65</v>
      </c>
      <c r="E636" s="38">
        <f>E637+E638+E639</f>
        <v>2893137.65</v>
      </c>
      <c r="F636" s="49"/>
      <c r="G636" s="44"/>
    </row>
    <row r="637" spans="1:7" s="43" customFormat="1" x14ac:dyDescent="0.25">
      <c r="A637" s="1731"/>
      <c r="B637" s="1961"/>
      <c r="C637" s="252" t="s">
        <v>181</v>
      </c>
      <c r="D637" s="275">
        <v>0</v>
      </c>
      <c r="E637" s="37">
        <v>0</v>
      </c>
      <c r="F637" s="49"/>
      <c r="G637" s="44"/>
    </row>
    <row r="638" spans="1:7" s="43" customFormat="1" x14ac:dyDescent="0.25">
      <c r="A638" s="1731"/>
      <c r="B638" s="1961"/>
      <c r="C638" s="213" t="s">
        <v>182</v>
      </c>
      <c r="D638" s="275">
        <v>0</v>
      </c>
      <c r="E638" s="37">
        <v>0</v>
      </c>
      <c r="F638" s="49"/>
      <c r="G638" s="44"/>
    </row>
    <row r="639" spans="1:7" s="43" customFormat="1" ht="15.75" thickBot="1" x14ac:dyDescent="0.3">
      <c r="A639" s="1732"/>
      <c r="B639" s="1966"/>
      <c r="C639" s="213" t="s">
        <v>461</v>
      </c>
      <c r="D639" s="275">
        <v>2893137.65</v>
      </c>
      <c r="E639" s="37">
        <v>2893137.65</v>
      </c>
      <c r="F639" s="49"/>
      <c r="G639" s="44"/>
    </row>
    <row r="640" spans="1:7" s="43" customFormat="1" x14ac:dyDescent="0.25">
      <c r="A640" s="1944" t="s">
        <v>86</v>
      </c>
      <c r="B640" s="1960" t="s">
        <v>584</v>
      </c>
      <c r="C640" s="210" t="s">
        <v>272</v>
      </c>
      <c r="D640" s="274">
        <f>D641+D642+D643</f>
        <v>135000</v>
      </c>
      <c r="E640" s="38">
        <f>E641+E642+E643</f>
        <v>135000</v>
      </c>
      <c r="F640" s="49"/>
      <c r="G640" s="44"/>
    </row>
    <row r="641" spans="1:7" s="43" customFormat="1" x14ac:dyDescent="0.25">
      <c r="A641" s="1731"/>
      <c r="B641" s="1961"/>
      <c r="C641" s="252" t="s">
        <v>181</v>
      </c>
      <c r="D641" s="275">
        <v>0</v>
      </c>
      <c r="E641" s="37">
        <v>0</v>
      </c>
      <c r="F641" s="49"/>
      <c r="G641" s="44"/>
    </row>
    <row r="642" spans="1:7" s="43" customFormat="1" x14ac:dyDescent="0.25">
      <c r="A642" s="1731"/>
      <c r="B642" s="1961"/>
      <c r="C642" s="213" t="s">
        <v>182</v>
      </c>
      <c r="D642" s="275">
        <v>0</v>
      </c>
      <c r="E642" s="37">
        <v>0</v>
      </c>
      <c r="F642" s="49"/>
      <c r="G642" s="44"/>
    </row>
    <row r="643" spans="1:7" s="43" customFormat="1" ht="15.75" thickBot="1" x14ac:dyDescent="0.3">
      <c r="A643" s="1732"/>
      <c r="B643" s="1962"/>
      <c r="C643" s="217" t="s">
        <v>461</v>
      </c>
      <c r="D643" s="313">
        <v>135000</v>
      </c>
      <c r="E643" s="314">
        <v>135000</v>
      </c>
      <c r="F643" s="49"/>
      <c r="G643" s="44"/>
    </row>
    <row r="644" spans="1:7" s="43" customFormat="1" ht="15.75" x14ac:dyDescent="0.25">
      <c r="A644" s="1955" t="s">
        <v>1194</v>
      </c>
      <c r="B644" s="1956"/>
      <c r="C644" s="1956"/>
      <c r="D644" s="1956"/>
      <c r="E644" s="1957"/>
      <c r="F644" s="49"/>
      <c r="G644" s="44"/>
    </row>
    <row r="645" spans="1:7" s="43" customFormat="1" x14ac:dyDescent="0.25">
      <c r="A645" s="1526" t="s">
        <v>223</v>
      </c>
      <c r="B645" s="1526" t="s">
        <v>420</v>
      </c>
      <c r="C645" s="1497" t="s">
        <v>1140</v>
      </c>
      <c r="D645" s="1497" t="s">
        <v>1119</v>
      </c>
      <c r="E645" s="1497" t="s">
        <v>1120</v>
      </c>
      <c r="F645" s="49"/>
      <c r="G645" s="44"/>
    </row>
    <row r="646" spans="1:7" s="43" customFormat="1" x14ac:dyDescent="0.25">
      <c r="A646" s="1526"/>
      <c r="B646" s="1526"/>
      <c r="C646" s="1497"/>
      <c r="D646" s="1497"/>
      <c r="E646" s="1497"/>
      <c r="F646" s="49"/>
      <c r="G646" s="44"/>
    </row>
    <row r="647" spans="1:7" x14ac:dyDescent="0.25">
      <c r="A647" s="1526"/>
      <c r="B647" s="1526"/>
      <c r="C647" s="1497"/>
      <c r="D647" s="1497"/>
      <c r="E647" s="1497"/>
      <c r="F647" s="49"/>
    </row>
    <row r="648" spans="1:7" s="43" customFormat="1" x14ac:dyDescent="0.25">
      <c r="A648" s="1526"/>
      <c r="B648" s="1526"/>
      <c r="C648" s="1497"/>
      <c r="D648" s="1497"/>
      <c r="E648" s="1497"/>
      <c r="F648" s="49"/>
      <c r="G648" s="44"/>
    </row>
    <row r="649" spans="1:7" s="43" customFormat="1" ht="15.75" x14ac:dyDescent="0.25">
      <c r="A649" s="1544"/>
      <c r="B649" s="1497" t="s">
        <v>7</v>
      </c>
      <c r="C649" s="995" t="s">
        <v>272</v>
      </c>
      <c r="D649" s="296">
        <f>D650+D651+D652</f>
        <v>7390002.290000001</v>
      </c>
      <c r="E649" s="296">
        <f>E650+E651+E652</f>
        <v>7390002.290000001</v>
      </c>
      <c r="F649" s="49"/>
      <c r="G649" s="44"/>
    </row>
    <row r="650" spans="1:7" s="43" customFormat="1" ht="15.75" x14ac:dyDescent="0.25">
      <c r="A650" s="1544"/>
      <c r="B650" s="1497"/>
      <c r="C650" s="995" t="s">
        <v>181</v>
      </c>
      <c r="D650" s="296">
        <f>D655</f>
        <v>5036628.53</v>
      </c>
      <c r="E650" s="296">
        <f>E655</f>
        <v>5036628.53</v>
      </c>
      <c r="F650" s="49"/>
      <c r="G650" s="44"/>
    </row>
    <row r="651" spans="1:7" s="43" customFormat="1" ht="15.75" x14ac:dyDescent="0.25">
      <c r="A651" s="1544"/>
      <c r="B651" s="1497"/>
      <c r="C651" s="995" t="s">
        <v>182</v>
      </c>
      <c r="D651" s="296">
        <f>D656</f>
        <v>99557.48000000001</v>
      </c>
      <c r="E651" s="296">
        <f>E656</f>
        <v>99557.48000000001</v>
      </c>
      <c r="F651" s="49"/>
      <c r="G651" s="44"/>
    </row>
    <row r="652" spans="1:7" s="43" customFormat="1" ht="15.75" x14ac:dyDescent="0.25">
      <c r="A652" s="1544"/>
      <c r="B652" s="1497"/>
      <c r="C652" s="995" t="s">
        <v>6</v>
      </c>
      <c r="D652" s="296">
        <f>D657+D666</f>
        <v>2253816.2799999998</v>
      </c>
      <c r="E652" s="296">
        <f>E666+E657</f>
        <v>2253816.2799999998</v>
      </c>
      <c r="F652" s="49"/>
      <c r="G652" s="44"/>
    </row>
    <row r="653" spans="1:7" ht="15.75" x14ac:dyDescent="0.25">
      <c r="A653" s="996">
        <v>1</v>
      </c>
      <c r="B653" s="996">
        <v>2</v>
      </c>
      <c r="C653" s="996">
        <v>3</v>
      </c>
      <c r="D653" s="996">
        <v>4</v>
      </c>
      <c r="E653" s="996">
        <v>5</v>
      </c>
      <c r="F653" s="49"/>
    </row>
    <row r="654" spans="1:7" s="43" customFormat="1" x14ac:dyDescent="0.25">
      <c r="A654" s="1979" t="s">
        <v>225</v>
      </c>
      <c r="B654" s="1979" t="s">
        <v>736</v>
      </c>
      <c r="C654" s="292" t="s">
        <v>8</v>
      </c>
      <c r="D654" s="99">
        <f>D655+D656+D657</f>
        <v>5321057.290000001</v>
      </c>
      <c r="E654" s="99">
        <f>E655+E656+E657</f>
        <v>5321057.290000001</v>
      </c>
      <c r="F654" s="49"/>
      <c r="G654" s="44"/>
    </row>
    <row r="655" spans="1:7" s="43" customFormat="1" ht="42.75" x14ac:dyDescent="0.25">
      <c r="A655" s="1979"/>
      <c r="B655" s="1979"/>
      <c r="C655" s="292" t="s">
        <v>9</v>
      </c>
      <c r="D655" s="99">
        <f t="shared" ref="D655:E657" si="18">D659+D663</f>
        <v>5036628.53</v>
      </c>
      <c r="E655" s="99">
        <f t="shared" si="18"/>
        <v>5036628.53</v>
      </c>
      <c r="F655" s="49"/>
      <c r="G655" s="44"/>
    </row>
    <row r="656" spans="1:7" ht="42.75" x14ac:dyDescent="0.25">
      <c r="A656" s="1979"/>
      <c r="B656" s="1979"/>
      <c r="C656" s="292" t="s">
        <v>10</v>
      </c>
      <c r="D656" s="99">
        <f t="shared" si="18"/>
        <v>99557.48000000001</v>
      </c>
      <c r="E656" s="99">
        <f t="shared" si="18"/>
        <v>99557.48000000001</v>
      </c>
      <c r="F656" s="49"/>
    </row>
    <row r="657" spans="1:7" ht="28.5" x14ac:dyDescent="0.25">
      <c r="A657" s="1979"/>
      <c r="B657" s="1979"/>
      <c r="C657" s="292" t="s">
        <v>11</v>
      </c>
      <c r="D657" s="99">
        <f t="shared" si="18"/>
        <v>184871.28</v>
      </c>
      <c r="E657" s="99">
        <f t="shared" si="18"/>
        <v>184871.28</v>
      </c>
      <c r="F657" s="49"/>
    </row>
    <row r="658" spans="1:7" s="43" customFormat="1" x14ac:dyDescent="0.25">
      <c r="A658" s="1684" t="s">
        <v>224</v>
      </c>
      <c r="B658" s="1685" t="s">
        <v>1514</v>
      </c>
      <c r="C658" s="998" t="s">
        <v>8</v>
      </c>
      <c r="D658" s="1001">
        <f>D659+D660+D661</f>
        <v>4901413.1000000006</v>
      </c>
      <c r="E658" s="1001">
        <f>E659+E660+E661</f>
        <v>4901413.1000000006</v>
      </c>
      <c r="F658" s="49"/>
      <c r="G658" s="44"/>
    </row>
    <row r="659" spans="1:7" s="43" customFormat="1" ht="45" x14ac:dyDescent="0.25">
      <c r="A659" s="1684"/>
      <c r="B659" s="1685"/>
      <c r="C659" s="999" t="s">
        <v>9</v>
      </c>
      <c r="D659" s="1002">
        <v>4782534.1500000004</v>
      </c>
      <c r="E659" s="1002">
        <v>4782534.1500000004</v>
      </c>
      <c r="F659" s="49"/>
      <c r="G659" s="44"/>
    </row>
    <row r="660" spans="1:7" s="43" customFormat="1" ht="45" x14ac:dyDescent="0.25">
      <c r="A660" s="1684"/>
      <c r="B660" s="1685"/>
      <c r="C660" s="999" t="s">
        <v>10</v>
      </c>
      <c r="D660" s="1003">
        <v>94371.88</v>
      </c>
      <c r="E660" s="1003">
        <v>94371.88</v>
      </c>
      <c r="F660" s="49"/>
      <c r="G660" s="44"/>
    </row>
    <row r="661" spans="1:7" s="43" customFormat="1" ht="30" x14ac:dyDescent="0.25">
      <c r="A661" s="1684"/>
      <c r="B661" s="1685"/>
      <c r="C661" s="999" t="s">
        <v>11</v>
      </c>
      <c r="D661" s="1003">
        <v>24507.07</v>
      </c>
      <c r="E661" s="1003">
        <v>24507.07</v>
      </c>
      <c r="F661" s="49"/>
      <c r="G661" s="44"/>
    </row>
    <row r="662" spans="1:7" s="43" customFormat="1" x14ac:dyDescent="0.25">
      <c r="A662" s="1684" t="s">
        <v>226</v>
      </c>
      <c r="B662" s="1685" t="s">
        <v>1515</v>
      </c>
      <c r="C662" s="998" t="s">
        <v>8</v>
      </c>
      <c r="D662" s="1001">
        <f>D663+D664+D665</f>
        <v>419644.19</v>
      </c>
      <c r="E662" s="1001">
        <f>E663+E664+E665</f>
        <v>419644.19</v>
      </c>
      <c r="F662" s="49"/>
      <c r="G662" s="44"/>
    </row>
    <row r="663" spans="1:7" s="43" customFormat="1" ht="45" x14ac:dyDescent="0.25">
      <c r="A663" s="1684"/>
      <c r="B663" s="1685"/>
      <c r="C663" s="999" t="s">
        <v>9</v>
      </c>
      <c r="D663" s="1002">
        <v>254094.38</v>
      </c>
      <c r="E663" s="1002">
        <v>254094.38</v>
      </c>
      <c r="F663" s="49"/>
      <c r="G663" s="44"/>
    </row>
    <row r="664" spans="1:7" s="43" customFormat="1" ht="45" x14ac:dyDescent="0.25">
      <c r="A664" s="1684"/>
      <c r="B664" s="1685"/>
      <c r="C664" s="999" t="s">
        <v>10</v>
      </c>
      <c r="D664" s="1003">
        <v>5185.6000000000004</v>
      </c>
      <c r="E664" s="1003">
        <v>5185.6000000000004</v>
      </c>
      <c r="F664" s="49"/>
      <c r="G664" s="44"/>
    </row>
    <row r="665" spans="1:7" s="43" customFormat="1" ht="30" x14ac:dyDescent="0.25">
      <c r="A665" s="1684"/>
      <c r="B665" s="1685"/>
      <c r="C665" s="999" t="s">
        <v>11</v>
      </c>
      <c r="D665" s="1003">
        <v>160364.21</v>
      </c>
      <c r="E665" s="1003">
        <v>160364.21</v>
      </c>
      <c r="F665" s="49"/>
      <c r="G665" s="44"/>
    </row>
    <row r="666" spans="1:7" s="43" customFormat="1" ht="57" x14ac:dyDescent="0.25">
      <c r="A666" s="57" t="s">
        <v>22</v>
      </c>
      <c r="B666" s="198" t="s">
        <v>1516</v>
      </c>
      <c r="C666" s="57" t="s">
        <v>11</v>
      </c>
      <c r="D666" s="1004">
        <f>D667+D672</f>
        <v>2068945</v>
      </c>
      <c r="E666" s="1004">
        <f>E667+E672</f>
        <v>2068945</v>
      </c>
      <c r="F666" s="49"/>
      <c r="G666" s="44"/>
    </row>
    <row r="667" spans="1:7" s="43" customFormat="1" ht="28.5" x14ac:dyDescent="0.25">
      <c r="A667" s="1007" t="s">
        <v>89</v>
      </c>
      <c r="B667" s="198" t="s">
        <v>435</v>
      </c>
      <c r="C667" s="998" t="s">
        <v>11</v>
      </c>
      <c r="D667" s="1009">
        <f>D668+D669+D670+D671</f>
        <v>830000</v>
      </c>
      <c r="E667" s="1005">
        <f>E668+E669+E670+E671</f>
        <v>830000</v>
      </c>
      <c r="F667" s="49"/>
      <c r="G667" s="44"/>
    </row>
    <row r="668" spans="1:7" s="43" customFormat="1" ht="75" x14ac:dyDescent="0.25">
      <c r="A668" s="1006" t="s">
        <v>24</v>
      </c>
      <c r="B668" s="193" t="s">
        <v>1517</v>
      </c>
      <c r="C668" s="999" t="s">
        <v>11</v>
      </c>
      <c r="D668" s="1010">
        <v>14700</v>
      </c>
      <c r="E668" s="1008">
        <v>14700</v>
      </c>
      <c r="F668" s="49"/>
      <c r="G668" s="44"/>
    </row>
    <row r="669" spans="1:7" s="43" customFormat="1" ht="30" x14ac:dyDescent="0.25">
      <c r="A669" s="1006" t="s">
        <v>25</v>
      </c>
      <c r="B669" s="1012" t="s">
        <v>1518</v>
      </c>
      <c r="C669" s="213" t="s">
        <v>11</v>
      </c>
      <c r="D669" s="100">
        <v>215000</v>
      </c>
      <c r="E669" s="374">
        <v>215000</v>
      </c>
      <c r="F669" s="49"/>
      <c r="G669" s="44"/>
    </row>
    <row r="670" spans="1:7" s="43" customFormat="1" ht="105" x14ac:dyDescent="0.25">
      <c r="A670" s="1006" t="s">
        <v>345</v>
      </c>
      <c r="B670" s="1012" t="s">
        <v>1519</v>
      </c>
      <c r="C670" s="213" t="s">
        <v>11</v>
      </c>
      <c r="D670" s="100">
        <v>585000</v>
      </c>
      <c r="E670" s="374">
        <v>585000</v>
      </c>
      <c r="F670" s="49"/>
      <c r="G670" s="44"/>
    </row>
    <row r="671" spans="1:7" s="43" customFormat="1" ht="30" x14ac:dyDescent="0.25">
      <c r="A671" s="1006" t="s">
        <v>346</v>
      </c>
      <c r="B671" s="1012" t="s">
        <v>1520</v>
      </c>
      <c r="C671" s="213" t="s">
        <v>11</v>
      </c>
      <c r="D671" s="100">
        <v>15300</v>
      </c>
      <c r="E671" s="374">
        <v>15300</v>
      </c>
      <c r="F671" s="49"/>
      <c r="G671" s="44"/>
    </row>
    <row r="672" spans="1:7" s="43" customFormat="1" ht="57" x14ac:dyDescent="0.25">
      <c r="A672" s="27" t="s">
        <v>92</v>
      </c>
      <c r="B672" s="1013" t="s">
        <v>1521</v>
      </c>
      <c r="C672" s="178" t="s">
        <v>11</v>
      </c>
      <c r="D672" s="1011">
        <f>D675+D674+D673</f>
        <v>1238945</v>
      </c>
      <c r="E672" s="1011">
        <f>E675+E674+E673</f>
        <v>1238945</v>
      </c>
      <c r="F672" s="49"/>
      <c r="G672" s="44"/>
    </row>
    <row r="673" spans="1:7" s="43" customFormat="1" ht="45" x14ac:dyDescent="0.25">
      <c r="A673" s="23" t="s">
        <v>27</v>
      </c>
      <c r="B673" s="1012" t="s">
        <v>1522</v>
      </c>
      <c r="C673" s="213" t="s">
        <v>11</v>
      </c>
      <c r="D673" s="374">
        <v>108945</v>
      </c>
      <c r="E673" s="374">
        <v>108945</v>
      </c>
      <c r="F673" s="49"/>
      <c r="G673" s="44"/>
    </row>
    <row r="674" spans="1:7" s="43" customFormat="1" ht="90" x14ac:dyDescent="0.25">
      <c r="A674" s="23" t="s">
        <v>28</v>
      </c>
      <c r="B674" s="1012" t="s">
        <v>1523</v>
      </c>
      <c r="C674" s="213" t="s">
        <v>11</v>
      </c>
      <c r="D674" s="374">
        <v>580000</v>
      </c>
      <c r="E674" s="374">
        <v>580000</v>
      </c>
      <c r="F674" s="49"/>
      <c r="G674" s="44"/>
    </row>
    <row r="675" spans="1:7" s="43" customFormat="1" ht="75" x14ac:dyDescent="0.25">
      <c r="A675" s="23" t="s">
        <v>29</v>
      </c>
      <c r="B675" s="1012" t="s">
        <v>1524</v>
      </c>
      <c r="C675" s="213" t="s">
        <v>11</v>
      </c>
      <c r="D675" s="374">
        <v>550000</v>
      </c>
      <c r="E675" s="374">
        <v>550000</v>
      </c>
      <c r="F675" s="49"/>
      <c r="G675" s="44"/>
    </row>
    <row r="676" spans="1:7" s="43" customFormat="1" ht="15.75" x14ac:dyDescent="0.25">
      <c r="A676" s="1497" t="s">
        <v>1143</v>
      </c>
      <c r="B676" s="1497"/>
      <c r="C676" s="1497"/>
      <c r="D676" s="1497"/>
      <c r="E676" s="1497"/>
      <c r="F676" s="49"/>
      <c r="G676" s="44"/>
    </row>
    <row r="677" spans="1:7" s="43" customFormat="1" ht="42" customHeight="1" x14ac:dyDescent="0.25">
      <c r="A677" s="1544" t="s">
        <v>223</v>
      </c>
      <c r="B677" s="1497" t="s">
        <v>1144</v>
      </c>
      <c r="C677" s="1497" t="s">
        <v>1121</v>
      </c>
      <c r="D677" s="1497" t="s">
        <v>1147</v>
      </c>
      <c r="E677" s="1497" t="s">
        <v>1118</v>
      </c>
      <c r="F677" s="49"/>
      <c r="G677" s="44"/>
    </row>
    <row r="678" spans="1:7" s="43" customFormat="1" ht="48" customHeight="1" x14ac:dyDescent="0.25">
      <c r="A678" s="1544"/>
      <c r="B678" s="1497"/>
      <c r="C678" s="1497"/>
      <c r="D678" s="1497"/>
      <c r="E678" s="1497"/>
      <c r="F678" s="49"/>
      <c r="G678" s="44"/>
    </row>
    <row r="679" spans="1:7" s="43" customFormat="1" ht="15" customHeight="1" x14ac:dyDescent="0.25">
      <c r="A679" s="1752"/>
      <c r="B679" s="1753" t="s">
        <v>1361</v>
      </c>
      <c r="C679" s="262" t="s">
        <v>272</v>
      </c>
      <c r="D679" s="733">
        <f>D680+D681+D682</f>
        <v>3072936</v>
      </c>
      <c r="E679" s="295">
        <f>E680+E681+E682</f>
        <v>3072506</v>
      </c>
      <c r="F679" s="49"/>
      <c r="G679" s="44"/>
    </row>
    <row r="680" spans="1:7" s="43" customFormat="1" x14ac:dyDescent="0.25">
      <c r="A680" s="1752"/>
      <c r="B680" s="1753"/>
      <c r="C680" s="262" t="s">
        <v>181</v>
      </c>
      <c r="D680" s="733">
        <v>0</v>
      </c>
      <c r="E680" s="295">
        <v>0</v>
      </c>
      <c r="F680" s="49"/>
      <c r="G680" s="44"/>
    </row>
    <row r="681" spans="1:7" s="43" customFormat="1" x14ac:dyDescent="0.25">
      <c r="A681" s="1752"/>
      <c r="B681" s="1753"/>
      <c r="C681" s="262" t="s">
        <v>182</v>
      </c>
      <c r="D681" s="733">
        <f>D685+D697</f>
        <v>2972936</v>
      </c>
      <c r="E681" s="295">
        <f>E685+E697</f>
        <v>2972936</v>
      </c>
      <c r="F681" s="49"/>
      <c r="G681" s="44"/>
    </row>
    <row r="682" spans="1:7" s="43" customFormat="1" ht="34.5" customHeight="1" x14ac:dyDescent="0.25">
      <c r="A682" s="1752"/>
      <c r="B682" s="1753"/>
      <c r="C682" s="262" t="s">
        <v>6</v>
      </c>
      <c r="D682" s="733">
        <f>D686+D692+D699</f>
        <v>100000</v>
      </c>
      <c r="E682" s="295">
        <f>E686+E692+E699</f>
        <v>99570</v>
      </c>
      <c r="F682" s="49"/>
      <c r="G682" s="44"/>
    </row>
    <row r="683" spans="1:7" s="43" customFormat="1" ht="15.75" thickBot="1" x14ac:dyDescent="0.3">
      <c r="A683" s="308">
        <v>1</v>
      </c>
      <c r="B683" s="308">
        <v>2</v>
      </c>
      <c r="C683" s="308">
        <v>3</v>
      </c>
      <c r="D683" s="308">
        <v>4</v>
      </c>
      <c r="E683" s="308">
        <v>5</v>
      </c>
      <c r="F683" s="49"/>
      <c r="G683" s="44"/>
    </row>
    <row r="684" spans="1:7" s="43" customFormat="1" x14ac:dyDescent="0.25">
      <c r="A684" s="1720" t="s">
        <v>225</v>
      </c>
      <c r="B684" s="1754" t="s">
        <v>80</v>
      </c>
      <c r="C684" s="211" t="s">
        <v>272</v>
      </c>
      <c r="D684" s="769">
        <f>D685+D686</f>
        <v>1745845</v>
      </c>
      <c r="E684" s="102">
        <f>E685+E686</f>
        <v>1745415</v>
      </c>
      <c r="F684" s="49"/>
      <c r="G684" s="44"/>
    </row>
    <row r="685" spans="1:7" s="43" customFormat="1" x14ac:dyDescent="0.25">
      <c r="A685" s="1744"/>
      <c r="B685" s="1755"/>
      <c r="C685" s="178" t="s">
        <v>382</v>
      </c>
      <c r="D685" s="765">
        <f>D691</f>
        <v>1735845</v>
      </c>
      <c r="E685" s="98">
        <f>E691</f>
        <v>1735845</v>
      </c>
      <c r="F685" s="49"/>
      <c r="G685" s="44"/>
    </row>
    <row r="686" spans="1:7" s="43" customFormat="1" ht="31.5" customHeight="1" x14ac:dyDescent="0.25">
      <c r="A686" s="1744"/>
      <c r="B686" s="1755"/>
      <c r="C686" s="178" t="s">
        <v>1142</v>
      </c>
      <c r="D686" s="765">
        <f>D687</f>
        <v>10000</v>
      </c>
      <c r="E686" s="98">
        <f>E687</f>
        <v>9570</v>
      </c>
      <c r="F686" s="49"/>
      <c r="G686" s="44"/>
    </row>
    <row r="687" spans="1:7" s="43" customFormat="1" ht="30" x14ac:dyDescent="0.25">
      <c r="A687" s="403" t="s">
        <v>81</v>
      </c>
      <c r="B687" s="766" t="s">
        <v>1362</v>
      </c>
      <c r="C687" s="213" t="s">
        <v>1142</v>
      </c>
      <c r="D687" s="767">
        <f>D688+D689+D690</f>
        <v>10000</v>
      </c>
      <c r="E687" s="253">
        <f>E688+E689+E690</f>
        <v>9570</v>
      </c>
      <c r="F687" s="49"/>
      <c r="G687" s="44"/>
    </row>
    <row r="688" spans="1:7" s="43" customFormat="1" ht="45" x14ac:dyDescent="0.25">
      <c r="A688" s="402" t="s">
        <v>239</v>
      </c>
      <c r="B688" s="436" t="s">
        <v>384</v>
      </c>
      <c r="C688" s="213" t="s">
        <v>1142</v>
      </c>
      <c r="D688" s="767">
        <v>10000</v>
      </c>
      <c r="E688" s="253">
        <v>9570</v>
      </c>
      <c r="F688" s="49"/>
      <c r="G688" s="44"/>
    </row>
    <row r="689" spans="1:7" s="43" customFormat="1" ht="45" x14ac:dyDescent="0.25">
      <c r="A689" s="402" t="s">
        <v>240</v>
      </c>
      <c r="B689" s="436" t="s">
        <v>638</v>
      </c>
      <c r="C689" s="213" t="s">
        <v>1142</v>
      </c>
      <c r="D689" s="689">
        <v>0</v>
      </c>
      <c r="E689" s="253">
        <v>0</v>
      </c>
      <c r="F689" s="49"/>
      <c r="G689" s="44"/>
    </row>
    <row r="690" spans="1:7" s="43" customFormat="1" ht="75" x14ac:dyDescent="0.25">
      <c r="A690" s="402" t="s">
        <v>241</v>
      </c>
      <c r="B690" s="436" t="s">
        <v>1363</v>
      </c>
      <c r="C690" s="213" t="s">
        <v>1142</v>
      </c>
      <c r="D690" s="689">
        <v>0</v>
      </c>
      <c r="E690" s="253">
        <v>0</v>
      </c>
      <c r="F690" s="49"/>
      <c r="G690" s="44"/>
    </row>
    <row r="691" spans="1:7" s="43" customFormat="1" ht="15" customHeight="1" x14ac:dyDescent="0.25">
      <c r="A691" s="402" t="s">
        <v>83</v>
      </c>
      <c r="B691" s="433" t="s">
        <v>87</v>
      </c>
      <c r="C691" s="213" t="s">
        <v>382</v>
      </c>
      <c r="D691" s="689">
        <v>1735845</v>
      </c>
      <c r="E691" s="689">
        <v>1735845</v>
      </c>
      <c r="F691" s="49"/>
      <c r="G691" s="44"/>
    </row>
    <row r="692" spans="1:7" s="43" customFormat="1" ht="42.75" x14ac:dyDescent="0.25">
      <c r="A692" s="214" t="s">
        <v>22</v>
      </c>
      <c r="B692" s="679" t="s">
        <v>1364</v>
      </c>
      <c r="C692" s="178" t="s">
        <v>383</v>
      </c>
      <c r="D692" s="683">
        <f>D693</f>
        <v>85000</v>
      </c>
      <c r="E692" s="38">
        <f>E693</f>
        <v>85000</v>
      </c>
      <c r="F692" s="49"/>
      <c r="G692" s="44"/>
    </row>
    <row r="693" spans="1:7" s="43" customFormat="1" ht="45" x14ac:dyDescent="0.25">
      <c r="A693" s="89" t="s">
        <v>89</v>
      </c>
      <c r="B693" s="766" t="s">
        <v>1365</v>
      </c>
      <c r="C693" s="213" t="s">
        <v>383</v>
      </c>
      <c r="D693" s="768">
        <f>D694+D695+D696</f>
        <v>85000</v>
      </c>
      <c r="E693" s="255">
        <f>E694+E695+E696</f>
        <v>85000</v>
      </c>
      <c r="F693" s="49"/>
      <c r="G693" s="44"/>
    </row>
    <row r="694" spans="1:7" s="43" customFormat="1" ht="60" x14ac:dyDescent="0.25">
      <c r="A694" s="402" t="s">
        <v>24</v>
      </c>
      <c r="B694" s="687" t="s">
        <v>90</v>
      </c>
      <c r="C694" s="213" t="s">
        <v>383</v>
      </c>
      <c r="D694" s="689">
        <v>0</v>
      </c>
      <c r="E694" s="253">
        <v>0</v>
      </c>
      <c r="F694" s="49"/>
      <c r="G694" s="44"/>
    </row>
    <row r="695" spans="1:7" s="43" customFormat="1" ht="45" x14ac:dyDescent="0.25">
      <c r="A695" s="402" t="s">
        <v>25</v>
      </c>
      <c r="B695" s="377" t="s">
        <v>93</v>
      </c>
      <c r="C695" s="213" t="s">
        <v>383</v>
      </c>
      <c r="D695" s="689">
        <v>0</v>
      </c>
      <c r="E695" s="253">
        <v>0</v>
      </c>
      <c r="F695" s="49"/>
      <c r="G695" s="44"/>
    </row>
    <row r="696" spans="1:7" s="43" customFormat="1" ht="15" customHeight="1" x14ac:dyDescent="0.25">
      <c r="A696" s="402" t="s">
        <v>345</v>
      </c>
      <c r="B696" s="377" t="s">
        <v>95</v>
      </c>
      <c r="C696" s="213" t="s">
        <v>383</v>
      </c>
      <c r="D696" s="689">
        <v>85000</v>
      </c>
      <c r="E696" s="253">
        <v>85000</v>
      </c>
      <c r="F696" s="49"/>
      <c r="G696" s="44"/>
    </row>
    <row r="697" spans="1:7" s="43" customFormat="1" ht="57" x14ac:dyDescent="0.25">
      <c r="A697" s="208" t="s">
        <v>46</v>
      </c>
      <c r="B697" s="679" t="s">
        <v>1366</v>
      </c>
      <c r="C697" s="178" t="s">
        <v>382</v>
      </c>
      <c r="D697" s="683">
        <f>D698</f>
        <v>1237091</v>
      </c>
      <c r="E697" s="38">
        <f>E698</f>
        <v>1237091</v>
      </c>
      <c r="F697" s="49"/>
      <c r="G697" s="44"/>
    </row>
    <row r="698" spans="1:7" s="43" customFormat="1" ht="45" x14ac:dyDescent="0.25">
      <c r="A698" s="127" t="s">
        <v>97</v>
      </c>
      <c r="B698" s="433" t="s">
        <v>98</v>
      </c>
      <c r="C698" s="213" t="s">
        <v>246</v>
      </c>
      <c r="D698" s="690">
        <v>1237091</v>
      </c>
      <c r="E698" s="736">
        <v>1237091</v>
      </c>
      <c r="F698" s="49"/>
      <c r="G698" s="44"/>
    </row>
    <row r="699" spans="1:7" s="43" customFormat="1" ht="42.75" x14ac:dyDescent="0.25">
      <c r="A699" s="688" t="s">
        <v>64</v>
      </c>
      <c r="B699" s="679" t="s">
        <v>1367</v>
      </c>
      <c r="C699" s="178" t="s">
        <v>383</v>
      </c>
      <c r="D699" s="732">
        <f>D700</f>
        <v>5000</v>
      </c>
      <c r="E699" s="117">
        <f>E700</f>
        <v>5000</v>
      </c>
      <c r="F699" s="49"/>
      <c r="G699" s="44"/>
    </row>
    <row r="700" spans="1:7" s="43" customFormat="1" ht="60.75" thickBot="1" x14ac:dyDescent="0.3">
      <c r="A700" s="127" t="s">
        <v>118</v>
      </c>
      <c r="B700" s="433" t="s">
        <v>1368</v>
      </c>
      <c r="C700" s="213" t="s">
        <v>383</v>
      </c>
      <c r="D700" s="690">
        <v>5000</v>
      </c>
      <c r="E700" s="101">
        <v>5000</v>
      </c>
      <c r="F700" s="49"/>
      <c r="G700" s="44"/>
    </row>
    <row r="701" spans="1:7" s="43" customFormat="1" ht="15.75" x14ac:dyDescent="0.25">
      <c r="A701" s="1945" t="s">
        <v>1124</v>
      </c>
      <c r="B701" s="1946"/>
      <c r="C701" s="1946"/>
      <c r="D701" s="1946"/>
      <c r="E701" s="1947"/>
      <c r="F701" s="49"/>
      <c r="G701" s="44"/>
    </row>
    <row r="702" spans="1:7" s="43" customFormat="1" x14ac:dyDescent="0.25">
      <c r="A702" s="1953" t="s">
        <v>223</v>
      </c>
      <c r="B702" s="1980" t="s">
        <v>420</v>
      </c>
      <c r="C702" s="1542" t="s">
        <v>1126</v>
      </c>
      <c r="D702" s="1542" t="s">
        <v>1125</v>
      </c>
      <c r="E702" s="1958" t="s">
        <v>1120</v>
      </c>
      <c r="F702" s="49"/>
      <c r="G702" s="44"/>
    </row>
    <row r="703" spans="1:7" s="43" customFormat="1" x14ac:dyDescent="0.25">
      <c r="A703" s="1954"/>
      <c r="B703" s="1835"/>
      <c r="C703" s="1543"/>
      <c r="D703" s="1543"/>
      <c r="E703" s="1959"/>
      <c r="F703" s="49"/>
      <c r="G703" s="44"/>
    </row>
    <row r="704" spans="1:7" s="43" customFormat="1" ht="15.75" x14ac:dyDescent="0.25">
      <c r="A704" s="1948" t="s">
        <v>69</v>
      </c>
      <c r="B704" s="1949"/>
      <c r="C704" s="228" t="s">
        <v>272</v>
      </c>
      <c r="D704" s="346">
        <f>D706+0+D707</f>
        <v>33010164.379999999</v>
      </c>
      <c r="E704" s="347">
        <f>E706+0+E707</f>
        <v>32200162.07</v>
      </c>
      <c r="F704" s="49"/>
      <c r="G704" s="44"/>
    </row>
    <row r="705" spans="1:7" s="43" customFormat="1" ht="25.5" customHeight="1" x14ac:dyDescent="0.25">
      <c r="A705" s="1950"/>
      <c r="B705" s="1951"/>
      <c r="C705" s="228" t="s">
        <v>181</v>
      </c>
      <c r="D705" s="346">
        <v>0</v>
      </c>
      <c r="E705" s="347">
        <v>0</v>
      </c>
      <c r="F705" s="49"/>
      <c r="G705" s="44"/>
    </row>
    <row r="706" spans="1:7" s="43" customFormat="1" ht="21.75" customHeight="1" x14ac:dyDescent="0.25">
      <c r="A706" s="1950"/>
      <c r="B706" s="1951"/>
      <c r="C706" s="228" t="s">
        <v>182</v>
      </c>
      <c r="D706" s="346">
        <v>0</v>
      </c>
      <c r="E706" s="347">
        <v>0</v>
      </c>
      <c r="F706" s="49"/>
      <c r="G706" s="44"/>
    </row>
    <row r="707" spans="1:7" s="43" customFormat="1" ht="15.75" x14ac:dyDescent="0.25">
      <c r="A707" s="1952"/>
      <c r="B707" s="1509"/>
      <c r="C707" s="228" t="s">
        <v>6</v>
      </c>
      <c r="D707" s="346">
        <f>D720+D716+D712</f>
        <v>33010164.379999999</v>
      </c>
      <c r="E707" s="347">
        <f>E720+E716+E712</f>
        <v>32200162.07</v>
      </c>
      <c r="F707" s="49"/>
      <c r="G707" s="44"/>
    </row>
    <row r="708" spans="1:7" s="43" customFormat="1" ht="16.5" thickBot="1" x14ac:dyDescent="0.3">
      <c r="A708" s="410">
        <v>1</v>
      </c>
      <c r="B708" s="399">
        <v>2</v>
      </c>
      <c r="C708" s="399">
        <v>3</v>
      </c>
      <c r="D708" s="399">
        <v>4</v>
      </c>
      <c r="E708" s="458">
        <v>5</v>
      </c>
      <c r="F708" s="49"/>
      <c r="G708" s="44"/>
    </row>
    <row r="709" spans="1:7" s="43" customFormat="1" x14ac:dyDescent="0.25">
      <c r="A709" s="1964" t="s">
        <v>225</v>
      </c>
      <c r="B709" s="1964" t="s">
        <v>368</v>
      </c>
      <c r="C709" s="263" t="s">
        <v>272</v>
      </c>
      <c r="D709" s="280">
        <f>D711+D712</f>
        <v>6384805.3899999997</v>
      </c>
      <c r="E709" s="105">
        <f>E711+E712</f>
        <v>5907307.3499999996</v>
      </c>
      <c r="F709" s="49"/>
      <c r="G709" s="44"/>
    </row>
    <row r="710" spans="1:7" s="43" customFormat="1" x14ac:dyDescent="0.25">
      <c r="A710" s="1759"/>
      <c r="B710" s="1759"/>
      <c r="C710" s="252" t="s">
        <v>181</v>
      </c>
      <c r="D710" s="79">
        <v>0</v>
      </c>
      <c r="E710" s="35">
        <f>E715+E719</f>
        <v>0</v>
      </c>
      <c r="F710" s="49"/>
      <c r="G710" s="44"/>
    </row>
    <row r="711" spans="1:7" s="43" customFormat="1" x14ac:dyDescent="0.25">
      <c r="A711" s="1759"/>
      <c r="B711" s="1759"/>
      <c r="C711" s="252" t="s">
        <v>182</v>
      </c>
      <c r="D711" s="79">
        <v>0</v>
      </c>
      <c r="E711" s="35">
        <v>0</v>
      </c>
      <c r="F711" s="49"/>
      <c r="G711" s="44"/>
    </row>
    <row r="712" spans="1:7" s="43" customFormat="1" x14ac:dyDescent="0.25">
      <c r="A712" s="1965"/>
      <c r="B712" s="1965"/>
      <c r="C712" s="252" t="s">
        <v>6</v>
      </c>
      <c r="D712" s="79">
        <v>6384805.3899999997</v>
      </c>
      <c r="E712" s="35">
        <v>5907307.3499999996</v>
      </c>
      <c r="F712" s="49"/>
      <c r="G712" s="44"/>
    </row>
    <row r="713" spans="1:7" s="43" customFormat="1" ht="24.75" customHeight="1" x14ac:dyDescent="0.25">
      <c r="A713" s="1758" t="s">
        <v>22</v>
      </c>
      <c r="B713" s="1397" t="s">
        <v>105</v>
      </c>
      <c r="C713" s="210" t="s">
        <v>272</v>
      </c>
      <c r="D713" s="78">
        <f>SUM(D714:D716)</f>
        <v>20771528.989999998</v>
      </c>
      <c r="E713" s="104">
        <f>SUM(E714:E716)</f>
        <v>20479182.800000001</v>
      </c>
      <c r="F713" s="49"/>
      <c r="G713" s="44"/>
    </row>
    <row r="714" spans="1:7" s="43" customFormat="1" ht="24.75" customHeight="1" x14ac:dyDescent="0.25">
      <c r="A714" s="1759"/>
      <c r="B714" s="1742"/>
      <c r="C714" s="252" t="s">
        <v>181</v>
      </c>
      <c r="D714" s="79">
        <v>0</v>
      </c>
      <c r="E714" s="35">
        <v>0</v>
      </c>
      <c r="F714" s="49"/>
      <c r="G714" s="44"/>
    </row>
    <row r="715" spans="1:7" s="43" customFormat="1" x14ac:dyDescent="0.25">
      <c r="A715" s="1759"/>
      <c r="B715" s="1742"/>
      <c r="C715" s="252" t="s">
        <v>182</v>
      </c>
      <c r="D715" s="79">
        <v>0</v>
      </c>
      <c r="E715" s="35">
        <v>0</v>
      </c>
      <c r="F715" s="49"/>
      <c r="G715" s="44"/>
    </row>
    <row r="716" spans="1:7" s="43" customFormat="1" x14ac:dyDescent="0.25">
      <c r="A716" s="1965"/>
      <c r="B716" s="1743"/>
      <c r="C716" s="252" t="s">
        <v>6</v>
      </c>
      <c r="D716" s="79">
        <v>20771528.989999998</v>
      </c>
      <c r="E716" s="35">
        <v>20479182.800000001</v>
      </c>
      <c r="F716" s="49"/>
      <c r="G716" s="44"/>
    </row>
    <row r="717" spans="1:7" s="43" customFormat="1" x14ac:dyDescent="0.25">
      <c r="A717" s="1722" t="s">
        <v>46</v>
      </c>
      <c r="B717" s="1758" t="s">
        <v>249</v>
      </c>
      <c r="C717" s="210" t="s">
        <v>272</v>
      </c>
      <c r="D717" s="78">
        <f>SUM(D718:D720)</f>
        <v>5853830</v>
      </c>
      <c r="E717" s="104">
        <f>SUM(E718:E720)</f>
        <v>5813671.9199999999</v>
      </c>
      <c r="F717" s="49"/>
      <c r="G717" s="44"/>
    </row>
    <row r="718" spans="1:7" s="43" customFormat="1" x14ac:dyDescent="0.25">
      <c r="A718" s="1731"/>
      <c r="B718" s="1759"/>
      <c r="C718" s="252" t="s">
        <v>181</v>
      </c>
      <c r="D718" s="79">
        <v>0</v>
      </c>
      <c r="E718" s="35">
        <v>0</v>
      </c>
      <c r="F718" s="49"/>
      <c r="G718" s="44"/>
    </row>
    <row r="719" spans="1:7" s="43" customFormat="1" x14ac:dyDescent="0.25">
      <c r="A719" s="1731"/>
      <c r="B719" s="1759"/>
      <c r="C719" s="252" t="s">
        <v>182</v>
      </c>
      <c r="D719" s="79">
        <v>0</v>
      </c>
      <c r="E719" s="35">
        <v>0</v>
      </c>
      <c r="F719" s="49"/>
      <c r="G719" s="44"/>
    </row>
    <row r="720" spans="1:7" s="43" customFormat="1" ht="15.75" thickBot="1" x14ac:dyDescent="0.3">
      <c r="A720" s="1731"/>
      <c r="B720" s="1759"/>
      <c r="C720" s="165" t="s">
        <v>6</v>
      </c>
      <c r="D720" s="299">
        <v>5853830</v>
      </c>
      <c r="E720" s="300">
        <v>5813671.9199999999</v>
      </c>
      <c r="F720" s="49"/>
      <c r="G720" s="44"/>
    </row>
    <row r="721" spans="1:7" s="43" customFormat="1" ht="15.75" x14ac:dyDescent="0.25">
      <c r="A721" s="1513" t="s">
        <v>1127</v>
      </c>
      <c r="B721" s="1514"/>
      <c r="C721" s="1514"/>
      <c r="D721" s="1514"/>
      <c r="E721" s="1515"/>
      <c r="F721" s="49"/>
      <c r="G721" s="44"/>
    </row>
    <row r="722" spans="1:7" s="43" customFormat="1" ht="78.75" x14ac:dyDescent="0.25">
      <c r="A722" s="872" t="s">
        <v>223</v>
      </c>
      <c r="B722" s="861" t="s">
        <v>420</v>
      </c>
      <c r="C722" s="861" t="s">
        <v>238</v>
      </c>
      <c r="D722" s="861" t="s">
        <v>1128</v>
      </c>
      <c r="E722" s="862" t="s">
        <v>1120</v>
      </c>
      <c r="F722" s="49"/>
      <c r="G722" s="44"/>
    </row>
    <row r="723" spans="1:7" s="43" customFormat="1" ht="15" customHeight="1" x14ac:dyDescent="0.25">
      <c r="A723" s="1752" t="s">
        <v>442</v>
      </c>
      <c r="B723" s="1756"/>
      <c r="C723" s="852" t="s">
        <v>671</v>
      </c>
      <c r="D723" s="324">
        <f>D724+D725+D726</f>
        <v>7675020</v>
      </c>
      <c r="E723" s="320">
        <f>E724+E725+E726</f>
        <v>7674811.0999999996</v>
      </c>
      <c r="F723" s="49"/>
      <c r="G723" s="44"/>
    </row>
    <row r="724" spans="1:7" s="43" customFormat="1" x14ac:dyDescent="0.25">
      <c r="A724" s="1757"/>
      <c r="B724" s="1756"/>
      <c r="C724" s="852" t="s">
        <v>181</v>
      </c>
      <c r="D724" s="324">
        <v>0</v>
      </c>
      <c r="E724" s="320">
        <v>0</v>
      </c>
      <c r="F724" s="49"/>
      <c r="G724" s="44"/>
    </row>
    <row r="725" spans="1:7" s="43" customFormat="1" x14ac:dyDescent="0.25">
      <c r="A725" s="1757"/>
      <c r="B725" s="1756"/>
      <c r="C725" s="852" t="s">
        <v>677</v>
      </c>
      <c r="D725" s="324">
        <v>0</v>
      </c>
      <c r="E725" s="320">
        <v>0</v>
      </c>
      <c r="F725" s="49"/>
      <c r="G725" s="44"/>
    </row>
    <row r="726" spans="1:7" s="43" customFormat="1" ht="15" customHeight="1" x14ac:dyDescent="0.25">
      <c r="A726" s="1757"/>
      <c r="B726" s="1756"/>
      <c r="C726" s="852" t="s">
        <v>6</v>
      </c>
      <c r="D726" s="324">
        <f>D728+D732+D737</f>
        <v>7675020</v>
      </c>
      <c r="E726" s="320">
        <f>E728+E732+E737</f>
        <v>7674811.0999999996</v>
      </c>
      <c r="F726" s="49"/>
      <c r="G726" s="44"/>
    </row>
    <row r="727" spans="1:7" s="43" customFormat="1" ht="15.75" thickBot="1" x14ac:dyDescent="0.3">
      <c r="A727" s="774">
        <v>1</v>
      </c>
      <c r="B727" s="261">
        <v>2</v>
      </c>
      <c r="C727" s="261">
        <v>3</v>
      </c>
      <c r="D727" s="261">
        <v>4</v>
      </c>
      <c r="E727" s="703">
        <v>5</v>
      </c>
      <c r="F727" s="49"/>
      <c r="G727" s="44"/>
    </row>
    <row r="728" spans="1:7" s="43" customFormat="1" ht="42.75" x14ac:dyDescent="0.25">
      <c r="A728" s="211">
        <v>1</v>
      </c>
      <c r="B728" s="376" t="s">
        <v>1370</v>
      </c>
      <c r="C728" s="263" t="s">
        <v>219</v>
      </c>
      <c r="D728" s="773">
        <f>D729++D730+D731</f>
        <v>1677470</v>
      </c>
      <c r="E728" s="244">
        <f>E729++E730</f>
        <v>1677261.1</v>
      </c>
      <c r="F728" s="49"/>
      <c r="G728" s="44"/>
    </row>
    <row r="729" spans="1:7" s="43" customFormat="1" ht="30" x14ac:dyDescent="0.25">
      <c r="A729" s="200" t="s">
        <v>81</v>
      </c>
      <c r="B729" s="377" t="s">
        <v>151</v>
      </c>
      <c r="C729" s="252" t="s">
        <v>219</v>
      </c>
      <c r="D729" s="689">
        <v>270998.90000000002</v>
      </c>
      <c r="E729" s="253">
        <v>270790</v>
      </c>
      <c r="F729" s="49"/>
      <c r="G729" s="44"/>
    </row>
    <row r="730" spans="1:7" s="43" customFormat="1" ht="45" x14ac:dyDescent="0.25">
      <c r="A730" s="200" t="s">
        <v>83</v>
      </c>
      <c r="B730" s="377" t="s">
        <v>1371</v>
      </c>
      <c r="C730" s="252" t="s">
        <v>219</v>
      </c>
      <c r="D730" s="689">
        <v>1406471.1</v>
      </c>
      <c r="E730" s="253">
        <v>1406471.1</v>
      </c>
      <c r="F730" s="49"/>
      <c r="G730" s="44"/>
    </row>
    <row r="731" spans="1:7" s="43" customFormat="1" ht="45" x14ac:dyDescent="0.25">
      <c r="A731" s="200" t="s">
        <v>84</v>
      </c>
      <c r="B731" s="377" t="s">
        <v>1372</v>
      </c>
      <c r="C731" s="252" t="s">
        <v>219</v>
      </c>
      <c r="D731" s="689">
        <v>0</v>
      </c>
      <c r="E731" s="253">
        <v>0</v>
      </c>
      <c r="F731" s="49"/>
      <c r="G731" s="44"/>
    </row>
    <row r="732" spans="1:7" s="43" customFormat="1" ht="85.5" x14ac:dyDescent="0.25">
      <c r="A732" s="58" t="s">
        <v>152</v>
      </c>
      <c r="B732" s="378" t="s">
        <v>1373</v>
      </c>
      <c r="C732" s="210" t="s">
        <v>219</v>
      </c>
      <c r="D732" s="765">
        <f>D734+D735+D736</f>
        <v>5997550</v>
      </c>
      <c r="E732" s="98">
        <f>E734+E735+E736</f>
        <v>5997550</v>
      </c>
      <c r="F732" s="49"/>
      <c r="G732" s="44"/>
    </row>
    <row r="733" spans="1:7" s="43" customFormat="1" ht="60" x14ac:dyDescent="0.25">
      <c r="A733" s="200" t="s">
        <v>89</v>
      </c>
      <c r="B733" s="377" t="s">
        <v>1374</v>
      </c>
      <c r="C733" s="252" t="s">
        <v>219</v>
      </c>
      <c r="D733" s="689">
        <v>0</v>
      </c>
      <c r="E733" s="253">
        <v>0</v>
      </c>
      <c r="F733" s="49"/>
      <c r="G733" s="44"/>
    </row>
    <row r="734" spans="1:7" s="43" customFormat="1" ht="45" x14ac:dyDescent="0.25">
      <c r="A734" s="200" t="s">
        <v>92</v>
      </c>
      <c r="B734" s="377" t="s">
        <v>1375</v>
      </c>
      <c r="C734" s="252" t="s">
        <v>219</v>
      </c>
      <c r="D734" s="689">
        <v>70000</v>
      </c>
      <c r="E734" s="253">
        <v>70000</v>
      </c>
      <c r="F734" s="49"/>
      <c r="G734" s="44"/>
    </row>
    <row r="735" spans="1:7" s="43" customFormat="1" ht="45" x14ac:dyDescent="0.25">
      <c r="A735" s="200" t="s">
        <v>94</v>
      </c>
      <c r="B735" s="377" t="s">
        <v>450</v>
      </c>
      <c r="C735" s="252" t="s">
        <v>219</v>
      </c>
      <c r="D735" s="689">
        <v>5927550</v>
      </c>
      <c r="E735" s="253">
        <v>5927550</v>
      </c>
      <c r="F735" s="49"/>
      <c r="G735" s="44"/>
    </row>
    <row r="736" spans="1:7" s="43" customFormat="1" ht="30" x14ac:dyDescent="0.25">
      <c r="A736" s="200" t="s">
        <v>107</v>
      </c>
      <c r="B736" s="377" t="s">
        <v>676</v>
      </c>
      <c r="C736" s="252" t="s">
        <v>219</v>
      </c>
      <c r="D736" s="689">
        <v>0</v>
      </c>
      <c r="E736" s="253">
        <v>0</v>
      </c>
      <c r="F736" s="49"/>
      <c r="G736" s="44"/>
    </row>
    <row r="737" spans="1:7" ht="42.75" x14ac:dyDescent="0.25">
      <c r="A737" s="205" t="s">
        <v>46</v>
      </c>
      <c r="B737" s="771" t="s">
        <v>1104</v>
      </c>
      <c r="C737" s="210" t="s">
        <v>219</v>
      </c>
      <c r="D737" s="765">
        <f>D738</f>
        <v>0</v>
      </c>
      <c r="E737" s="98">
        <f>E738</f>
        <v>0</v>
      </c>
      <c r="F737" s="49"/>
    </row>
    <row r="738" spans="1:7" s="43" customFormat="1" ht="15" customHeight="1" thickBot="1" x14ac:dyDescent="0.3">
      <c r="A738" s="166" t="s">
        <v>97</v>
      </c>
      <c r="B738" s="772" t="s">
        <v>1376</v>
      </c>
      <c r="C738" s="252" t="s">
        <v>219</v>
      </c>
      <c r="D738" s="689">
        <v>0</v>
      </c>
      <c r="E738" s="253">
        <v>0</v>
      </c>
      <c r="F738" s="49"/>
      <c r="G738" s="44"/>
    </row>
    <row r="739" spans="1:7" s="43" customFormat="1" ht="15" customHeight="1" x14ac:dyDescent="0.25">
      <c r="A739" s="1513" t="s">
        <v>1129</v>
      </c>
      <c r="B739" s="1514"/>
      <c r="C739" s="1514"/>
      <c r="D739" s="1514"/>
      <c r="E739" s="1515"/>
      <c r="F739" s="49"/>
      <c r="G739" s="44"/>
    </row>
    <row r="740" spans="1:7" s="43" customFormat="1" ht="78.75" x14ac:dyDescent="0.25">
      <c r="A740" s="318" t="s">
        <v>223</v>
      </c>
      <c r="B740" s="317" t="s">
        <v>420</v>
      </c>
      <c r="C740" s="317" t="s">
        <v>238</v>
      </c>
      <c r="D740" s="317" t="s">
        <v>1130</v>
      </c>
      <c r="E740" s="319" t="s">
        <v>1120</v>
      </c>
      <c r="F740" s="49"/>
      <c r="G740" s="44"/>
    </row>
    <row r="741" spans="1:7" s="43" customFormat="1" ht="13.5" customHeight="1" x14ac:dyDescent="0.25">
      <c r="A741" s="1524"/>
      <c r="B741" s="1528" t="s">
        <v>442</v>
      </c>
      <c r="C741" s="228" t="s">
        <v>272</v>
      </c>
      <c r="D741" s="341">
        <f>D742+D743+D744</f>
        <v>4200017.0199999996</v>
      </c>
      <c r="E741" s="342">
        <f>E742+E743+E744</f>
        <v>4199635.5</v>
      </c>
      <c r="F741" s="49"/>
      <c r="G741" s="44"/>
    </row>
    <row r="742" spans="1:7" s="43" customFormat="1" ht="15.75" x14ac:dyDescent="0.25">
      <c r="A742" s="1524"/>
      <c r="B742" s="1528"/>
      <c r="C742" s="228" t="s">
        <v>217</v>
      </c>
      <c r="D742" s="346">
        <v>0</v>
      </c>
      <c r="E742" s="347">
        <v>0</v>
      </c>
      <c r="F742" s="49"/>
      <c r="G742" s="44"/>
    </row>
    <row r="743" spans="1:7" s="43" customFormat="1" ht="15.75" x14ac:dyDescent="0.25">
      <c r="A743" s="1524"/>
      <c r="B743" s="1528"/>
      <c r="C743" s="228" t="s">
        <v>218</v>
      </c>
      <c r="D743" s="346">
        <v>0</v>
      </c>
      <c r="E743" s="347">
        <v>0</v>
      </c>
      <c r="F743" s="49"/>
      <c r="G743" s="44"/>
    </row>
    <row r="744" spans="1:7" s="43" customFormat="1" ht="16.5" customHeight="1" x14ac:dyDescent="0.25">
      <c r="A744" s="1524"/>
      <c r="B744" s="1528"/>
      <c r="C744" s="228" t="s">
        <v>219</v>
      </c>
      <c r="D744" s="346">
        <f>D746+D748</f>
        <v>4200017.0199999996</v>
      </c>
      <c r="E744" s="347">
        <f>E746+E748</f>
        <v>4199635.5</v>
      </c>
      <c r="F744" s="49"/>
      <c r="G744" s="44"/>
    </row>
    <row r="745" spans="1:7" s="43" customFormat="1" ht="16.5" thickBot="1" x14ac:dyDescent="0.3">
      <c r="A745" s="398">
        <v>1</v>
      </c>
      <c r="B745" s="394">
        <v>2</v>
      </c>
      <c r="C745" s="394">
        <v>3</v>
      </c>
      <c r="D745" s="394">
        <v>4</v>
      </c>
      <c r="E745" s="457">
        <v>5</v>
      </c>
      <c r="F745" s="49"/>
      <c r="G745" s="44"/>
    </row>
    <row r="746" spans="1:7" s="43" customFormat="1" ht="71.25" x14ac:dyDescent="0.25">
      <c r="A746" s="250" t="s">
        <v>585</v>
      </c>
      <c r="B746" s="196" t="s">
        <v>612</v>
      </c>
      <c r="C746" s="263" t="s">
        <v>219</v>
      </c>
      <c r="D746" s="280">
        <f>D747</f>
        <v>208000</v>
      </c>
      <c r="E746" s="105">
        <f>E747</f>
        <v>207618.64</v>
      </c>
      <c r="F746" s="49"/>
      <c r="G746" s="44"/>
    </row>
    <row r="747" spans="1:7" s="43" customFormat="1" ht="15.75" customHeight="1" x14ac:dyDescent="0.25">
      <c r="A747" s="379" t="s">
        <v>81</v>
      </c>
      <c r="B747" s="190" t="s">
        <v>678</v>
      </c>
      <c r="C747" s="252" t="s">
        <v>219</v>
      </c>
      <c r="D747" s="281">
        <v>208000</v>
      </c>
      <c r="E747" s="35">
        <v>207618.64</v>
      </c>
      <c r="F747" s="49"/>
      <c r="G747" s="44"/>
    </row>
    <row r="748" spans="1:7" s="43" customFormat="1" ht="17.25" customHeight="1" x14ac:dyDescent="0.25">
      <c r="A748" s="199" t="s">
        <v>22</v>
      </c>
      <c r="B748" s="175" t="s">
        <v>639</v>
      </c>
      <c r="C748" s="210" t="s">
        <v>219</v>
      </c>
      <c r="D748" s="280">
        <f>D749+D750</f>
        <v>3992017.02</v>
      </c>
      <c r="E748" s="104">
        <f>E749+E750</f>
        <v>3992016.86</v>
      </c>
      <c r="F748" s="49"/>
      <c r="G748" s="44"/>
    </row>
    <row r="749" spans="1:7" s="43" customFormat="1" ht="36.75" customHeight="1" x14ac:dyDescent="0.25">
      <c r="A749" s="200" t="s">
        <v>89</v>
      </c>
      <c r="B749" s="190" t="s">
        <v>679</v>
      </c>
      <c r="C749" s="252" t="s">
        <v>219</v>
      </c>
      <c r="D749" s="281">
        <v>74830</v>
      </c>
      <c r="E749" s="35">
        <v>74829.84</v>
      </c>
      <c r="F749" s="49"/>
      <c r="G749" s="44"/>
    </row>
    <row r="750" spans="1:7" s="43" customFormat="1" ht="90" customHeight="1" thickBot="1" x14ac:dyDescent="0.3">
      <c r="A750" s="166" t="s">
        <v>92</v>
      </c>
      <c r="B750" s="251" t="s">
        <v>680</v>
      </c>
      <c r="C750" s="165" t="s">
        <v>219</v>
      </c>
      <c r="D750" s="301">
        <v>3917187.02</v>
      </c>
      <c r="E750" s="300">
        <v>3917187.02</v>
      </c>
      <c r="F750" s="49"/>
      <c r="G750" s="44"/>
    </row>
    <row r="751" spans="1:7" s="43" customFormat="1" ht="15.75" x14ac:dyDescent="0.25">
      <c r="A751" s="1513" t="s">
        <v>1134</v>
      </c>
      <c r="B751" s="1514"/>
      <c r="C751" s="1514"/>
      <c r="D751" s="1514"/>
      <c r="E751" s="1515"/>
      <c r="F751" s="49"/>
      <c r="G751" s="44"/>
    </row>
    <row r="752" spans="1:7" s="43" customFormat="1" ht="78.75" x14ac:dyDescent="0.25">
      <c r="A752" s="318" t="s">
        <v>223</v>
      </c>
      <c r="B752" s="317" t="s">
        <v>420</v>
      </c>
      <c r="C752" s="317" t="s">
        <v>1133</v>
      </c>
      <c r="D752" s="317" t="s">
        <v>1131</v>
      </c>
      <c r="E752" s="319" t="s">
        <v>1132</v>
      </c>
      <c r="F752" s="49"/>
      <c r="G752" s="44"/>
    </row>
    <row r="753" spans="1:9" s="43" customFormat="1" ht="15.75" x14ac:dyDescent="0.25">
      <c r="A753" s="318"/>
      <c r="B753" s="332" t="s">
        <v>442</v>
      </c>
      <c r="C753" s="228" t="s">
        <v>219</v>
      </c>
      <c r="D753" s="341">
        <f>D755</f>
        <v>50000</v>
      </c>
      <c r="E753" s="342">
        <f>E755</f>
        <v>50000</v>
      </c>
      <c r="F753" s="49"/>
      <c r="G753" s="44"/>
    </row>
    <row r="754" spans="1:9" s="43" customFormat="1" ht="16.5" thickBot="1" x14ac:dyDescent="0.3">
      <c r="A754" s="398">
        <v>1</v>
      </c>
      <c r="B754" s="394">
        <v>2</v>
      </c>
      <c r="C754" s="394">
        <v>3</v>
      </c>
      <c r="D754" s="394">
        <v>4</v>
      </c>
      <c r="E754" s="457">
        <v>5</v>
      </c>
      <c r="F754" s="49"/>
      <c r="G754" s="59"/>
      <c r="H754" s="59"/>
      <c r="I754" s="59"/>
    </row>
    <row r="755" spans="1:9" s="43" customFormat="1" ht="28.5" x14ac:dyDescent="0.25">
      <c r="A755" s="380" t="s">
        <v>168</v>
      </c>
      <c r="B755" s="197" t="s">
        <v>640</v>
      </c>
      <c r="C755" s="48" t="s">
        <v>219</v>
      </c>
      <c r="D755" s="302">
        <f>D756+D757</f>
        <v>50000</v>
      </c>
      <c r="E755" s="303">
        <f>E756+E757</f>
        <v>50000</v>
      </c>
      <c r="F755" s="49"/>
      <c r="G755" s="232"/>
      <c r="H755" s="232"/>
      <c r="I755" s="232"/>
    </row>
    <row r="756" spans="1:9" s="43" customFormat="1" ht="15" customHeight="1" x14ac:dyDescent="0.25">
      <c r="A756" s="186" t="s">
        <v>81</v>
      </c>
      <c r="B756" s="114" t="s">
        <v>155</v>
      </c>
      <c r="C756" s="46" t="s">
        <v>219</v>
      </c>
      <c r="D756" s="283">
        <v>45000</v>
      </c>
      <c r="E756" s="52">
        <v>45000</v>
      </c>
      <c r="F756" s="49"/>
      <c r="G756" s="44"/>
    </row>
    <row r="757" spans="1:9" s="43" customFormat="1" ht="15" customHeight="1" thickBot="1" x14ac:dyDescent="0.3">
      <c r="A757" s="176" t="s">
        <v>83</v>
      </c>
      <c r="B757" s="235" t="s">
        <v>463</v>
      </c>
      <c r="C757" s="167" t="s">
        <v>219</v>
      </c>
      <c r="D757" s="304">
        <v>5000</v>
      </c>
      <c r="E757" s="268">
        <v>5000</v>
      </c>
      <c r="F757" s="49"/>
      <c r="G757" s="44"/>
    </row>
    <row r="758" spans="1:9" s="43" customFormat="1" ht="15.75" x14ac:dyDescent="0.25">
      <c r="A758" s="1463" t="s">
        <v>1075</v>
      </c>
      <c r="B758" s="1464"/>
      <c r="C758" s="1464"/>
      <c r="D758" s="1464"/>
      <c r="E758" s="1465"/>
      <c r="F758" s="49"/>
      <c r="G758" s="44"/>
    </row>
    <row r="759" spans="1:9" s="43" customFormat="1" ht="78.75" x14ac:dyDescent="0.25">
      <c r="A759" s="1325" t="s">
        <v>223</v>
      </c>
      <c r="B759" s="1085" t="s">
        <v>420</v>
      </c>
      <c r="C759" s="1161" t="s">
        <v>1135</v>
      </c>
      <c r="D759" s="1161" t="s">
        <v>1136</v>
      </c>
      <c r="E759" s="1326" t="s">
        <v>1132</v>
      </c>
      <c r="F759" s="49"/>
      <c r="G759" s="44"/>
    </row>
    <row r="760" spans="1:9" s="43" customFormat="1" ht="15.75" x14ac:dyDescent="0.25">
      <c r="A760" s="1574"/>
      <c r="B760" s="1715" t="s">
        <v>69</v>
      </c>
      <c r="C760" s="1050" t="s">
        <v>272</v>
      </c>
      <c r="D760" s="1327">
        <f>D761+D762+D763</f>
        <v>30350</v>
      </c>
      <c r="E760" s="1328">
        <f>E761+E762+E763</f>
        <v>30350</v>
      </c>
      <c r="F760" s="49"/>
      <c r="G760" s="44"/>
    </row>
    <row r="761" spans="1:9" s="43" customFormat="1" ht="15.75" x14ac:dyDescent="0.25">
      <c r="A761" s="1574"/>
      <c r="B761" s="1715"/>
      <c r="C761" s="1050" t="s">
        <v>181</v>
      </c>
      <c r="D761" s="1327">
        <v>0</v>
      </c>
      <c r="E761" s="1328">
        <v>0</v>
      </c>
      <c r="F761" s="49"/>
      <c r="G761" s="44"/>
    </row>
    <row r="762" spans="1:9" s="43" customFormat="1" ht="15.75" customHeight="1" x14ac:dyDescent="0.25">
      <c r="A762" s="1574"/>
      <c r="B762" s="1715"/>
      <c r="C762" s="1050" t="s">
        <v>182</v>
      </c>
      <c r="D762" s="1327">
        <v>0</v>
      </c>
      <c r="E762" s="1328">
        <v>0</v>
      </c>
      <c r="F762" s="49"/>
      <c r="G762" s="44"/>
    </row>
    <row r="763" spans="1:9" s="43" customFormat="1" ht="15.75" x14ac:dyDescent="0.25">
      <c r="A763" s="1574"/>
      <c r="B763" s="1715"/>
      <c r="C763" s="1050" t="s">
        <v>183</v>
      </c>
      <c r="D763" s="1327">
        <f>D765</f>
        <v>30350</v>
      </c>
      <c r="E763" s="1328">
        <f>E765</f>
        <v>30350</v>
      </c>
      <c r="F763" s="49"/>
      <c r="G763" s="44"/>
    </row>
    <row r="764" spans="1:9" s="43" customFormat="1" ht="16.5" thickBot="1" x14ac:dyDescent="0.3">
      <c r="A764" s="1329">
        <v>1</v>
      </c>
      <c r="B764" s="1053">
        <v>2</v>
      </c>
      <c r="C764" s="1053">
        <v>3</v>
      </c>
      <c r="D764" s="1053">
        <v>4</v>
      </c>
      <c r="E764" s="1330">
        <v>5</v>
      </c>
      <c r="F764" s="49"/>
      <c r="G764" s="44"/>
    </row>
    <row r="765" spans="1:9" s="43" customFormat="1" ht="42.75" x14ac:dyDescent="0.25">
      <c r="A765" s="250">
        <v>1</v>
      </c>
      <c r="B765" s="876" t="s">
        <v>173</v>
      </c>
      <c r="C765" s="985" t="s">
        <v>183</v>
      </c>
      <c r="D765" s="986">
        <f>D766</f>
        <v>30350</v>
      </c>
      <c r="E765" s="987">
        <f>E766</f>
        <v>30350</v>
      </c>
      <c r="F765" s="49"/>
      <c r="G765" s="44"/>
    </row>
    <row r="766" spans="1:9" s="43" customFormat="1" ht="30.75" thickBot="1" x14ac:dyDescent="0.3">
      <c r="A766" s="53" t="s">
        <v>81</v>
      </c>
      <c r="B766" s="189" t="s">
        <v>641</v>
      </c>
      <c r="C766" s="136" t="s">
        <v>183</v>
      </c>
      <c r="D766" s="306">
        <v>30350</v>
      </c>
      <c r="E766" s="307">
        <v>30350</v>
      </c>
      <c r="F766" s="49"/>
      <c r="G766" s="44"/>
    </row>
    <row r="767" spans="1:9" s="43" customFormat="1" ht="59.25" customHeight="1" x14ac:dyDescent="0.25">
      <c r="A767" s="1463" t="s">
        <v>1137</v>
      </c>
      <c r="B767" s="1464"/>
      <c r="C767" s="1464"/>
      <c r="D767" s="1464"/>
      <c r="E767" s="1465"/>
      <c r="F767" s="49"/>
      <c r="G767" s="44"/>
    </row>
    <row r="768" spans="1:9" s="43" customFormat="1" ht="15" customHeight="1" x14ac:dyDescent="0.25">
      <c r="A768" s="1325" t="s">
        <v>223</v>
      </c>
      <c r="B768" s="1085" t="s">
        <v>420</v>
      </c>
      <c r="C768" s="1161" t="s">
        <v>1135</v>
      </c>
      <c r="D768" s="1161" t="s">
        <v>1136</v>
      </c>
      <c r="E768" s="1326" t="s">
        <v>1132</v>
      </c>
      <c r="F768" s="49"/>
      <c r="G768" s="44"/>
    </row>
    <row r="769" spans="1:7" s="43" customFormat="1" ht="15.75" x14ac:dyDescent="0.25">
      <c r="A769" s="1466"/>
      <c r="B769" s="1716" t="s">
        <v>69</v>
      </c>
      <c r="C769" s="1085" t="s">
        <v>272</v>
      </c>
      <c r="D769" s="1331">
        <f>D770+D771+D772</f>
        <v>1986106.46</v>
      </c>
      <c r="E769" s="1332">
        <f>E770+E771+E772</f>
        <v>1955825.15</v>
      </c>
      <c r="F769" s="49"/>
      <c r="G769" s="44"/>
    </row>
    <row r="770" spans="1:7" s="43" customFormat="1" ht="15.75" x14ac:dyDescent="0.25">
      <c r="A770" s="1466"/>
      <c r="B770" s="1716"/>
      <c r="C770" s="1085" t="s">
        <v>181</v>
      </c>
      <c r="D770" s="1331">
        <v>0</v>
      </c>
      <c r="E770" s="1332">
        <v>0</v>
      </c>
      <c r="F770" s="49"/>
      <c r="G770" s="44"/>
    </row>
    <row r="771" spans="1:7" s="43" customFormat="1" ht="15.75" x14ac:dyDescent="0.25">
      <c r="A771" s="1466"/>
      <c r="B771" s="1716"/>
      <c r="C771" s="1085" t="s">
        <v>182</v>
      </c>
      <c r="D771" s="1331">
        <v>0</v>
      </c>
      <c r="E771" s="1332">
        <v>0</v>
      </c>
      <c r="F771" s="49"/>
      <c r="G771" s="44"/>
    </row>
    <row r="772" spans="1:7" s="43" customFormat="1" ht="15" customHeight="1" x14ac:dyDescent="0.25">
      <c r="A772" s="1466"/>
      <c r="B772" s="1716"/>
      <c r="C772" s="1085" t="s">
        <v>6</v>
      </c>
      <c r="D772" s="1331">
        <f>D774+D782</f>
        <v>1986106.46</v>
      </c>
      <c r="E772" s="1332">
        <f>E774+E782</f>
        <v>1955825.15</v>
      </c>
      <c r="F772" s="49"/>
      <c r="G772" s="44"/>
    </row>
    <row r="773" spans="1:7" ht="16.5" thickBot="1" x14ac:dyDescent="0.3">
      <c r="A773" s="1333">
        <v>1</v>
      </c>
      <c r="B773" s="1086">
        <v>2</v>
      </c>
      <c r="C773" s="1334">
        <v>3</v>
      </c>
      <c r="D773" s="1334">
        <v>4</v>
      </c>
      <c r="E773" s="1076">
        <v>5</v>
      </c>
      <c r="F773" s="49"/>
    </row>
    <row r="774" spans="1:7" ht="71.25" x14ac:dyDescent="0.25">
      <c r="A774" s="174" t="s">
        <v>168</v>
      </c>
      <c r="B774" s="197" t="s">
        <v>685</v>
      </c>
      <c r="C774" s="40" t="s">
        <v>6</v>
      </c>
      <c r="D774" s="302">
        <f>D775+D776</f>
        <v>369860.1</v>
      </c>
      <c r="E774" s="303">
        <f>E775+E776</f>
        <v>369860.1</v>
      </c>
      <c r="F774" s="49"/>
    </row>
    <row r="775" spans="1:7" ht="42.75" x14ac:dyDescent="0.25">
      <c r="A775" s="173" t="s">
        <v>81</v>
      </c>
      <c r="B775" s="877" t="s">
        <v>686</v>
      </c>
      <c r="C775" s="51" t="s">
        <v>6</v>
      </c>
      <c r="D775" s="282">
        <v>0</v>
      </c>
      <c r="E775" s="11">
        <v>0</v>
      </c>
      <c r="F775" s="49"/>
    </row>
    <row r="776" spans="1:7" ht="42.75" x14ac:dyDescent="0.25">
      <c r="A776" s="173" t="s">
        <v>83</v>
      </c>
      <c r="B776" s="181" t="s">
        <v>1657</v>
      </c>
      <c r="C776" s="1981" t="s">
        <v>6</v>
      </c>
      <c r="D776" s="282">
        <f>D777+D779+D780+D781</f>
        <v>369860.1</v>
      </c>
      <c r="E776" s="11">
        <f>E777+E779+E780+E781</f>
        <v>369860.1</v>
      </c>
      <c r="F776" s="49"/>
    </row>
    <row r="777" spans="1:7" ht="57.75" customHeight="1" x14ac:dyDescent="0.25">
      <c r="A777" s="207" t="s">
        <v>229</v>
      </c>
      <c r="B777" s="336" t="s">
        <v>372</v>
      </c>
      <c r="C777" s="1982"/>
      <c r="D777" s="283">
        <v>251540.1</v>
      </c>
      <c r="E777" s="52">
        <v>251540.1</v>
      </c>
      <c r="F777" s="49"/>
    </row>
    <row r="778" spans="1:7" ht="30" x14ac:dyDescent="0.25">
      <c r="A778" s="1091" t="s">
        <v>1658</v>
      </c>
      <c r="B778" s="336" t="s">
        <v>464</v>
      </c>
      <c r="C778" s="1982"/>
      <c r="D778" s="283">
        <v>251540.1</v>
      </c>
      <c r="E778" s="52">
        <v>251540.1</v>
      </c>
      <c r="F778" s="49"/>
    </row>
    <row r="779" spans="1:7" ht="75" x14ac:dyDescent="0.25">
      <c r="A779" s="207" t="s">
        <v>230</v>
      </c>
      <c r="B779" s="183" t="s">
        <v>373</v>
      </c>
      <c r="C779" s="1983"/>
      <c r="D779" s="283">
        <v>0</v>
      </c>
      <c r="E779" s="52">
        <v>0</v>
      </c>
      <c r="F779" s="49"/>
    </row>
    <row r="780" spans="1:7" ht="61.5" customHeight="1" x14ac:dyDescent="0.25">
      <c r="A780" s="207" t="s">
        <v>231</v>
      </c>
      <c r="B780" s="336" t="s">
        <v>1659</v>
      </c>
      <c r="C780" s="46" t="s">
        <v>6</v>
      </c>
      <c r="D780" s="283">
        <v>118320</v>
      </c>
      <c r="E780" s="52">
        <v>118320</v>
      </c>
      <c r="F780" s="49"/>
    </row>
    <row r="781" spans="1:7" s="43" customFormat="1" ht="64.5" customHeight="1" x14ac:dyDescent="0.25">
      <c r="A781" s="207" t="s">
        <v>232</v>
      </c>
      <c r="B781" s="336" t="s">
        <v>462</v>
      </c>
      <c r="C781" s="46" t="s">
        <v>6</v>
      </c>
      <c r="D781" s="283">
        <v>0</v>
      </c>
      <c r="E781" s="52">
        <v>0</v>
      </c>
      <c r="F781" s="49"/>
      <c r="G781" s="44"/>
    </row>
    <row r="782" spans="1:7" s="43" customFormat="1" ht="42.75" x14ac:dyDescent="0.25">
      <c r="A782" s="146" t="s">
        <v>22</v>
      </c>
      <c r="B782" s="147" t="s">
        <v>468</v>
      </c>
      <c r="C782" s="51" t="s">
        <v>6</v>
      </c>
      <c r="D782" s="282">
        <f>D783+D789+D792+D794</f>
        <v>1616246.3599999999</v>
      </c>
      <c r="E782" s="11">
        <f>E783+E789+E792+E794</f>
        <v>1585965.0499999998</v>
      </c>
      <c r="F782" s="49"/>
      <c r="G782" s="44"/>
    </row>
    <row r="783" spans="1:7" ht="36" customHeight="1" x14ac:dyDescent="0.25">
      <c r="A783" s="148" t="s">
        <v>89</v>
      </c>
      <c r="B783" s="147" t="s">
        <v>683</v>
      </c>
      <c r="C783" s="46" t="s">
        <v>6</v>
      </c>
      <c r="D783" s="282">
        <f>D784</f>
        <v>0</v>
      </c>
      <c r="E783" s="11">
        <f>E784</f>
        <v>0</v>
      </c>
      <c r="F783" s="49"/>
    </row>
    <row r="784" spans="1:7" ht="54.75" customHeight="1" x14ac:dyDescent="0.25">
      <c r="A784" s="85" t="s">
        <v>24</v>
      </c>
      <c r="B784" s="149" t="s">
        <v>1654</v>
      </c>
      <c r="C784" s="46" t="s">
        <v>6</v>
      </c>
      <c r="D784" s="52">
        <v>0</v>
      </c>
      <c r="E784" s="52">
        <v>0</v>
      </c>
      <c r="F784" s="49"/>
    </row>
    <row r="785" spans="1:7" s="1310" customFormat="1" ht="54" customHeight="1" x14ac:dyDescent="0.25">
      <c r="A785" s="85" t="s">
        <v>25</v>
      </c>
      <c r="B785" s="149" t="s">
        <v>1655</v>
      </c>
      <c r="C785" s="1317" t="s">
        <v>6</v>
      </c>
      <c r="D785" s="52">
        <v>0</v>
      </c>
      <c r="E785" s="52">
        <v>0</v>
      </c>
      <c r="F785" s="49"/>
      <c r="G785" s="44"/>
    </row>
    <row r="786" spans="1:7" s="1310" customFormat="1" ht="45" x14ac:dyDescent="0.25">
      <c r="A786" s="85" t="s">
        <v>345</v>
      </c>
      <c r="B786" s="149" t="s">
        <v>1656</v>
      </c>
      <c r="C786" s="1317" t="s">
        <v>6</v>
      </c>
      <c r="D786" s="52">
        <v>0</v>
      </c>
      <c r="E786" s="52">
        <v>0</v>
      </c>
      <c r="F786" s="49"/>
      <c r="G786" s="44"/>
    </row>
    <row r="787" spans="1:7" ht="28.5" x14ac:dyDescent="0.25">
      <c r="A787" s="148" t="s">
        <v>92</v>
      </c>
      <c r="B787" s="147" t="s">
        <v>174</v>
      </c>
      <c r="C787" s="46" t="s">
        <v>6</v>
      </c>
      <c r="D787" s="282">
        <v>0</v>
      </c>
      <c r="E787" s="11">
        <v>0</v>
      </c>
      <c r="F787" s="49"/>
    </row>
    <row r="788" spans="1:7" ht="44.25" customHeight="1" x14ac:dyDescent="0.25">
      <c r="A788" s="85" t="s">
        <v>27</v>
      </c>
      <c r="B788" s="336" t="s">
        <v>964</v>
      </c>
      <c r="C788" s="46" t="s">
        <v>6</v>
      </c>
      <c r="D788" s="283">
        <v>0</v>
      </c>
      <c r="E788" s="52">
        <v>0</v>
      </c>
      <c r="F788" s="49"/>
    </row>
    <row r="789" spans="1:7" ht="28.5" x14ac:dyDescent="0.25">
      <c r="A789" s="148" t="s">
        <v>94</v>
      </c>
      <c r="B789" s="87" t="s">
        <v>432</v>
      </c>
      <c r="C789" s="51" t="s">
        <v>6</v>
      </c>
      <c r="D789" s="282">
        <f>D790+D791</f>
        <v>1442429.8599999999</v>
      </c>
      <c r="E789" s="11">
        <f>E790+E791</f>
        <v>1442429.8599999999</v>
      </c>
      <c r="F789" s="49"/>
    </row>
    <row r="790" spans="1:7" ht="75" x14ac:dyDescent="0.25">
      <c r="A790" s="85" t="s">
        <v>36</v>
      </c>
      <c r="B790" s="336" t="s">
        <v>1653</v>
      </c>
      <c r="C790" s="46" t="s">
        <v>6</v>
      </c>
      <c r="D790" s="283">
        <v>431111.76</v>
      </c>
      <c r="E790" s="52">
        <v>431111.76</v>
      </c>
      <c r="F790" s="49"/>
    </row>
    <row r="791" spans="1:7" ht="25.5" customHeight="1" x14ac:dyDescent="0.25">
      <c r="A791" s="85" t="s">
        <v>38</v>
      </c>
      <c r="B791" s="336" t="s">
        <v>966</v>
      </c>
      <c r="C791" s="46" t="s">
        <v>6</v>
      </c>
      <c r="D791" s="283">
        <v>1011318.1</v>
      </c>
      <c r="E791" s="52">
        <v>1011318.1</v>
      </c>
      <c r="F791" s="49"/>
    </row>
    <row r="792" spans="1:7" s="43" customFormat="1" ht="33" customHeight="1" x14ac:dyDescent="0.25">
      <c r="A792" s="148" t="s">
        <v>107</v>
      </c>
      <c r="B792" s="381" t="s">
        <v>684</v>
      </c>
      <c r="C792" s="51" t="s">
        <v>6</v>
      </c>
      <c r="D792" s="282">
        <f>D793</f>
        <v>122635.19</v>
      </c>
      <c r="E792" s="11">
        <f>E793</f>
        <v>122635.19</v>
      </c>
      <c r="F792" s="49"/>
      <c r="G792" s="44"/>
    </row>
    <row r="793" spans="1:7" ht="75" x14ac:dyDescent="0.25">
      <c r="A793" s="85" t="s">
        <v>41</v>
      </c>
      <c r="B793" s="336" t="s">
        <v>465</v>
      </c>
      <c r="C793" s="46" t="s">
        <v>6</v>
      </c>
      <c r="D793" s="52">
        <v>122635.19</v>
      </c>
      <c r="E793" s="52">
        <v>122635.19</v>
      </c>
      <c r="F793" s="49"/>
    </row>
    <row r="794" spans="1:7" ht="28.5" x14ac:dyDescent="0.25">
      <c r="A794" s="148" t="s">
        <v>108</v>
      </c>
      <c r="B794" s="195" t="s">
        <v>176</v>
      </c>
      <c r="C794" s="51" t="s">
        <v>6</v>
      </c>
      <c r="D794" s="282">
        <f>+D795+D796+D797+D798</f>
        <v>51181.31</v>
      </c>
      <c r="E794" s="11">
        <f>+E795+E796+E797+E798</f>
        <v>20900</v>
      </c>
      <c r="F794" s="49"/>
    </row>
    <row r="795" spans="1:7" ht="60.75" customHeight="1" x14ac:dyDescent="0.25">
      <c r="A795" s="85" t="s">
        <v>390</v>
      </c>
      <c r="B795" s="191" t="s">
        <v>374</v>
      </c>
      <c r="C795" s="46" t="s">
        <v>6</v>
      </c>
      <c r="D795" s="283">
        <v>0</v>
      </c>
      <c r="E795" s="52">
        <v>0</v>
      </c>
      <c r="F795" s="49"/>
    </row>
    <row r="796" spans="1:7" ht="80.25" customHeight="1" x14ac:dyDescent="0.25">
      <c r="A796" s="85" t="s">
        <v>469</v>
      </c>
      <c r="B796" s="191" t="s">
        <v>682</v>
      </c>
      <c r="C796" s="46" t="s">
        <v>6</v>
      </c>
      <c r="D796" s="283">
        <v>0</v>
      </c>
      <c r="E796" s="52">
        <v>0</v>
      </c>
      <c r="F796" s="49"/>
    </row>
    <row r="797" spans="1:7" ht="56.25" customHeight="1" x14ac:dyDescent="0.25">
      <c r="A797" s="85" t="s">
        <v>470</v>
      </c>
      <c r="B797" s="1089" t="s">
        <v>681</v>
      </c>
      <c r="C797" s="46" t="s">
        <v>6</v>
      </c>
      <c r="D797" s="283">
        <v>0</v>
      </c>
      <c r="E797" s="52">
        <v>0</v>
      </c>
      <c r="F797" s="49"/>
    </row>
    <row r="798" spans="1:7" ht="30.75" thickBot="1" x14ac:dyDescent="0.3">
      <c r="A798" s="382" t="s">
        <v>471</v>
      </c>
      <c r="B798" s="321" t="s">
        <v>1667</v>
      </c>
      <c r="C798" s="167" t="s">
        <v>6</v>
      </c>
      <c r="D798" s="283">
        <v>51181.31</v>
      </c>
      <c r="E798" s="52">
        <v>20900</v>
      </c>
      <c r="F798" s="49"/>
    </row>
    <row r="799" spans="1:7" s="43" customFormat="1" ht="15.75" x14ac:dyDescent="0.25">
      <c r="A799" s="1984" t="s">
        <v>1049</v>
      </c>
      <c r="B799" s="1985"/>
      <c r="C799" s="1985"/>
      <c r="D799" s="1985"/>
      <c r="E799" s="1986"/>
      <c r="F799" s="49"/>
      <c r="G799" s="44"/>
    </row>
    <row r="800" spans="1:7" s="43" customFormat="1" ht="78.75" x14ac:dyDescent="0.25">
      <c r="A800" s="318" t="s">
        <v>223</v>
      </c>
      <c r="B800" s="317" t="s">
        <v>420</v>
      </c>
      <c r="C800" s="317" t="s">
        <v>1133</v>
      </c>
      <c r="D800" s="317" t="s">
        <v>1117</v>
      </c>
      <c r="E800" s="319" t="s">
        <v>1132</v>
      </c>
      <c r="F800" s="49"/>
      <c r="G800" s="44"/>
    </row>
    <row r="801" spans="1:7" s="43" customFormat="1" ht="15.75" x14ac:dyDescent="0.25">
      <c r="A801" s="1717"/>
      <c r="B801" s="1526" t="s">
        <v>69</v>
      </c>
      <c r="C801" s="317" t="s">
        <v>272</v>
      </c>
      <c r="D801" s="341">
        <f>D802+D803+D804</f>
        <v>11935578.010000002</v>
      </c>
      <c r="E801" s="342">
        <f>E802+E803+E804</f>
        <v>11935578.010000002</v>
      </c>
      <c r="F801" s="49"/>
      <c r="G801" s="44"/>
    </row>
    <row r="802" spans="1:7" s="43" customFormat="1" ht="15.75" x14ac:dyDescent="0.25">
      <c r="A802" s="1717"/>
      <c r="B802" s="1526"/>
      <c r="C802" s="228" t="s">
        <v>181</v>
      </c>
      <c r="D802" s="343">
        <v>0</v>
      </c>
      <c r="E802" s="344">
        <v>0</v>
      </c>
      <c r="F802" s="49"/>
      <c r="G802" s="44"/>
    </row>
    <row r="803" spans="1:7" s="43" customFormat="1" ht="15.75" x14ac:dyDescent="0.25">
      <c r="A803" s="1717"/>
      <c r="B803" s="1526"/>
      <c r="C803" s="228" t="s">
        <v>182</v>
      </c>
      <c r="D803" s="343">
        <f>D807+D812</f>
        <v>2483108.7800000003</v>
      </c>
      <c r="E803" s="344">
        <f>E807+E812</f>
        <v>2483108.7800000003</v>
      </c>
      <c r="F803" s="49"/>
      <c r="G803" s="44"/>
    </row>
    <row r="804" spans="1:7" s="43" customFormat="1" ht="31.5" x14ac:dyDescent="0.25">
      <c r="A804" s="1717"/>
      <c r="B804" s="1526"/>
      <c r="C804" s="228" t="s">
        <v>383</v>
      </c>
      <c r="D804" s="343">
        <f>D808+D813</f>
        <v>9452469.2300000004</v>
      </c>
      <c r="E804" s="344">
        <f>E808+E813</f>
        <v>9452469.2300000004</v>
      </c>
      <c r="F804" s="49"/>
      <c r="G804" s="44"/>
    </row>
    <row r="805" spans="1:7" ht="16.5" thickBot="1" x14ac:dyDescent="0.3">
      <c r="A805" s="398">
        <v>1</v>
      </c>
      <c r="B805" s="394">
        <v>2</v>
      </c>
      <c r="C805" s="394">
        <v>3</v>
      </c>
      <c r="D805" s="394">
        <v>4</v>
      </c>
      <c r="E805" s="457">
        <v>5</v>
      </c>
      <c r="F805" s="49"/>
    </row>
    <row r="806" spans="1:7" s="43" customFormat="1" x14ac:dyDescent="0.25">
      <c r="A806" s="1976">
        <v>1</v>
      </c>
      <c r="B806" s="1726" t="s">
        <v>169</v>
      </c>
      <c r="C806" s="222" t="s">
        <v>272</v>
      </c>
      <c r="D806" s="322">
        <f>D807+D808</f>
        <v>6012400</v>
      </c>
      <c r="E806" s="323">
        <f>E807+E808</f>
        <v>6012400</v>
      </c>
      <c r="F806" s="49"/>
      <c r="G806" s="44"/>
    </row>
    <row r="807" spans="1:7" s="43" customFormat="1" x14ac:dyDescent="0.25">
      <c r="A807" s="1977"/>
      <c r="B807" s="1727"/>
      <c r="C807" s="252" t="s">
        <v>182</v>
      </c>
      <c r="D807" s="285">
        <v>0</v>
      </c>
      <c r="E807" s="65">
        <v>0</v>
      </c>
      <c r="F807" s="49"/>
      <c r="G807" s="44"/>
    </row>
    <row r="808" spans="1:7" s="43" customFormat="1" ht="30" x14ac:dyDescent="0.25">
      <c r="A808" s="1978"/>
      <c r="B808" s="1728"/>
      <c r="C808" s="252" t="s">
        <v>383</v>
      </c>
      <c r="D808" s="285">
        <f>D809+D810</f>
        <v>6012400</v>
      </c>
      <c r="E808" s="65">
        <f>E809+E810</f>
        <v>6012400</v>
      </c>
      <c r="F808" s="49"/>
      <c r="G808" s="44"/>
    </row>
    <row r="809" spans="1:7" s="43" customFormat="1" ht="30" x14ac:dyDescent="0.25">
      <c r="A809" s="82" t="s">
        <v>81</v>
      </c>
      <c r="B809" s="212" t="s">
        <v>730</v>
      </c>
      <c r="C809" s="252" t="s">
        <v>383</v>
      </c>
      <c r="D809" s="286">
        <v>1000000</v>
      </c>
      <c r="E809" s="66">
        <v>1000000</v>
      </c>
      <c r="F809" s="49"/>
      <c r="G809" s="44"/>
    </row>
    <row r="810" spans="1:7" s="43" customFormat="1" ht="30" x14ac:dyDescent="0.25">
      <c r="A810" s="82" t="s">
        <v>83</v>
      </c>
      <c r="B810" s="371" t="s">
        <v>425</v>
      </c>
      <c r="C810" s="252" t="s">
        <v>383</v>
      </c>
      <c r="D810" s="286">
        <v>5012400</v>
      </c>
      <c r="E810" s="66">
        <v>5012400</v>
      </c>
      <c r="F810" s="49"/>
      <c r="G810" s="44"/>
    </row>
    <row r="811" spans="1:7" s="43" customFormat="1" x14ac:dyDescent="0.25">
      <c r="A811" s="1935">
        <v>2</v>
      </c>
      <c r="B811" s="1943" t="s">
        <v>167</v>
      </c>
      <c r="C811" s="199" t="s">
        <v>272</v>
      </c>
      <c r="D811" s="273">
        <f>D812+D813</f>
        <v>5923178.0099999998</v>
      </c>
      <c r="E811" s="36">
        <f>E812+E813</f>
        <v>5923178.0099999998</v>
      </c>
      <c r="F811" s="49"/>
      <c r="G811" s="44"/>
    </row>
    <row r="812" spans="1:7" s="43" customFormat="1" x14ac:dyDescent="0.25">
      <c r="A812" s="1906"/>
      <c r="B812" s="1767"/>
      <c r="C812" s="210" t="s">
        <v>182</v>
      </c>
      <c r="D812" s="273">
        <f>D816+D818</f>
        <v>2483108.7800000003</v>
      </c>
      <c r="E812" s="36">
        <f>E816+E818</f>
        <v>2483108.7800000003</v>
      </c>
      <c r="F812" s="49"/>
      <c r="G812" s="44"/>
    </row>
    <row r="813" spans="1:7" s="43" customFormat="1" x14ac:dyDescent="0.25">
      <c r="A813" s="1907"/>
      <c r="B813" s="1768"/>
      <c r="C813" s="210" t="s">
        <v>1107</v>
      </c>
      <c r="D813" s="273">
        <f>D815+D819+D814</f>
        <v>3440069.23</v>
      </c>
      <c r="E813" s="36">
        <f>E815+E819+E814</f>
        <v>3440069.23</v>
      </c>
      <c r="F813" s="49"/>
      <c r="G813" s="44"/>
    </row>
    <row r="814" spans="1:7" s="43" customFormat="1" ht="45" x14ac:dyDescent="0.25">
      <c r="A814" s="64" t="s">
        <v>89</v>
      </c>
      <c r="B814" s="1000" t="s">
        <v>1529</v>
      </c>
      <c r="C814" s="252" t="s">
        <v>11</v>
      </c>
      <c r="D814" s="286">
        <v>0.01</v>
      </c>
      <c r="E814" s="66">
        <v>0.01</v>
      </c>
      <c r="F814" s="49"/>
      <c r="G814" s="44"/>
    </row>
    <row r="815" spans="1:7" s="43" customFormat="1" ht="30" x14ac:dyDescent="0.25">
      <c r="A815" s="64" t="s">
        <v>92</v>
      </c>
      <c r="B815" s="190" t="s">
        <v>426</v>
      </c>
      <c r="C815" s="252" t="s">
        <v>1107</v>
      </c>
      <c r="D815" s="286">
        <v>1000000</v>
      </c>
      <c r="E815" s="66">
        <v>1000000</v>
      </c>
      <c r="F815" s="49"/>
      <c r="G815" s="44"/>
    </row>
    <row r="816" spans="1:7" s="43" customFormat="1" ht="180" x14ac:dyDescent="0.25">
      <c r="A816" s="64" t="s">
        <v>94</v>
      </c>
      <c r="B816" s="180" t="s">
        <v>427</v>
      </c>
      <c r="C816" s="252" t="s">
        <v>182</v>
      </c>
      <c r="D816" s="286">
        <v>43039.56</v>
      </c>
      <c r="E816" s="115">
        <v>43039.56</v>
      </c>
      <c r="F816" s="49"/>
      <c r="G816" s="44"/>
    </row>
    <row r="817" spans="1:7" s="43" customFormat="1" x14ac:dyDescent="0.25">
      <c r="A817" s="1937" t="s">
        <v>107</v>
      </c>
      <c r="B817" s="1397" t="s">
        <v>689</v>
      </c>
      <c r="C817" s="252" t="s">
        <v>272</v>
      </c>
      <c r="D817" s="286">
        <f>D818+D819</f>
        <v>4880138.4400000004</v>
      </c>
      <c r="E817" s="66">
        <f>E818+E819</f>
        <v>4880138.4400000004</v>
      </c>
      <c r="F817" s="49"/>
      <c r="G817" s="44"/>
    </row>
    <row r="818" spans="1:7" s="43" customFormat="1" x14ac:dyDescent="0.25">
      <c r="A818" s="1938"/>
      <c r="B818" s="1742"/>
      <c r="C818" s="252" t="s">
        <v>182</v>
      </c>
      <c r="D818" s="286">
        <v>2440069.2200000002</v>
      </c>
      <c r="E818" s="66">
        <v>2440069.2200000002</v>
      </c>
      <c r="F818" s="49"/>
      <c r="G818" s="44"/>
    </row>
    <row r="819" spans="1:7" s="43" customFormat="1" ht="30.75" thickBot="1" x14ac:dyDescent="0.3">
      <c r="A819" s="1939"/>
      <c r="B819" s="1485"/>
      <c r="C819" s="165" t="s">
        <v>383</v>
      </c>
      <c r="D819" s="325">
        <v>2440069.2200000002</v>
      </c>
      <c r="E819" s="326">
        <v>2440069.2200000002</v>
      </c>
      <c r="F819" s="49"/>
      <c r="G819" s="44"/>
    </row>
    <row r="820" spans="1:7" s="43" customFormat="1" ht="15.75" x14ac:dyDescent="0.25">
      <c r="A820" s="1714" t="s">
        <v>1123</v>
      </c>
      <c r="B820" s="1640"/>
      <c r="C820" s="1640"/>
      <c r="D820" s="1640"/>
      <c r="E820" s="1641"/>
      <c r="F820" s="49"/>
      <c r="G820" s="44"/>
    </row>
    <row r="821" spans="1:7" s="43" customFormat="1" ht="78.75" x14ac:dyDescent="0.25">
      <c r="A821" s="318" t="s">
        <v>223</v>
      </c>
      <c r="B821" s="228" t="s">
        <v>420</v>
      </c>
      <c r="C821" s="317" t="s">
        <v>238</v>
      </c>
      <c r="D821" s="317" t="s">
        <v>1138</v>
      </c>
      <c r="E821" s="319" t="s">
        <v>1120</v>
      </c>
      <c r="F821" s="49"/>
      <c r="G821" s="44"/>
    </row>
    <row r="822" spans="1:7" s="43" customFormat="1" ht="15.75" x14ac:dyDescent="0.25">
      <c r="A822" s="1524"/>
      <c r="B822" s="1941" t="s">
        <v>69</v>
      </c>
      <c r="C822" s="333" t="s">
        <v>272</v>
      </c>
      <c r="D822" s="339">
        <f>D823+D824+D825</f>
        <v>245120</v>
      </c>
      <c r="E822" s="340">
        <f>E823+E824+E825</f>
        <v>245120</v>
      </c>
      <c r="F822" s="49"/>
      <c r="G822" s="44"/>
    </row>
    <row r="823" spans="1:7" s="43" customFormat="1" ht="15.75" x14ac:dyDescent="0.25">
      <c r="A823" s="1940"/>
      <c r="B823" s="1528"/>
      <c r="C823" s="333" t="s">
        <v>181</v>
      </c>
      <c r="D823" s="339">
        <f t="shared" ref="D823:E824" si="19">D828+D852+D864</f>
        <v>0</v>
      </c>
      <c r="E823" s="340">
        <f t="shared" si="19"/>
        <v>0</v>
      </c>
      <c r="F823" s="49"/>
      <c r="G823" s="44"/>
    </row>
    <row r="824" spans="1:7" s="43" customFormat="1" ht="15.75" x14ac:dyDescent="0.25">
      <c r="A824" s="1940"/>
      <c r="B824" s="1528"/>
      <c r="C824" s="333" t="s">
        <v>182</v>
      </c>
      <c r="D824" s="339">
        <f t="shared" si="19"/>
        <v>0</v>
      </c>
      <c r="E824" s="340">
        <f t="shared" si="19"/>
        <v>0</v>
      </c>
      <c r="F824" s="49"/>
      <c r="G824" s="44"/>
    </row>
    <row r="825" spans="1:7" s="43" customFormat="1" ht="15.75" x14ac:dyDescent="0.25">
      <c r="A825" s="1940"/>
      <c r="B825" s="1528"/>
      <c r="C825" s="333" t="s">
        <v>6</v>
      </c>
      <c r="D825" s="339">
        <f>D830+D854+D866</f>
        <v>245120</v>
      </c>
      <c r="E825" s="340">
        <f>E830+E854+E866</f>
        <v>245120</v>
      </c>
      <c r="F825" s="49"/>
      <c r="G825" s="44"/>
    </row>
    <row r="826" spans="1:7" s="43" customFormat="1" ht="16.5" thickBot="1" x14ac:dyDescent="0.3">
      <c r="A826" s="398">
        <v>1</v>
      </c>
      <c r="B826" s="399">
        <v>2</v>
      </c>
      <c r="C826" s="399">
        <v>3</v>
      </c>
      <c r="D826" s="399">
        <v>4</v>
      </c>
      <c r="E826" s="458">
        <v>5</v>
      </c>
      <c r="F826" s="49"/>
      <c r="G826" s="44"/>
    </row>
    <row r="827" spans="1:7" s="43" customFormat="1" x14ac:dyDescent="0.25">
      <c r="A827" s="1727" t="s">
        <v>225</v>
      </c>
      <c r="B827" s="1815" t="s">
        <v>377</v>
      </c>
      <c r="C827" s="327" t="s">
        <v>272</v>
      </c>
      <c r="D827" s="328">
        <f>D828+D829+D830</f>
        <v>41260</v>
      </c>
      <c r="E827" s="329">
        <f>E828+E829+E830</f>
        <v>41260</v>
      </c>
      <c r="F827" s="49"/>
      <c r="G827" s="44"/>
    </row>
    <row r="828" spans="1:7" s="43" customFormat="1" x14ac:dyDescent="0.25">
      <c r="A828" s="1727"/>
      <c r="B828" s="1815"/>
      <c r="C828" s="18" t="s">
        <v>181</v>
      </c>
      <c r="D828" s="287">
        <v>0</v>
      </c>
      <c r="E828" s="104">
        <v>0</v>
      </c>
      <c r="F828" s="49"/>
      <c r="G828" s="44"/>
    </row>
    <row r="829" spans="1:7" s="43" customFormat="1" x14ac:dyDescent="0.25">
      <c r="A829" s="1727"/>
      <c r="B829" s="1815"/>
      <c r="C829" s="18" t="s">
        <v>182</v>
      </c>
      <c r="D829" s="287">
        <v>0</v>
      </c>
      <c r="E829" s="104">
        <v>0</v>
      </c>
      <c r="F829" s="49"/>
      <c r="G829" s="44"/>
    </row>
    <row r="830" spans="1:7" s="43" customFormat="1" ht="15.75" customHeight="1" x14ac:dyDescent="0.25">
      <c r="A830" s="1728"/>
      <c r="B830" s="1816"/>
      <c r="C830" s="18" t="s">
        <v>6</v>
      </c>
      <c r="D830" s="287">
        <f>D834+D838+D842+D850+D846</f>
        <v>41260</v>
      </c>
      <c r="E830" s="143">
        <f>E834+E838+E842+E850+E846</f>
        <v>41260</v>
      </c>
      <c r="F830" s="49"/>
      <c r="G830" s="44"/>
    </row>
    <row r="831" spans="1:7" s="43" customFormat="1" ht="36" customHeight="1" x14ac:dyDescent="0.25">
      <c r="A831" s="1760" t="s">
        <v>81</v>
      </c>
      <c r="B831" s="1942" t="s">
        <v>378</v>
      </c>
      <c r="C831" s="18" t="s">
        <v>272</v>
      </c>
      <c r="D831" s="287">
        <f>D832+D833+D834</f>
        <v>41260</v>
      </c>
      <c r="E831" s="143">
        <f>E832+E833+E834</f>
        <v>41260</v>
      </c>
      <c r="F831" s="49"/>
      <c r="G831" s="44"/>
    </row>
    <row r="832" spans="1:7" s="43" customFormat="1" ht="15" customHeight="1" x14ac:dyDescent="0.25">
      <c r="A832" s="1588"/>
      <c r="B832" s="1485"/>
      <c r="C832" s="74" t="s">
        <v>181</v>
      </c>
      <c r="D832" s="288">
        <v>0</v>
      </c>
      <c r="E832" s="144">
        <v>0</v>
      </c>
      <c r="F832" s="49"/>
      <c r="G832" s="44"/>
    </row>
    <row r="833" spans="1:7" x14ac:dyDescent="0.25">
      <c r="A833" s="1588"/>
      <c r="B833" s="1485"/>
      <c r="C833" s="74" t="s">
        <v>182</v>
      </c>
      <c r="D833" s="288">
        <v>0</v>
      </c>
      <c r="E833" s="144">
        <v>0</v>
      </c>
      <c r="F833" s="49"/>
    </row>
    <row r="834" spans="1:7" s="43" customFormat="1" x14ac:dyDescent="0.25">
      <c r="A834" s="1868"/>
      <c r="B834" s="1762"/>
      <c r="C834" s="74" t="s">
        <v>6</v>
      </c>
      <c r="D834" s="288">
        <v>41260</v>
      </c>
      <c r="E834" s="144">
        <v>41260</v>
      </c>
      <c r="F834" s="49"/>
      <c r="G834" s="44"/>
    </row>
    <row r="835" spans="1:7" s="43" customFormat="1" ht="22.5" customHeight="1" x14ac:dyDescent="0.25">
      <c r="A835" s="1760" t="s">
        <v>83</v>
      </c>
      <c r="B835" s="1761" t="s">
        <v>476</v>
      </c>
      <c r="C835" s="18" t="s">
        <v>272</v>
      </c>
      <c r="D835" s="287">
        <f>D836+D837+D838</f>
        <v>0</v>
      </c>
      <c r="E835" s="143">
        <f>E836+E837+E838</f>
        <v>0</v>
      </c>
      <c r="F835" s="49"/>
      <c r="G835" s="44"/>
    </row>
    <row r="836" spans="1:7" s="43" customFormat="1" x14ac:dyDescent="0.25">
      <c r="A836" s="1750"/>
      <c r="B836" s="1485"/>
      <c r="C836" s="74" t="s">
        <v>181</v>
      </c>
      <c r="D836" s="288">
        <v>0</v>
      </c>
      <c r="E836" s="144">
        <v>0</v>
      </c>
      <c r="F836" s="49"/>
      <c r="G836" s="44"/>
    </row>
    <row r="837" spans="1:7" s="43" customFormat="1" x14ac:dyDescent="0.25">
      <c r="A837" s="1750"/>
      <c r="B837" s="1485"/>
      <c r="C837" s="74" t="s">
        <v>182</v>
      </c>
      <c r="D837" s="288">
        <v>0</v>
      </c>
      <c r="E837" s="144">
        <v>0</v>
      </c>
      <c r="F837" s="49"/>
      <c r="G837" s="44"/>
    </row>
    <row r="838" spans="1:7" s="43" customFormat="1" x14ac:dyDescent="0.25">
      <c r="A838" s="1693"/>
      <c r="B838" s="1762"/>
      <c r="C838" s="74" t="s">
        <v>6</v>
      </c>
      <c r="D838" s="288">
        <v>0</v>
      </c>
      <c r="E838" s="144">
        <v>0</v>
      </c>
      <c r="F838" s="49"/>
      <c r="G838" s="44"/>
    </row>
    <row r="839" spans="1:7" s="43" customFormat="1" ht="15.75" customHeight="1" x14ac:dyDescent="0.25">
      <c r="A839" s="1684" t="s">
        <v>84</v>
      </c>
      <c r="B839" s="1746" t="s">
        <v>477</v>
      </c>
      <c r="C839" s="18" t="s">
        <v>272</v>
      </c>
      <c r="D839" s="383">
        <f>D840+D841+D842</f>
        <v>0</v>
      </c>
      <c r="E839" s="384">
        <f>E840+E841+E842</f>
        <v>0</v>
      </c>
      <c r="F839" s="49"/>
      <c r="G839" s="44"/>
    </row>
    <row r="840" spans="1:7" s="43" customFormat="1" ht="15" customHeight="1" x14ac:dyDescent="0.25">
      <c r="A840" s="1745"/>
      <c r="B840" s="1746"/>
      <c r="C840" s="74" t="s">
        <v>181</v>
      </c>
      <c r="D840" s="385">
        <v>0</v>
      </c>
      <c r="E840" s="386">
        <v>0</v>
      </c>
      <c r="F840" s="49"/>
      <c r="G840" s="44"/>
    </row>
    <row r="841" spans="1:7" s="43" customFormat="1" x14ac:dyDescent="0.25">
      <c r="A841" s="1745"/>
      <c r="B841" s="1746"/>
      <c r="C841" s="74" t="s">
        <v>182</v>
      </c>
      <c r="D841" s="385">
        <v>0</v>
      </c>
      <c r="E841" s="386">
        <v>0</v>
      </c>
      <c r="F841" s="49"/>
      <c r="G841" s="44"/>
    </row>
    <row r="842" spans="1:7" x14ac:dyDescent="0.25">
      <c r="A842" s="1745"/>
      <c r="B842" s="1746"/>
      <c r="C842" s="74" t="s">
        <v>6</v>
      </c>
      <c r="D842" s="385">
        <v>0</v>
      </c>
      <c r="E842" s="386">
        <v>0</v>
      </c>
      <c r="F842" s="49"/>
    </row>
    <row r="843" spans="1:7" ht="15.75" customHeight="1" x14ac:dyDescent="0.25">
      <c r="A843" s="1684" t="s">
        <v>86</v>
      </c>
      <c r="B843" s="1723" t="s">
        <v>478</v>
      </c>
      <c r="C843" s="18" t="s">
        <v>272</v>
      </c>
      <c r="D843" s="383">
        <f>D844+D845+D846</f>
        <v>0</v>
      </c>
      <c r="E843" s="384">
        <f>E844+E845+E846</f>
        <v>0</v>
      </c>
      <c r="F843" s="49"/>
    </row>
    <row r="844" spans="1:7" s="43" customFormat="1" x14ac:dyDescent="0.25">
      <c r="A844" s="1411"/>
      <c r="B844" s="1723"/>
      <c r="C844" s="74" t="s">
        <v>181</v>
      </c>
      <c r="D844" s="385">
        <v>0</v>
      </c>
      <c r="E844" s="386">
        <v>0</v>
      </c>
      <c r="F844" s="49"/>
      <c r="G844" s="44"/>
    </row>
    <row r="845" spans="1:7" s="43" customFormat="1" x14ac:dyDescent="0.25">
      <c r="A845" s="1411"/>
      <c r="B845" s="1723"/>
      <c r="C845" s="74" t="s">
        <v>182</v>
      </c>
      <c r="D845" s="385">
        <v>0</v>
      </c>
      <c r="E845" s="386">
        <v>0</v>
      </c>
      <c r="F845" s="49"/>
      <c r="G845" s="44"/>
    </row>
    <row r="846" spans="1:7" x14ac:dyDescent="0.25">
      <c r="A846" s="1411"/>
      <c r="B846" s="1723"/>
      <c r="C846" s="74" t="s">
        <v>6</v>
      </c>
      <c r="D846" s="385">
        <v>0</v>
      </c>
      <c r="E846" s="386">
        <v>0</v>
      </c>
      <c r="F846" s="49"/>
    </row>
    <row r="847" spans="1:7" ht="15" customHeight="1" x14ac:dyDescent="0.25">
      <c r="A847" s="1684" t="s">
        <v>2</v>
      </c>
      <c r="B847" s="1723" t="s">
        <v>479</v>
      </c>
      <c r="C847" s="18" t="s">
        <v>272</v>
      </c>
      <c r="D847" s="383">
        <f>D848+D849+D850</f>
        <v>0</v>
      </c>
      <c r="E847" s="384">
        <f>E848+E849+E850</f>
        <v>0</v>
      </c>
      <c r="F847" s="49"/>
    </row>
    <row r="848" spans="1:7" ht="48" customHeight="1" x14ac:dyDescent="0.25">
      <c r="A848" s="1411"/>
      <c r="B848" s="1723"/>
      <c r="C848" s="74" t="s">
        <v>181</v>
      </c>
      <c r="D848" s="385">
        <v>0</v>
      </c>
      <c r="E848" s="386">
        <v>0</v>
      </c>
      <c r="F848" s="49"/>
    </row>
    <row r="849" spans="1:7" x14ac:dyDescent="0.25">
      <c r="A849" s="1411"/>
      <c r="B849" s="1723"/>
      <c r="C849" s="74" t="s">
        <v>182</v>
      </c>
      <c r="D849" s="385">
        <v>0</v>
      </c>
      <c r="E849" s="386">
        <v>0</v>
      </c>
      <c r="F849" s="49"/>
    </row>
    <row r="850" spans="1:7" s="43" customFormat="1" x14ac:dyDescent="0.25">
      <c r="A850" s="1411"/>
      <c r="B850" s="1723"/>
      <c r="C850" s="74" t="s">
        <v>6</v>
      </c>
      <c r="D850" s="385">
        <v>0</v>
      </c>
      <c r="E850" s="386">
        <v>0</v>
      </c>
      <c r="F850" s="49"/>
      <c r="G850" s="44"/>
    </row>
    <row r="851" spans="1:7" ht="15" customHeight="1" x14ac:dyDescent="0.25">
      <c r="A851" s="1744" t="s">
        <v>22</v>
      </c>
      <c r="B851" s="1936" t="s">
        <v>380</v>
      </c>
      <c r="C851" s="18" t="s">
        <v>272</v>
      </c>
      <c r="D851" s="383">
        <f>D852+D853+D854</f>
        <v>58740</v>
      </c>
      <c r="E851" s="384">
        <f>E852+E853+E854</f>
        <v>58740</v>
      </c>
      <c r="F851" s="49"/>
    </row>
    <row r="852" spans="1:7" s="43" customFormat="1" ht="15" customHeight="1" x14ac:dyDescent="0.25">
      <c r="A852" s="1736"/>
      <c r="B852" s="1936"/>
      <c r="C852" s="18" t="s">
        <v>181</v>
      </c>
      <c r="D852" s="383">
        <v>0</v>
      </c>
      <c r="E852" s="384">
        <v>0</v>
      </c>
      <c r="F852" s="49"/>
      <c r="G852" s="44"/>
    </row>
    <row r="853" spans="1:7" s="43" customFormat="1" ht="18" customHeight="1" x14ac:dyDescent="0.25">
      <c r="A853" s="1736"/>
      <c r="B853" s="1936"/>
      <c r="C853" s="18" t="s">
        <v>182</v>
      </c>
      <c r="D853" s="383">
        <v>0</v>
      </c>
      <c r="E853" s="384">
        <v>0</v>
      </c>
      <c r="F853" s="49"/>
      <c r="G853" s="44"/>
    </row>
    <row r="854" spans="1:7" x14ac:dyDescent="0.25">
      <c r="A854" s="1736"/>
      <c r="B854" s="1936"/>
      <c r="C854" s="18" t="s">
        <v>6</v>
      </c>
      <c r="D854" s="383">
        <f>D858+D862</f>
        <v>58740</v>
      </c>
      <c r="E854" s="384">
        <f>E858+E862</f>
        <v>58740</v>
      </c>
      <c r="F854" s="49"/>
    </row>
    <row r="855" spans="1:7" s="43" customFormat="1" ht="15" customHeight="1" x14ac:dyDescent="0.25">
      <c r="A855" s="1684" t="s">
        <v>89</v>
      </c>
      <c r="B855" s="1723" t="s">
        <v>480</v>
      </c>
      <c r="C855" s="18" t="s">
        <v>272</v>
      </c>
      <c r="D855" s="383">
        <f>D856+D857+D858</f>
        <v>58740</v>
      </c>
      <c r="E855" s="384">
        <f>E856+E857+E858</f>
        <v>58740</v>
      </c>
      <c r="F855" s="49"/>
      <c r="G855" s="44"/>
    </row>
    <row r="856" spans="1:7" x14ac:dyDescent="0.25">
      <c r="A856" s="1411"/>
      <c r="B856" s="1723"/>
      <c r="C856" s="74" t="s">
        <v>181</v>
      </c>
      <c r="D856" s="385">
        <v>0</v>
      </c>
      <c r="E856" s="386">
        <v>0</v>
      </c>
      <c r="F856" s="49"/>
    </row>
    <row r="857" spans="1:7" x14ac:dyDescent="0.25">
      <c r="A857" s="1411"/>
      <c r="B857" s="1723"/>
      <c r="C857" s="74" t="s">
        <v>182</v>
      </c>
      <c r="D857" s="385">
        <v>0</v>
      </c>
      <c r="E857" s="386">
        <v>0</v>
      </c>
      <c r="F857" s="49"/>
    </row>
    <row r="858" spans="1:7" x14ac:dyDescent="0.25">
      <c r="A858" s="1411"/>
      <c r="B858" s="1723"/>
      <c r="C858" s="74" t="s">
        <v>6</v>
      </c>
      <c r="D858" s="385">
        <v>58740</v>
      </c>
      <c r="E858" s="386">
        <v>58740</v>
      </c>
      <c r="F858" s="49"/>
    </row>
    <row r="859" spans="1:7" s="43" customFormat="1" ht="45.75" customHeight="1" x14ac:dyDescent="0.25">
      <c r="A859" s="1684" t="s">
        <v>92</v>
      </c>
      <c r="B859" s="1723" t="s">
        <v>481</v>
      </c>
      <c r="C859" s="18" t="s">
        <v>272</v>
      </c>
      <c r="D859" s="383">
        <f>D860+D861+D862</f>
        <v>0</v>
      </c>
      <c r="E859" s="384">
        <f>E860+E861+E862</f>
        <v>0</v>
      </c>
      <c r="F859" s="49"/>
      <c r="G859" s="44"/>
    </row>
    <row r="860" spans="1:7" x14ac:dyDescent="0.25">
      <c r="A860" s="1411"/>
      <c r="B860" s="1723"/>
      <c r="C860" s="74" t="s">
        <v>181</v>
      </c>
      <c r="D860" s="385">
        <v>0</v>
      </c>
      <c r="E860" s="386">
        <v>0</v>
      </c>
      <c r="F860" s="49"/>
    </row>
    <row r="861" spans="1:7" x14ac:dyDescent="0.25">
      <c r="A861" s="1411"/>
      <c r="B861" s="1723"/>
      <c r="C861" s="74" t="s">
        <v>182</v>
      </c>
      <c r="D861" s="385">
        <v>0</v>
      </c>
      <c r="E861" s="386">
        <v>0</v>
      </c>
      <c r="F861" s="49"/>
    </row>
    <row r="862" spans="1:7" x14ac:dyDescent="0.25">
      <c r="A862" s="1411"/>
      <c r="B862" s="1723"/>
      <c r="C862" s="74" t="s">
        <v>6</v>
      </c>
      <c r="D862" s="385">
        <v>0</v>
      </c>
      <c r="E862" s="386">
        <v>0</v>
      </c>
      <c r="F862" s="49"/>
    </row>
    <row r="863" spans="1:7" ht="15" customHeight="1" x14ac:dyDescent="0.25">
      <c r="A863" s="1744" t="s">
        <v>46</v>
      </c>
      <c r="B863" s="1936" t="s">
        <v>687</v>
      </c>
      <c r="C863" s="18" t="s">
        <v>272</v>
      </c>
      <c r="D863" s="383">
        <f>D864+D865+D866</f>
        <v>145120</v>
      </c>
      <c r="E863" s="384">
        <f>E864+E865+E866</f>
        <v>145120</v>
      </c>
      <c r="F863" s="49"/>
    </row>
    <row r="864" spans="1:7" s="43" customFormat="1" x14ac:dyDescent="0.25">
      <c r="A864" s="1736"/>
      <c r="B864" s="1936"/>
      <c r="C864" s="18" t="s">
        <v>181</v>
      </c>
      <c r="D864" s="383">
        <v>0</v>
      </c>
      <c r="E864" s="384">
        <v>0</v>
      </c>
      <c r="F864" s="49"/>
      <c r="G864" s="44"/>
    </row>
    <row r="865" spans="1:7" s="43" customFormat="1" x14ac:dyDescent="0.25">
      <c r="A865" s="1736"/>
      <c r="B865" s="1936"/>
      <c r="C865" s="18" t="s">
        <v>182</v>
      </c>
      <c r="D865" s="383">
        <v>0</v>
      </c>
      <c r="E865" s="384">
        <v>0</v>
      </c>
      <c r="F865" s="49"/>
      <c r="G865" s="44"/>
    </row>
    <row r="866" spans="1:7" s="43" customFormat="1" x14ac:dyDescent="0.25">
      <c r="A866" s="1736"/>
      <c r="B866" s="1936"/>
      <c r="C866" s="18" t="s">
        <v>6</v>
      </c>
      <c r="D866" s="383">
        <f>D870+D874</f>
        <v>145120</v>
      </c>
      <c r="E866" s="384">
        <f>E870+E874</f>
        <v>145120</v>
      </c>
      <c r="F866" s="49"/>
      <c r="G866" s="44"/>
    </row>
    <row r="867" spans="1:7" ht="15" customHeight="1" x14ac:dyDescent="0.25">
      <c r="A867" s="1684" t="s">
        <v>97</v>
      </c>
      <c r="B867" s="1723" t="s">
        <v>418</v>
      </c>
      <c r="C867" s="18" t="s">
        <v>272</v>
      </c>
      <c r="D867" s="383">
        <f>D868+D869+D870</f>
        <v>0</v>
      </c>
      <c r="E867" s="384">
        <f>E868+E869+E870</f>
        <v>0</v>
      </c>
      <c r="F867" s="49"/>
    </row>
    <row r="868" spans="1:7" x14ac:dyDescent="0.25">
      <c r="A868" s="1411"/>
      <c r="B868" s="1723"/>
      <c r="C868" s="74" t="s">
        <v>181</v>
      </c>
      <c r="D868" s="385">
        <v>0</v>
      </c>
      <c r="E868" s="386">
        <v>0</v>
      </c>
      <c r="F868" s="49"/>
    </row>
    <row r="869" spans="1:7" x14ac:dyDescent="0.25">
      <c r="A869" s="1411"/>
      <c r="B869" s="1723"/>
      <c r="C869" s="74" t="s">
        <v>182</v>
      </c>
      <c r="D869" s="385">
        <v>0</v>
      </c>
      <c r="E869" s="386">
        <v>0</v>
      </c>
      <c r="F869" s="49"/>
    </row>
    <row r="870" spans="1:7" s="43" customFormat="1" x14ac:dyDescent="0.25">
      <c r="A870" s="1411"/>
      <c r="B870" s="1723"/>
      <c r="C870" s="74" t="s">
        <v>6</v>
      </c>
      <c r="D870" s="385">
        <v>0</v>
      </c>
      <c r="E870" s="386">
        <v>0</v>
      </c>
      <c r="F870" s="49"/>
      <c r="G870" s="44"/>
    </row>
    <row r="871" spans="1:7" ht="15" customHeight="1" x14ac:dyDescent="0.25">
      <c r="A871" s="1684" t="s">
        <v>339</v>
      </c>
      <c r="B871" s="1723" t="s">
        <v>642</v>
      </c>
      <c r="C871" s="18" t="s">
        <v>272</v>
      </c>
      <c r="D871" s="383">
        <f>D872+D873+D874</f>
        <v>145120</v>
      </c>
      <c r="E871" s="384">
        <f>E872+E873+E874</f>
        <v>145120</v>
      </c>
      <c r="F871" s="49"/>
    </row>
    <row r="872" spans="1:7" s="43" customFormat="1" x14ac:dyDescent="0.25">
      <c r="A872" s="1411"/>
      <c r="B872" s="1723"/>
      <c r="C872" s="74" t="s">
        <v>181</v>
      </c>
      <c r="D872" s="385">
        <v>0</v>
      </c>
      <c r="E872" s="386">
        <v>0</v>
      </c>
      <c r="F872" s="49"/>
      <c r="G872" s="44"/>
    </row>
    <row r="873" spans="1:7" x14ac:dyDescent="0.25">
      <c r="A873" s="1411"/>
      <c r="B873" s="1723"/>
      <c r="C873" s="74" t="s">
        <v>182</v>
      </c>
      <c r="D873" s="385">
        <v>0</v>
      </c>
      <c r="E873" s="386">
        <v>0</v>
      </c>
      <c r="F873" s="49"/>
    </row>
    <row r="874" spans="1:7" s="43" customFormat="1" ht="15.75" customHeight="1" thickBot="1" x14ac:dyDescent="0.3">
      <c r="A874" s="1721"/>
      <c r="B874" s="1747"/>
      <c r="C874" s="331" t="s">
        <v>6</v>
      </c>
      <c r="D874" s="387">
        <v>145120</v>
      </c>
      <c r="E874" s="388">
        <v>145120</v>
      </c>
      <c r="F874" s="49"/>
      <c r="G874" s="44"/>
    </row>
    <row r="875" spans="1:7" s="43" customFormat="1" ht="15.75" x14ac:dyDescent="0.25">
      <c r="A875" s="1714" t="s">
        <v>1122</v>
      </c>
      <c r="B875" s="1640"/>
      <c r="C875" s="1640"/>
      <c r="D875" s="1640"/>
      <c r="E875" s="1641"/>
      <c r="F875" s="49"/>
      <c r="G875" s="44"/>
    </row>
    <row r="876" spans="1:7" ht="78.75" x14ac:dyDescent="0.25">
      <c r="A876" s="318" t="s">
        <v>223</v>
      </c>
      <c r="B876" s="228" t="s">
        <v>420</v>
      </c>
      <c r="C876" s="317" t="s">
        <v>1140</v>
      </c>
      <c r="D876" s="317" t="s">
        <v>1139</v>
      </c>
      <c r="E876" s="319" t="s">
        <v>1120</v>
      </c>
      <c r="F876" s="49"/>
    </row>
    <row r="877" spans="1:7" s="43" customFormat="1" ht="15.75" x14ac:dyDescent="0.25">
      <c r="A877" s="1724"/>
      <c r="B877" s="1504" t="s">
        <v>69</v>
      </c>
      <c r="C877" s="333" t="s">
        <v>272</v>
      </c>
      <c r="D877" s="334">
        <f>D878+D879+D880</f>
        <v>1000000</v>
      </c>
      <c r="E877" s="335">
        <f>E878+E879+E880</f>
        <v>1000000</v>
      </c>
      <c r="F877" s="49"/>
      <c r="G877" s="44"/>
    </row>
    <row r="878" spans="1:7" s="43" customFormat="1" ht="15.75" x14ac:dyDescent="0.25">
      <c r="A878" s="1725"/>
      <c r="B878" s="1504"/>
      <c r="C878" s="333" t="s">
        <v>181</v>
      </c>
      <c r="D878" s="334">
        <v>0</v>
      </c>
      <c r="E878" s="335">
        <v>0</v>
      </c>
      <c r="F878" s="49"/>
      <c r="G878" s="44"/>
    </row>
    <row r="879" spans="1:7" s="43" customFormat="1" ht="15" customHeight="1" x14ac:dyDescent="0.25">
      <c r="A879" s="1725"/>
      <c r="B879" s="1504"/>
      <c r="C879" s="333" t="s">
        <v>182</v>
      </c>
      <c r="D879" s="334">
        <v>0</v>
      </c>
      <c r="E879" s="335">
        <v>0</v>
      </c>
      <c r="F879" s="49"/>
      <c r="G879" s="44"/>
    </row>
    <row r="880" spans="1:7" ht="15.75" x14ac:dyDescent="0.25">
      <c r="A880" s="1725"/>
      <c r="B880" s="1504"/>
      <c r="C880" s="333" t="s">
        <v>6</v>
      </c>
      <c r="D880" s="334">
        <f>D885</f>
        <v>1000000</v>
      </c>
      <c r="E880" s="335">
        <f>E885</f>
        <v>1000000</v>
      </c>
      <c r="F880" s="49"/>
    </row>
    <row r="881" spans="1:7" ht="16.5" thickBot="1" x14ac:dyDescent="0.3">
      <c r="A881" s="398">
        <v>1</v>
      </c>
      <c r="B881" s="399">
        <v>2</v>
      </c>
      <c r="C881" s="399">
        <v>3</v>
      </c>
      <c r="D881" s="399">
        <v>4</v>
      </c>
      <c r="E881" s="458">
        <v>5</v>
      </c>
      <c r="F881" s="49"/>
    </row>
    <row r="882" spans="1:7" s="43" customFormat="1" x14ac:dyDescent="0.25">
      <c r="A882" s="1718" t="s">
        <v>225</v>
      </c>
      <c r="B882" s="1718" t="s">
        <v>482</v>
      </c>
      <c r="C882" s="327" t="s">
        <v>272</v>
      </c>
      <c r="D882" s="389">
        <f>D883+D884+D885</f>
        <v>1000000</v>
      </c>
      <c r="E882" s="390">
        <f>E883+E884+E885</f>
        <v>1000000</v>
      </c>
      <c r="F882" s="49"/>
      <c r="G882" s="44"/>
    </row>
    <row r="883" spans="1:7" ht="15" customHeight="1" x14ac:dyDescent="0.25">
      <c r="A883" s="1719"/>
      <c r="B883" s="1719"/>
      <c r="C883" s="18" t="s">
        <v>181</v>
      </c>
      <c r="D883" s="383">
        <v>0</v>
      </c>
      <c r="E883" s="384">
        <v>0</v>
      </c>
      <c r="F883" s="49"/>
    </row>
    <row r="884" spans="1:7" s="43" customFormat="1" x14ac:dyDescent="0.25">
      <c r="A884" s="1719"/>
      <c r="B884" s="1719"/>
      <c r="C884" s="18" t="s">
        <v>182</v>
      </c>
      <c r="D884" s="383">
        <v>0</v>
      </c>
      <c r="E884" s="384">
        <v>0</v>
      </c>
      <c r="F884" s="49"/>
      <c r="G884" s="44"/>
    </row>
    <row r="885" spans="1:7" s="43" customFormat="1" x14ac:dyDescent="0.25">
      <c r="A885" s="1720"/>
      <c r="B885" s="1720"/>
      <c r="C885" s="18" t="s">
        <v>6</v>
      </c>
      <c r="D885" s="383">
        <f>D889</f>
        <v>1000000</v>
      </c>
      <c r="E885" s="384">
        <f>E889</f>
        <v>1000000</v>
      </c>
      <c r="F885" s="49"/>
      <c r="G885" s="44"/>
    </row>
    <row r="886" spans="1:7" s="43" customFormat="1" x14ac:dyDescent="0.25">
      <c r="A886" s="1684" t="s">
        <v>81</v>
      </c>
      <c r="B886" s="1684" t="s">
        <v>483</v>
      </c>
      <c r="C886" s="18" t="s">
        <v>272</v>
      </c>
      <c r="D886" s="383">
        <f>D887+D888+D889</f>
        <v>1000000</v>
      </c>
      <c r="E886" s="384">
        <f>E887+E888+E889</f>
        <v>1000000</v>
      </c>
      <c r="F886" s="49"/>
      <c r="G886" s="44"/>
    </row>
    <row r="887" spans="1:7" s="43" customFormat="1" ht="15" customHeight="1" x14ac:dyDescent="0.25">
      <c r="A887" s="1411"/>
      <c r="B887" s="1684"/>
      <c r="C887" s="74" t="s">
        <v>181</v>
      </c>
      <c r="D887" s="385">
        <v>0</v>
      </c>
      <c r="E887" s="386">
        <v>0</v>
      </c>
      <c r="F887" s="49"/>
      <c r="G887" s="44"/>
    </row>
    <row r="888" spans="1:7" s="43" customFormat="1" x14ac:dyDescent="0.25">
      <c r="A888" s="1411"/>
      <c r="B888" s="1684"/>
      <c r="C888" s="74" t="s">
        <v>182</v>
      </c>
      <c r="D888" s="385">
        <v>0</v>
      </c>
      <c r="E888" s="386">
        <v>0</v>
      </c>
      <c r="F888" s="49"/>
      <c r="G888" s="44"/>
    </row>
    <row r="889" spans="1:7" s="43" customFormat="1" ht="15.75" thickBot="1" x14ac:dyDescent="0.3">
      <c r="A889" s="1721"/>
      <c r="B889" s="1722"/>
      <c r="C889" s="331" t="s">
        <v>6</v>
      </c>
      <c r="D889" s="387">
        <v>1000000</v>
      </c>
      <c r="E889" s="388">
        <v>1000000</v>
      </c>
      <c r="F889" s="49"/>
      <c r="G889" s="44"/>
    </row>
    <row r="890" spans="1:7" s="43" customFormat="1" ht="15.75" x14ac:dyDescent="0.25">
      <c r="A890" s="1714" t="s">
        <v>1141</v>
      </c>
      <c r="B890" s="1640"/>
      <c r="C890" s="1640"/>
      <c r="D890" s="1640"/>
      <c r="E890" s="1641"/>
      <c r="F890" s="49"/>
      <c r="G890" s="44"/>
    </row>
    <row r="891" spans="1:7" s="43" customFormat="1" ht="15" customHeight="1" x14ac:dyDescent="0.25">
      <c r="A891" s="318" t="s">
        <v>223</v>
      </c>
      <c r="B891" s="228" t="s">
        <v>420</v>
      </c>
      <c r="C891" s="317" t="s">
        <v>1140</v>
      </c>
      <c r="D891" s="317" t="s">
        <v>1139</v>
      </c>
      <c r="E891" s="319" t="s">
        <v>1120</v>
      </c>
      <c r="F891" s="49"/>
      <c r="G891" s="44"/>
    </row>
    <row r="892" spans="1:7" s="43" customFormat="1" x14ac:dyDescent="0.25">
      <c r="A892" s="1748"/>
      <c r="B892" s="1729" t="s">
        <v>69</v>
      </c>
      <c r="C892" s="330" t="s">
        <v>272</v>
      </c>
      <c r="D892" s="794">
        <f>D893+D894+D895</f>
        <v>4600000</v>
      </c>
      <c r="E892" s="312">
        <f>E893+E894+E895</f>
        <v>4600000</v>
      </c>
      <c r="F892" s="49"/>
      <c r="G892" s="44"/>
    </row>
    <row r="893" spans="1:7" s="43" customFormat="1" ht="32.25" customHeight="1" x14ac:dyDescent="0.25">
      <c r="A893" s="1749"/>
      <c r="B893" s="1729"/>
      <c r="C893" s="330" t="s">
        <v>181</v>
      </c>
      <c r="D893" s="794">
        <f>D898+D930+D938+D974</f>
        <v>0</v>
      </c>
      <c r="E893" s="312">
        <f>E898+E930+E938+E974</f>
        <v>0</v>
      </c>
      <c r="F893" s="49"/>
      <c r="G893" s="44"/>
    </row>
    <row r="894" spans="1:7" s="43" customFormat="1" x14ac:dyDescent="0.25">
      <c r="A894" s="1749"/>
      <c r="B894" s="1729"/>
      <c r="C894" s="330" t="s">
        <v>182</v>
      </c>
      <c r="D894" s="794">
        <f>D899+D931+D939+D975</f>
        <v>0</v>
      </c>
      <c r="E894" s="312">
        <v>0</v>
      </c>
      <c r="F894" s="49"/>
      <c r="G894" s="44"/>
    </row>
    <row r="895" spans="1:7" s="43" customFormat="1" ht="15" customHeight="1" x14ac:dyDescent="0.25">
      <c r="A895" s="1749"/>
      <c r="B895" s="1729"/>
      <c r="C895" s="330" t="s">
        <v>6</v>
      </c>
      <c r="D895" s="794">
        <f>D900+D932+D940+D976</f>
        <v>4600000</v>
      </c>
      <c r="E895" s="312">
        <f>E900+E932+E940+E976</f>
        <v>4600000</v>
      </c>
      <c r="F895" s="49"/>
      <c r="G895" s="44"/>
    </row>
    <row r="896" spans="1:7" s="43" customFormat="1" ht="15.75" thickBot="1" x14ac:dyDescent="0.3">
      <c r="A896" s="795" t="s">
        <v>168</v>
      </c>
      <c r="B896" s="796" t="s">
        <v>152</v>
      </c>
      <c r="C896" s="796">
        <v>3</v>
      </c>
      <c r="D896" s="796">
        <v>4</v>
      </c>
      <c r="E896" s="797">
        <v>5</v>
      </c>
      <c r="F896" s="49"/>
      <c r="G896" s="44"/>
    </row>
    <row r="897" spans="1:7" x14ac:dyDescent="0.25">
      <c r="A897" s="1720" t="s">
        <v>225</v>
      </c>
      <c r="B897" s="1737" t="s">
        <v>1386</v>
      </c>
      <c r="C897" s="327" t="s">
        <v>272</v>
      </c>
      <c r="D897" s="792">
        <f>D898+D899+D900</f>
        <v>4600000</v>
      </c>
      <c r="E897" s="793">
        <f>E898+E899+E900</f>
        <v>4600000</v>
      </c>
      <c r="F897" s="49"/>
    </row>
    <row r="898" spans="1:7" x14ac:dyDescent="0.25">
      <c r="A898" s="1736"/>
      <c r="B898" s="1738"/>
      <c r="C898" s="18" t="s">
        <v>181</v>
      </c>
      <c r="D898" s="677">
        <f t="shared" ref="D898:E900" si="20">D902+D914+D922+D926</f>
        <v>0</v>
      </c>
      <c r="E898" s="242">
        <f t="shared" si="20"/>
        <v>0</v>
      </c>
      <c r="F898" s="49"/>
    </row>
    <row r="899" spans="1:7" s="43" customFormat="1" ht="15" customHeight="1" x14ac:dyDescent="0.25">
      <c r="A899" s="1736"/>
      <c r="B899" s="1738"/>
      <c r="C899" s="18" t="s">
        <v>182</v>
      </c>
      <c r="D899" s="677">
        <f t="shared" si="20"/>
        <v>0</v>
      </c>
      <c r="E899" s="242">
        <f t="shared" si="20"/>
        <v>0</v>
      </c>
      <c r="F899" s="49"/>
      <c r="G899" s="44"/>
    </row>
    <row r="900" spans="1:7" s="43" customFormat="1" ht="15" customHeight="1" x14ac:dyDescent="0.25">
      <c r="A900" s="1736"/>
      <c r="B900" s="1738"/>
      <c r="C900" s="18" t="s">
        <v>6</v>
      </c>
      <c r="D900" s="677">
        <f t="shared" si="20"/>
        <v>4600000</v>
      </c>
      <c r="E900" s="242">
        <f t="shared" si="20"/>
        <v>4600000</v>
      </c>
      <c r="F900" s="49"/>
      <c r="G900" s="44"/>
    </row>
    <row r="901" spans="1:7" s="43" customFormat="1" ht="15" customHeight="1" x14ac:dyDescent="0.25">
      <c r="A901" s="1684" t="s">
        <v>81</v>
      </c>
      <c r="B901" s="1730" t="s">
        <v>1387</v>
      </c>
      <c r="C901" s="18" t="s">
        <v>272</v>
      </c>
      <c r="D901" s="677">
        <f>D902+D903+D904</f>
        <v>150000</v>
      </c>
      <c r="E901" s="242">
        <f>E902+E903+E904</f>
        <v>150000</v>
      </c>
      <c r="F901" s="49"/>
      <c r="G901" s="44"/>
    </row>
    <row r="902" spans="1:7" s="43" customFormat="1" x14ac:dyDescent="0.25">
      <c r="A902" s="1411"/>
      <c r="B902" s="1730"/>
      <c r="C902" s="74" t="s">
        <v>181</v>
      </c>
      <c r="D902" s="678">
        <f t="shared" ref="D902:E904" si="21">D906+D910</f>
        <v>0</v>
      </c>
      <c r="E902" s="100">
        <f t="shared" si="21"/>
        <v>0</v>
      </c>
      <c r="F902" s="49"/>
      <c r="G902" s="44"/>
    </row>
    <row r="903" spans="1:7" s="43" customFormat="1" x14ac:dyDescent="0.25">
      <c r="A903" s="1411"/>
      <c r="B903" s="1730"/>
      <c r="C903" s="74" t="s">
        <v>182</v>
      </c>
      <c r="D903" s="678">
        <f t="shared" si="21"/>
        <v>0</v>
      </c>
      <c r="E903" s="100">
        <f t="shared" si="21"/>
        <v>0</v>
      </c>
      <c r="F903" s="49"/>
      <c r="G903" s="44"/>
    </row>
    <row r="904" spans="1:7" x14ac:dyDescent="0.25">
      <c r="A904" s="1411"/>
      <c r="B904" s="1730"/>
      <c r="C904" s="74" t="s">
        <v>6</v>
      </c>
      <c r="D904" s="678">
        <f t="shared" si="21"/>
        <v>150000</v>
      </c>
      <c r="E904" s="100">
        <f t="shared" si="21"/>
        <v>150000</v>
      </c>
      <c r="F904" s="49"/>
    </row>
    <row r="905" spans="1:7" ht="15.75" customHeight="1" x14ac:dyDescent="0.25">
      <c r="A905" s="1684" t="s">
        <v>1388</v>
      </c>
      <c r="B905" s="1730" t="s">
        <v>147</v>
      </c>
      <c r="C905" s="18" t="s">
        <v>272</v>
      </c>
      <c r="D905" s="677">
        <f>D906+D907+D908</f>
        <v>0</v>
      </c>
      <c r="E905" s="242">
        <f>E906+E907+E908</f>
        <v>0</v>
      </c>
      <c r="F905" s="49"/>
    </row>
    <row r="906" spans="1:7" x14ac:dyDescent="0.25">
      <c r="A906" s="1411"/>
      <c r="B906" s="1730"/>
      <c r="C906" s="74" t="s">
        <v>181</v>
      </c>
      <c r="D906" s="678">
        <v>0</v>
      </c>
      <c r="E906" s="100">
        <v>0</v>
      </c>
      <c r="F906" s="49"/>
    </row>
    <row r="907" spans="1:7" ht="15" customHeight="1" x14ac:dyDescent="0.25">
      <c r="A907" s="1411"/>
      <c r="B907" s="1730"/>
      <c r="C907" s="74" t="s">
        <v>182</v>
      </c>
      <c r="D907" s="678">
        <v>0</v>
      </c>
      <c r="E907" s="100">
        <v>0</v>
      </c>
      <c r="F907" s="49"/>
    </row>
    <row r="908" spans="1:7" x14ac:dyDescent="0.25">
      <c r="A908" s="1411"/>
      <c r="B908" s="1730"/>
      <c r="C908" s="74" t="s">
        <v>6</v>
      </c>
      <c r="D908" s="678">
        <v>0</v>
      </c>
      <c r="E908" s="100">
        <v>0</v>
      </c>
      <c r="F908" s="49"/>
    </row>
    <row r="909" spans="1:7" x14ac:dyDescent="0.25">
      <c r="A909" s="1722" t="s">
        <v>1389</v>
      </c>
      <c r="B909" s="1730" t="s">
        <v>1390</v>
      </c>
      <c r="C909" s="18" t="s">
        <v>272</v>
      </c>
      <c r="D909" s="677">
        <f>D910+D911+D912</f>
        <v>150000</v>
      </c>
      <c r="E909" s="242">
        <f>E910+E911+E912</f>
        <v>150000</v>
      </c>
      <c r="F909" s="49"/>
    </row>
    <row r="910" spans="1:7" x14ac:dyDescent="0.25">
      <c r="A910" s="1731"/>
      <c r="B910" s="1730"/>
      <c r="C910" s="74" t="s">
        <v>181</v>
      </c>
      <c r="D910" s="678">
        <v>0</v>
      </c>
      <c r="E910" s="100">
        <v>0</v>
      </c>
      <c r="F910" s="49"/>
    </row>
    <row r="911" spans="1:7" ht="15" customHeight="1" x14ac:dyDescent="0.25">
      <c r="A911" s="1731"/>
      <c r="B911" s="1730"/>
      <c r="C911" s="74" t="s">
        <v>182</v>
      </c>
      <c r="D911" s="678">
        <v>0</v>
      </c>
      <c r="E911" s="100">
        <v>0</v>
      </c>
      <c r="F911" s="49"/>
    </row>
    <row r="912" spans="1:7" s="43" customFormat="1" x14ac:dyDescent="0.25">
      <c r="A912" s="1732"/>
      <c r="B912" s="1730"/>
      <c r="C912" s="74" t="s">
        <v>6</v>
      </c>
      <c r="D912" s="678">
        <v>150000</v>
      </c>
      <c r="E912" s="100">
        <v>150000</v>
      </c>
      <c r="F912" s="49"/>
      <c r="G912" s="44"/>
    </row>
    <row r="913" spans="1:7" s="43" customFormat="1" x14ac:dyDescent="0.25">
      <c r="A913" s="1684" t="s">
        <v>226</v>
      </c>
      <c r="B913" s="1730" t="s">
        <v>448</v>
      </c>
      <c r="C913" s="18" t="s">
        <v>272</v>
      </c>
      <c r="D913" s="685">
        <f>D914+D915+D916</f>
        <v>0</v>
      </c>
      <c r="E913" s="37">
        <f>E914+E915+E916</f>
        <v>0</v>
      </c>
      <c r="F913" s="49"/>
      <c r="G913" s="44"/>
    </row>
    <row r="914" spans="1:7" s="43" customFormat="1" ht="45" customHeight="1" x14ac:dyDescent="0.25">
      <c r="A914" s="1411"/>
      <c r="B914" s="1730"/>
      <c r="C914" s="74" t="s">
        <v>181</v>
      </c>
      <c r="D914" s="685">
        <f t="shared" ref="D914:E916" si="22">D918</f>
        <v>0</v>
      </c>
      <c r="E914" s="37">
        <f t="shared" si="22"/>
        <v>0</v>
      </c>
      <c r="F914" s="49"/>
      <c r="G914" s="44"/>
    </row>
    <row r="915" spans="1:7" s="43" customFormat="1" ht="15" customHeight="1" x14ac:dyDescent="0.25">
      <c r="A915" s="1411"/>
      <c r="B915" s="1730"/>
      <c r="C915" s="74" t="s">
        <v>182</v>
      </c>
      <c r="D915" s="685">
        <f t="shared" si="22"/>
        <v>0</v>
      </c>
      <c r="E915" s="37">
        <f t="shared" si="22"/>
        <v>0</v>
      </c>
      <c r="F915" s="49"/>
      <c r="G915" s="44"/>
    </row>
    <row r="916" spans="1:7" x14ac:dyDescent="0.25">
      <c r="A916" s="1411"/>
      <c r="B916" s="1730"/>
      <c r="C916" s="74" t="s">
        <v>6</v>
      </c>
      <c r="D916" s="685">
        <f t="shared" si="22"/>
        <v>0</v>
      </c>
      <c r="E916" s="37">
        <f t="shared" si="22"/>
        <v>0</v>
      </c>
      <c r="F916" s="49"/>
    </row>
    <row r="917" spans="1:7" x14ac:dyDescent="0.25">
      <c r="A917" s="1684" t="s">
        <v>720</v>
      </c>
      <c r="B917" s="1730" t="s">
        <v>1391</v>
      </c>
      <c r="C917" s="18" t="s">
        <v>272</v>
      </c>
      <c r="D917" s="685">
        <f>D918+D919+D920</f>
        <v>0</v>
      </c>
      <c r="E917" s="37">
        <f>E918+E919+E920</f>
        <v>0</v>
      </c>
      <c r="F917" s="49"/>
    </row>
    <row r="918" spans="1:7" s="43" customFormat="1" ht="21.75" customHeight="1" x14ac:dyDescent="0.25">
      <c r="A918" s="1411"/>
      <c r="B918" s="1730"/>
      <c r="C918" s="74" t="s">
        <v>181</v>
      </c>
      <c r="D918" s="685">
        <v>0</v>
      </c>
      <c r="E918" s="37">
        <v>0</v>
      </c>
      <c r="F918" s="49"/>
      <c r="G918" s="44"/>
    </row>
    <row r="919" spans="1:7" s="43" customFormat="1" ht="15" customHeight="1" x14ac:dyDescent="0.25">
      <c r="A919" s="1411"/>
      <c r="B919" s="1730"/>
      <c r="C919" s="74" t="s">
        <v>182</v>
      </c>
      <c r="D919" s="685">
        <v>0</v>
      </c>
      <c r="E919" s="37">
        <v>0</v>
      </c>
      <c r="F919" s="49"/>
      <c r="G919" s="44"/>
    </row>
    <row r="920" spans="1:7" s="43" customFormat="1" x14ac:dyDescent="0.25">
      <c r="A920" s="1411"/>
      <c r="B920" s="1730"/>
      <c r="C920" s="74" t="s">
        <v>6</v>
      </c>
      <c r="D920" s="685">
        <v>0</v>
      </c>
      <c r="E920" s="37">
        <v>0</v>
      </c>
      <c r="F920" s="49"/>
      <c r="G920" s="44"/>
    </row>
    <row r="921" spans="1:7" s="43" customFormat="1" x14ac:dyDescent="0.25">
      <c r="A921" s="1684" t="s">
        <v>227</v>
      </c>
      <c r="B921" s="1730" t="s">
        <v>1392</v>
      </c>
      <c r="C921" s="18" t="s">
        <v>272</v>
      </c>
      <c r="D921" s="685">
        <f>D922+D923+D924</f>
        <v>4200000</v>
      </c>
      <c r="E921" s="37">
        <f>E922+E923+E924</f>
        <v>4200000</v>
      </c>
      <c r="F921" s="49"/>
      <c r="G921" s="44"/>
    </row>
    <row r="922" spans="1:7" s="43" customFormat="1" x14ac:dyDescent="0.25">
      <c r="A922" s="1411"/>
      <c r="B922" s="1730"/>
      <c r="C922" s="74" t="s">
        <v>181</v>
      </c>
      <c r="D922" s="685">
        <v>0</v>
      </c>
      <c r="E922" s="37">
        <v>0</v>
      </c>
      <c r="F922" s="49"/>
      <c r="G922" s="44"/>
    </row>
    <row r="923" spans="1:7" s="43" customFormat="1" ht="15" customHeight="1" x14ac:dyDescent="0.25">
      <c r="A923" s="1411"/>
      <c r="B923" s="1730"/>
      <c r="C923" s="74" t="s">
        <v>182</v>
      </c>
      <c r="D923" s="685">
        <v>0</v>
      </c>
      <c r="E923" s="37">
        <v>0</v>
      </c>
      <c r="F923" s="49"/>
      <c r="G923" s="44"/>
    </row>
    <row r="924" spans="1:7" s="43" customFormat="1" x14ac:dyDescent="0.25">
      <c r="A924" s="1411"/>
      <c r="B924" s="1730"/>
      <c r="C924" s="74" t="s">
        <v>6</v>
      </c>
      <c r="D924" s="685">
        <v>4200000</v>
      </c>
      <c r="E924" s="37">
        <v>4200000</v>
      </c>
      <c r="F924" s="49"/>
      <c r="G924" s="44"/>
    </row>
    <row r="925" spans="1:7" s="43" customFormat="1" x14ac:dyDescent="0.25">
      <c r="A925" s="1684" t="s">
        <v>228</v>
      </c>
      <c r="B925" s="1730" t="s">
        <v>1393</v>
      </c>
      <c r="C925" s="18" t="s">
        <v>272</v>
      </c>
      <c r="D925" s="685">
        <f>D926+D927+D928</f>
        <v>250000</v>
      </c>
      <c r="E925" s="37">
        <f>E926+E927+E928</f>
        <v>250000</v>
      </c>
      <c r="F925" s="49"/>
      <c r="G925" s="44"/>
    </row>
    <row r="926" spans="1:7" s="43" customFormat="1" x14ac:dyDescent="0.25">
      <c r="A926" s="1411"/>
      <c r="B926" s="1730"/>
      <c r="C926" s="74" t="s">
        <v>181</v>
      </c>
      <c r="D926" s="685">
        <v>0</v>
      </c>
      <c r="E926" s="37">
        <v>0</v>
      </c>
      <c r="F926" s="49"/>
      <c r="G926" s="44"/>
    </row>
    <row r="927" spans="1:7" ht="15" customHeight="1" x14ac:dyDescent="0.25">
      <c r="A927" s="1411"/>
      <c r="B927" s="1730"/>
      <c r="C927" s="74" t="s">
        <v>182</v>
      </c>
      <c r="D927" s="685">
        <v>0</v>
      </c>
      <c r="E927" s="37">
        <v>0</v>
      </c>
      <c r="F927" s="49"/>
    </row>
    <row r="928" spans="1:7" s="43" customFormat="1" x14ac:dyDescent="0.25">
      <c r="A928" s="1411"/>
      <c r="B928" s="1730"/>
      <c r="C928" s="74" t="s">
        <v>6</v>
      </c>
      <c r="D928" s="685">
        <v>250000</v>
      </c>
      <c r="E928" s="37">
        <v>250000</v>
      </c>
      <c r="F928" s="49"/>
      <c r="G928" s="44"/>
    </row>
    <row r="929" spans="1:7" s="43" customFormat="1" ht="27" customHeight="1" x14ac:dyDescent="0.25">
      <c r="A929" s="1744" t="s">
        <v>22</v>
      </c>
      <c r="B929" s="1738" t="s">
        <v>1104</v>
      </c>
      <c r="C929" s="18" t="s">
        <v>272</v>
      </c>
      <c r="D929" s="683">
        <f>D930+D931+D932</f>
        <v>0</v>
      </c>
      <c r="E929" s="38">
        <f>E930+E931+E932</f>
        <v>0</v>
      </c>
      <c r="F929" s="49"/>
      <c r="G929" s="44"/>
    </row>
    <row r="930" spans="1:7" ht="15" customHeight="1" x14ac:dyDescent="0.25">
      <c r="A930" s="1736"/>
      <c r="B930" s="1738"/>
      <c r="C930" s="18" t="s">
        <v>181</v>
      </c>
      <c r="D930" s="683">
        <f t="shared" ref="D930:E932" si="23">D934</f>
        <v>0</v>
      </c>
      <c r="E930" s="38">
        <f t="shared" si="23"/>
        <v>0</v>
      </c>
      <c r="F930" s="49"/>
    </row>
    <row r="931" spans="1:7" ht="15" customHeight="1" x14ac:dyDescent="0.25">
      <c r="A931" s="1736"/>
      <c r="B931" s="1738"/>
      <c r="C931" s="18" t="s">
        <v>182</v>
      </c>
      <c r="D931" s="683">
        <f t="shared" si="23"/>
        <v>0</v>
      </c>
      <c r="E931" s="38">
        <f t="shared" si="23"/>
        <v>0</v>
      </c>
      <c r="F931" s="49"/>
    </row>
    <row r="932" spans="1:7" s="43" customFormat="1" x14ac:dyDescent="0.25">
      <c r="A932" s="1736"/>
      <c r="B932" s="1738"/>
      <c r="C932" s="18" t="s">
        <v>6</v>
      </c>
      <c r="D932" s="683">
        <f t="shared" si="23"/>
        <v>0</v>
      </c>
      <c r="E932" s="38">
        <f t="shared" si="23"/>
        <v>0</v>
      </c>
      <c r="F932" s="49"/>
      <c r="G932" s="44"/>
    </row>
    <row r="933" spans="1:7" s="43" customFormat="1" x14ac:dyDescent="0.25">
      <c r="A933" s="1684" t="s">
        <v>253</v>
      </c>
      <c r="B933" s="1730" t="s">
        <v>1394</v>
      </c>
      <c r="C933" s="18" t="s">
        <v>272</v>
      </c>
      <c r="D933" s="685">
        <f>D934+D935+D936</f>
        <v>0</v>
      </c>
      <c r="E933" s="37">
        <f>E934+E935+E936</f>
        <v>0</v>
      </c>
      <c r="F933" s="49"/>
      <c r="G933" s="44"/>
    </row>
    <row r="934" spans="1:7" s="43" customFormat="1" ht="15" customHeight="1" x14ac:dyDescent="0.25">
      <c r="A934" s="1411"/>
      <c r="B934" s="1730"/>
      <c r="C934" s="74" t="s">
        <v>181</v>
      </c>
      <c r="D934" s="685">
        <v>0</v>
      </c>
      <c r="E934" s="37">
        <v>0</v>
      </c>
      <c r="F934" s="49"/>
      <c r="G934" s="44"/>
    </row>
    <row r="935" spans="1:7" s="43" customFormat="1" ht="15" customHeight="1" x14ac:dyDescent="0.25">
      <c r="A935" s="1411"/>
      <c r="B935" s="1730"/>
      <c r="C935" s="74" t="s">
        <v>182</v>
      </c>
      <c r="D935" s="685">
        <v>0</v>
      </c>
      <c r="E935" s="37">
        <v>0</v>
      </c>
      <c r="F935" s="49"/>
      <c r="G935" s="44"/>
    </row>
    <row r="936" spans="1:7" s="43" customFormat="1" ht="15" customHeight="1" x14ac:dyDescent="0.25">
      <c r="A936" s="1411"/>
      <c r="B936" s="1730"/>
      <c r="C936" s="74" t="s">
        <v>6</v>
      </c>
      <c r="D936" s="685">
        <v>0</v>
      </c>
      <c r="E936" s="37">
        <v>0</v>
      </c>
      <c r="F936" s="49"/>
      <c r="G936" s="44"/>
    </row>
    <row r="937" spans="1:7" s="43" customFormat="1" ht="15" customHeight="1" x14ac:dyDescent="0.25">
      <c r="A937" s="1744" t="s">
        <v>46</v>
      </c>
      <c r="B937" s="1738" t="s">
        <v>1395</v>
      </c>
      <c r="C937" s="18" t="s">
        <v>272</v>
      </c>
      <c r="D937" s="683">
        <f>D938+D939+D940</f>
        <v>0</v>
      </c>
      <c r="E937" s="38">
        <f>E938+E939+E940</f>
        <v>0</v>
      </c>
      <c r="F937" s="49"/>
      <c r="G937" s="44"/>
    </row>
    <row r="938" spans="1:7" s="43" customFormat="1" ht="15" customHeight="1" x14ac:dyDescent="0.25">
      <c r="A938" s="1736"/>
      <c r="B938" s="1738"/>
      <c r="C938" s="18" t="s">
        <v>181</v>
      </c>
      <c r="D938" s="683">
        <f t="shared" ref="D938:E940" si="24">D942</f>
        <v>0</v>
      </c>
      <c r="E938" s="38">
        <f t="shared" si="24"/>
        <v>0</v>
      </c>
      <c r="F938" s="49"/>
      <c r="G938" s="44"/>
    </row>
    <row r="939" spans="1:7" x14ac:dyDescent="0.25">
      <c r="A939" s="1736"/>
      <c r="B939" s="1738"/>
      <c r="C939" s="18" t="s">
        <v>182</v>
      </c>
      <c r="D939" s="683">
        <f t="shared" si="24"/>
        <v>0</v>
      </c>
      <c r="E939" s="38">
        <f t="shared" si="24"/>
        <v>0</v>
      </c>
      <c r="F939" s="49"/>
    </row>
    <row r="940" spans="1:7" x14ac:dyDescent="0.25">
      <c r="A940" s="1736"/>
      <c r="B940" s="1738"/>
      <c r="C940" s="18" t="s">
        <v>6</v>
      </c>
      <c r="D940" s="683">
        <f t="shared" si="24"/>
        <v>0</v>
      </c>
      <c r="E940" s="38">
        <f t="shared" si="24"/>
        <v>0</v>
      </c>
      <c r="F940" s="49"/>
    </row>
    <row r="941" spans="1:7" x14ac:dyDescent="0.25">
      <c r="A941" s="1684" t="s">
        <v>254</v>
      </c>
      <c r="B941" s="1730" t="s">
        <v>1396</v>
      </c>
      <c r="C941" s="18" t="s">
        <v>272</v>
      </c>
      <c r="D941" s="685">
        <f t="shared" ref="D941:E941" si="25">D942+D943+D944</f>
        <v>0</v>
      </c>
      <c r="E941" s="37">
        <f t="shared" si="25"/>
        <v>0</v>
      </c>
      <c r="F941" s="49"/>
    </row>
    <row r="942" spans="1:7" ht="15" customHeight="1" x14ac:dyDescent="0.25">
      <c r="A942" s="1411"/>
      <c r="B942" s="1730"/>
      <c r="C942" s="74" t="s">
        <v>181</v>
      </c>
      <c r="D942" s="685">
        <f t="shared" ref="D942:E944" si="26">D946+D950+D954+D958+D962+D966+D970</f>
        <v>0</v>
      </c>
      <c r="E942" s="37">
        <f t="shared" si="26"/>
        <v>0</v>
      </c>
      <c r="F942" s="49"/>
    </row>
    <row r="943" spans="1:7" s="43" customFormat="1" ht="15" customHeight="1" x14ac:dyDescent="0.25">
      <c r="A943" s="1411"/>
      <c r="B943" s="1730"/>
      <c r="C943" s="74" t="s">
        <v>182</v>
      </c>
      <c r="D943" s="685">
        <f t="shared" si="26"/>
        <v>0</v>
      </c>
      <c r="E943" s="37">
        <f t="shared" si="26"/>
        <v>0</v>
      </c>
      <c r="F943" s="49"/>
      <c r="G943" s="44"/>
    </row>
    <row r="944" spans="1:7" s="43" customFormat="1" x14ac:dyDescent="0.25">
      <c r="A944" s="1411"/>
      <c r="B944" s="1730"/>
      <c r="C944" s="74" t="s">
        <v>6</v>
      </c>
      <c r="D944" s="685">
        <f t="shared" si="26"/>
        <v>0</v>
      </c>
      <c r="E944" s="37">
        <f t="shared" si="26"/>
        <v>0</v>
      </c>
      <c r="F944" s="49"/>
      <c r="G944" s="44"/>
    </row>
    <row r="945" spans="1:7" x14ac:dyDescent="0.25">
      <c r="A945" s="1684" t="s">
        <v>1333</v>
      </c>
      <c r="B945" s="1730" t="s">
        <v>1397</v>
      </c>
      <c r="C945" s="18" t="s">
        <v>272</v>
      </c>
      <c r="D945" s="685">
        <f t="shared" ref="D945:E945" si="27">D946+D947+D948</f>
        <v>0</v>
      </c>
      <c r="E945" s="37">
        <f t="shared" si="27"/>
        <v>0</v>
      </c>
      <c r="F945" s="49"/>
    </row>
    <row r="946" spans="1:7" ht="15" customHeight="1" x14ac:dyDescent="0.25">
      <c r="A946" s="1411"/>
      <c r="B946" s="1730"/>
      <c r="C946" s="74" t="s">
        <v>181</v>
      </c>
      <c r="D946" s="685">
        <v>0</v>
      </c>
      <c r="E946" s="37">
        <v>0</v>
      </c>
      <c r="F946" s="49"/>
    </row>
    <row r="947" spans="1:7" x14ac:dyDescent="0.25">
      <c r="A947" s="1411"/>
      <c r="B947" s="1730"/>
      <c r="C947" s="74" t="s">
        <v>182</v>
      </c>
      <c r="D947" s="685">
        <v>0</v>
      </c>
      <c r="E947" s="37">
        <v>0</v>
      </c>
      <c r="F947" s="49"/>
    </row>
    <row r="948" spans="1:7" x14ac:dyDescent="0.25">
      <c r="A948" s="1411"/>
      <c r="B948" s="1730"/>
      <c r="C948" s="74" t="s">
        <v>6</v>
      </c>
      <c r="D948" s="685">
        <v>0</v>
      </c>
      <c r="E948" s="37">
        <v>0</v>
      </c>
      <c r="F948" s="49"/>
    </row>
    <row r="949" spans="1:7" s="43" customFormat="1" x14ac:dyDescent="0.25">
      <c r="A949" s="1722" t="s">
        <v>1398</v>
      </c>
      <c r="B949" s="1730" t="s">
        <v>1399</v>
      </c>
      <c r="C949" s="18" t="s">
        <v>272</v>
      </c>
      <c r="D949" s="685">
        <f>D950+D951+D952</f>
        <v>0</v>
      </c>
      <c r="E949" s="37">
        <f>E950+E951+E952</f>
        <v>0</v>
      </c>
      <c r="F949" s="49"/>
      <c r="G949" s="44"/>
    </row>
    <row r="950" spans="1:7" s="43" customFormat="1" x14ac:dyDescent="0.25">
      <c r="A950" s="1731"/>
      <c r="B950" s="1730"/>
      <c r="C950" s="74" t="s">
        <v>181</v>
      </c>
      <c r="D950" s="685">
        <v>0</v>
      </c>
      <c r="E950" s="37">
        <v>0</v>
      </c>
      <c r="F950" s="49"/>
      <c r="G950" s="44"/>
    </row>
    <row r="951" spans="1:7" s="43" customFormat="1" x14ac:dyDescent="0.25">
      <c r="A951" s="1731"/>
      <c r="B951" s="1730"/>
      <c r="C951" s="74" t="s">
        <v>182</v>
      </c>
      <c r="D951" s="685">
        <v>0</v>
      </c>
      <c r="E951" s="37">
        <v>0</v>
      </c>
      <c r="F951" s="49"/>
      <c r="G951" s="44"/>
    </row>
    <row r="952" spans="1:7" s="43" customFormat="1" x14ac:dyDescent="0.25">
      <c r="A952" s="1732"/>
      <c r="B952" s="1730"/>
      <c r="C952" s="74" t="s">
        <v>6</v>
      </c>
      <c r="D952" s="685">
        <v>0</v>
      </c>
      <c r="E952" s="37">
        <v>0</v>
      </c>
      <c r="F952" s="49"/>
      <c r="G952" s="44"/>
    </row>
    <row r="953" spans="1:7" s="43" customFormat="1" x14ac:dyDescent="0.25">
      <c r="A953" s="1684" t="s">
        <v>1400</v>
      </c>
      <c r="B953" s="1733" t="s">
        <v>1401</v>
      </c>
      <c r="C953" s="18" t="s">
        <v>272</v>
      </c>
      <c r="D953" s="685">
        <f t="shared" ref="D953:E953" si="28">D954+D955+D956</f>
        <v>0</v>
      </c>
      <c r="E953" s="37">
        <f t="shared" si="28"/>
        <v>0</v>
      </c>
      <c r="F953" s="49"/>
      <c r="G953" s="44"/>
    </row>
    <row r="954" spans="1:7" s="43" customFormat="1" ht="15" customHeight="1" x14ac:dyDescent="0.25">
      <c r="A954" s="1411"/>
      <c r="B954" s="1734"/>
      <c r="C954" s="74" t="s">
        <v>181</v>
      </c>
      <c r="D954" s="685">
        <v>0</v>
      </c>
      <c r="E954" s="37">
        <v>0</v>
      </c>
      <c r="F954" s="49"/>
      <c r="G954" s="44"/>
    </row>
    <row r="955" spans="1:7" s="43" customFormat="1" x14ac:dyDescent="0.25">
      <c r="A955" s="1411"/>
      <c r="B955" s="1734"/>
      <c r="C955" s="74" t="s">
        <v>182</v>
      </c>
      <c r="D955" s="685">
        <v>0</v>
      </c>
      <c r="E955" s="37">
        <v>0</v>
      </c>
      <c r="F955" s="49"/>
      <c r="G955" s="44"/>
    </row>
    <row r="956" spans="1:7" x14ac:dyDescent="0.25">
      <c r="A956" s="1411"/>
      <c r="B956" s="1735"/>
      <c r="C956" s="74" t="s">
        <v>6</v>
      </c>
      <c r="D956" s="685">
        <v>0</v>
      </c>
      <c r="E956" s="37">
        <v>0</v>
      </c>
      <c r="F956" s="49"/>
    </row>
    <row r="957" spans="1:7" x14ac:dyDescent="0.25">
      <c r="A957" s="1722" t="s">
        <v>1402</v>
      </c>
      <c r="B957" s="1733" t="s">
        <v>1403</v>
      </c>
      <c r="C957" s="18" t="s">
        <v>272</v>
      </c>
      <c r="D957" s="685">
        <f t="shared" ref="D957:E957" si="29">D958+D959+D960</f>
        <v>0</v>
      </c>
      <c r="E957" s="37">
        <f t="shared" si="29"/>
        <v>0</v>
      </c>
      <c r="F957" s="49"/>
    </row>
    <row r="958" spans="1:7" ht="15" customHeight="1" x14ac:dyDescent="0.25">
      <c r="A958" s="1731"/>
      <c r="B958" s="1734"/>
      <c r="C958" s="74" t="s">
        <v>181</v>
      </c>
      <c r="D958" s="685">
        <v>0</v>
      </c>
      <c r="E958" s="37">
        <v>0</v>
      </c>
      <c r="F958" s="49"/>
    </row>
    <row r="959" spans="1:7" ht="15" customHeight="1" x14ac:dyDescent="0.25">
      <c r="A959" s="1731"/>
      <c r="B959" s="1734"/>
      <c r="C959" s="74" t="s">
        <v>182</v>
      </c>
      <c r="D959" s="685">
        <v>0</v>
      </c>
      <c r="E959" s="37">
        <v>0</v>
      </c>
      <c r="F959" s="49"/>
    </row>
    <row r="960" spans="1:7" x14ac:dyDescent="0.25">
      <c r="A960" s="1732"/>
      <c r="B960" s="1735"/>
      <c r="C960" s="74" t="s">
        <v>6</v>
      </c>
      <c r="D960" s="685">
        <v>0</v>
      </c>
      <c r="E960" s="37">
        <v>0</v>
      </c>
      <c r="F960" s="49"/>
    </row>
    <row r="961" spans="1:7" x14ac:dyDescent="0.25">
      <c r="A961" s="1684" t="s">
        <v>1404</v>
      </c>
      <c r="B961" s="1733" t="s">
        <v>1405</v>
      </c>
      <c r="C961" s="18" t="s">
        <v>272</v>
      </c>
      <c r="D961" s="685">
        <f t="shared" ref="D961:E961" si="30">D962+D963+D964</f>
        <v>0</v>
      </c>
      <c r="E961" s="37">
        <f t="shared" si="30"/>
        <v>0</v>
      </c>
      <c r="F961" s="49"/>
    </row>
    <row r="962" spans="1:7" ht="15" customHeight="1" x14ac:dyDescent="0.25">
      <c r="A962" s="1411"/>
      <c r="B962" s="1734"/>
      <c r="C962" s="74" t="s">
        <v>181</v>
      </c>
      <c r="D962" s="685">
        <v>0</v>
      </c>
      <c r="E962" s="37">
        <v>0</v>
      </c>
      <c r="F962" s="49"/>
    </row>
    <row r="963" spans="1:7" ht="15" customHeight="1" x14ac:dyDescent="0.25">
      <c r="A963" s="1411"/>
      <c r="B963" s="1734"/>
      <c r="C963" s="74" t="s">
        <v>182</v>
      </c>
      <c r="D963" s="685">
        <v>0</v>
      </c>
      <c r="E963" s="37">
        <v>0</v>
      </c>
      <c r="F963" s="49"/>
    </row>
    <row r="964" spans="1:7" ht="15.75" customHeight="1" x14ac:dyDescent="0.25">
      <c r="A964" s="1411"/>
      <c r="B964" s="1735"/>
      <c r="C964" s="74" t="s">
        <v>6</v>
      </c>
      <c r="D964" s="685">
        <v>0</v>
      </c>
      <c r="E964" s="37">
        <v>0</v>
      </c>
      <c r="F964" s="49"/>
    </row>
    <row r="965" spans="1:7" s="43" customFormat="1" x14ac:dyDescent="0.25">
      <c r="A965" s="1684" t="s">
        <v>1406</v>
      </c>
      <c r="B965" s="1733" t="s">
        <v>1407</v>
      </c>
      <c r="C965" s="18" t="s">
        <v>272</v>
      </c>
      <c r="D965" s="685">
        <f t="shared" ref="D965:E965" si="31">D966+D967+D968</f>
        <v>0</v>
      </c>
      <c r="E965" s="37">
        <f t="shared" si="31"/>
        <v>0</v>
      </c>
      <c r="F965" s="49"/>
      <c r="G965" s="44"/>
    </row>
    <row r="966" spans="1:7" ht="15" customHeight="1" x14ac:dyDescent="0.25">
      <c r="A966" s="1411"/>
      <c r="B966" s="1734"/>
      <c r="C966" s="74" t="s">
        <v>181</v>
      </c>
      <c r="D966" s="685">
        <v>0</v>
      </c>
      <c r="E966" s="37">
        <v>0</v>
      </c>
      <c r="F966" s="49"/>
    </row>
    <row r="967" spans="1:7" ht="15" customHeight="1" x14ac:dyDescent="0.25">
      <c r="A967" s="1411"/>
      <c r="B967" s="1734"/>
      <c r="C967" s="74" t="s">
        <v>182</v>
      </c>
      <c r="D967" s="685">
        <v>0</v>
      </c>
      <c r="E967" s="37">
        <v>0</v>
      </c>
      <c r="F967" s="49"/>
    </row>
    <row r="968" spans="1:7" x14ac:dyDescent="0.25">
      <c r="A968" s="1411"/>
      <c r="B968" s="1735"/>
      <c r="C968" s="74" t="s">
        <v>6</v>
      </c>
      <c r="D968" s="685">
        <v>0</v>
      </c>
      <c r="E968" s="37">
        <v>0</v>
      </c>
      <c r="F968" s="49"/>
    </row>
    <row r="969" spans="1:7" x14ac:dyDescent="0.25">
      <c r="A969" s="1684" t="s">
        <v>1408</v>
      </c>
      <c r="B969" s="1733" t="s">
        <v>1409</v>
      </c>
      <c r="C969" s="18" t="s">
        <v>272</v>
      </c>
      <c r="D969" s="685">
        <f t="shared" ref="D969:E969" si="32">D970+D971+D972</f>
        <v>0</v>
      </c>
      <c r="E969" s="37">
        <f t="shared" si="32"/>
        <v>0</v>
      </c>
      <c r="F969" s="49"/>
    </row>
    <row r="970" spans="1:7" ht="15" customHeight="1" x14ac:dyDescent="0.25">
      <c r="A970" s="1411"/>
      <c r="B970" s="1734"/>
      <c r="C970" s="74" t="s">
        <v>181</v>
      </c>
      <c r="D970" s="685">
        <v>0</v>
      </c>
      <c r="E970" s="37">
        <v>0</v>
      </c>
      <c r="F970" s="49"/>
    </row>
    <row r="971" spans="1:7" s="19" customFormat="1" x14ac:dyDescent="0.25">
      <c r="A971" s="1411"/>
      <c r="B971" s="1734"/>
      <c r="C971" s="74" t="s">
        <v>182</v>
      </c>
      <c r="D971" s="685">
        <v>0</v>
      </c>
      <c r="E971" s="37">
        <v>0</v>
      </c>
      <c r="F971" s="49"/>
      <c r="G971" s="20"/>
    </row>
    <row r="972" spans="1:7" x14ac:dyDescent="0.25">
      <c r="A972" s="1411"/>
      <c r="B972" s="1735"/>
      <c r="C972" s="74" t="s">
        <v>6</v>
      </c>
      <c r="D972" s="685">
        <v>0</v>
      </c>
      <c r="E972" s="37">
        <v>0</v>
      </c>
      <c r="F972" s="49"/>
    </row>
    <row r="973" spans="1:7" ht="15.75" customHeight="1" x14ac:dyDescent="0.25">
      <c r="A973" s="1744" t="s">
        <v>64</v>
      </c>
      <c r="B973" s="1738" t="s">
        <v>1410</v>
      </c>
      <c r="C973" s="18" t="s">
        <v>272</v>
      </c>
      <c r="D973" s="683">
        <f t="shared" ref="D973:E973" si="33">D974+D975+D976</f>
        <v>0</v>
      </c>
      <c r="E973" s="38">
        <f t="shared" si="33"/>
        <v>0</v>
      </c>
      <c r="F973" s="49"/>
    </row>
    <row r="974" spans="1:7" ht="15" customHeight="1" x14ac:dyDescent="0.25">
      <c r="A974" s="1736"/>
      <c r="B974" s="1738"/>
      <c r="C974" s="18" t="s">
        <v>181</v>
      </c>
      <c r="D974" s="683">
        <f>D978+D982</f>
        <v>0</v>
      </c>
      <c r="E974" s="38">
        <f>E978+E982</f>
        <v>0</v>
      </c>
      <c r="F974" s="49"/>
    </row>
    <row r="975" spans="1:7" s="43" customFormat="1" x14ac:dyDescent="0.25">
      <c r="A975" s="1736"/>
      <c r="B975" s="1738"/>
      <c r="C975" s="18" t="s">
        <v>182</v>
      </c>
      <c r="D975" s="683">
        <v>0</v>
      </c>
      <c r="E975" s="38">
        <f>E979+E983</f>
        <v>0</v>
      </c>
      <c r="F975" s="49"/>
      <c r="G975" s="44"/>
    </row>
    <row r="976" spans="1:7" ht="15" customHeight="1" x14ac:dyDescent="0.25">
      <c r="A976" s="1736"/>
      <c r="B976" s="1738"/>
      <c r="C976" s="18" t="s">
        <v>6</v>
      </c>
      <c r="D976" s="683">
        <f>D980+D984</f>
        <v>0</v>
      </c>
      <c r="E976" s="38">
        <f>E980+E984</f>
        <v>0</v>
      </c>
      <c r="F976" s="49"/>
    </row>
    <row r="977" spans="1:7" x14ac:dyDescent="0.25">
      <c r="A977" s="1684" t="s">
        <v>258</v>
      </c>
      <c r="B977" s="1730" t="s">
        <v>1411</v>
      </c>
      <c r="C977" s="18" t="s">
        <v>272</v>
      </c>
      <c r="D977" s="685">
        <f t="shared" ref="D977:E977" si="34">D978+D979+D980</f>
        <v>0</v>
      </c>
      <c r="E977" s="37">
        <f t="shared" si="34"/>
        <v>0</v>
      </c>
      <c r="F977" s="49"/>
    </row>
    <row r="978" spans="1:7" s="43" customFormat="1" ht="15" customHeight="1" x14ac:dyDescent="0.25">
      <c r="A978" s="1411"/>
      <c r="B978" s="1730"/>
      <c r="C978" s="74" t="s">
        <v>181</v>
      </c>
      <c r="D978" s="685">
        <v>0</v>
      </c>
      <c r="E978" s="37">
        <v>0</v>
      </c>
      <c r="F978" s="49"/>
      <c r="G978" s="44"/>
    </row>
    <row r="979" spans="1:7" ht="15.75" customHeight="1" x14ac:dyDescent="0.25">
      <c r="A979" s="1411"/>
      <c r="B979" s="1730"/>
      <c r="C979" s="74" t="s">
        <v>182</v>
      </c>
      <c r="D979" s="685">
        <v>0</v>
      </c>
      <c r="E979" s="37">
        <v>0</v>
      </c>
      <c r="F979" s="49"/>
    </row>
    <row r="980" spans="1:7" ht="15" customHeight="1" x14ac:dyDescent="0.25">
      <c r="A980" s="1411"/>
      <c r="B980" s="1730"/>
      <c r="C980" s="74" t="s">
        <v>6</v>
      </c>
      <c r="D980" s="685">
        <v>0</v>
      </c>
      <c r="E980" s="37">
        <v>0</v>
      </c>
      <c r="F980" s="49"/>
    </row>
    <row r="981" spans="1:7" x14ac:dyDescent="0.25">
      <c r="A981" s="1684" t="s">
        <v>259</v>
      </c>
      <c r="B981" s="1723" t="s">
        <v>1412</v>
      </c>
      <c r="C981" s="18" t="s">
        <v>272</v>
      </c>
      <c r="D981" s="791">
        <f t="shared" ref="D981:E981" si="35">D982+D983+D984</f>
        <v>0</v>
      </c>
      <c r="E981" s="37">
        <f t="shared" si="35"/>
        <v>0</v>
      </c>
      <c r="F981" s="49"/>
    </row>
    <row r="982" spans="1:7" ht="20.25" customHeight="1" x14ac:dyDescent="0.25">
      <c r="A982" s="1411"/>
      <c r="B982" s="1723"/>
      <c r="C982" s="74" t="s">
        <v>181</v>
      </c>
      <c r="D982" s="791">
        <v>0</v>
      </c>
      <c r="E982" s="37">
        <v>0</v>
      </c>
      <c r="F982" s="49"/>
    </row>
    <row r="983" spans="1:7" x14ac:dyDescent="0.25">
      <c r="A983" s="1411"/>
      <c r="B983" s="1723"/>
      <c r="C983" s="74" t="s">
        <v>182</v>
      </c>
      <c r="D983" s="791">
        <v>0</v>
      </c>
      <c r="E983" s="37">
        <v>0</v>
      </c>
      <c r="F983" s="49"/>
      <c r="G983" s="69"/>
    </row>
    <row r="984" spans="1:7" ht="15" customHeight="1" x14ac:dyDescent="0.25">
      <c r="A984" s="1411"/>
      <c r="B984" s="1723"/>
      <c r="C984" s="74" t="s">
        <v>6</v>
      </c>
      <c r="D984" s="791">
        <v>0</v>
      </c>
      <c r="E984" s="37">
        <v>0</v>
      </c>
      <c r="F984" s="49"/>
      <c r="G984" s="68"/>
    </row>
    <row r="985" spans="1:7" x14ac:dyDescent="0.25">
      <c r="E985" s="1035"/>
      <c r="F985" s="39"/>
    </row>
    <row r="986" spans="1:7" ht="15" customHeight="1" x14ac:dyDescent="0.25">
      <c r="E986" s="1036"/>
      <c r="F986" s="39"/>
    </row>
    <row r="987" spans="1:7" x14ac:dyDescent="0.25">
      <c r="E987" s="1036"/>
      <c r="F987" s="39"/>
      <c r="G987" s="67"/>
    </row>
    <row r="988" spans="1:7" ht="15" customHeight="1" x14ac:dyDescent="0.25">
      <c r="E988" s="1036"/>
      <c r="F988" s="39"/>
      <c r="G988" s="67"/>
    </row>
    <row r="989" spans="1:7" s="43" customFormat="1" ht="14.25" customHeight="1" x14ac:dyDescent="0.25">
      <c r="A989" s="353"/>
      <c r="B989" s="391"/>
      <c r="C989" s="391"/>
      <c r="D989" s="391"/>
      <c r="E989" s="1036"/>
      <c r="F989" s="39"/>
      <c r="G989" s="67"/>
    </row>
    <row r="990" spans="1:7" ht="15" customHeight="1" x14ac:dyDescent="0.25">
      <c r="E990" s="1036"/>
      <c r="F990" s="39"/>
      <c r="G990" s="67"/>
    </row>
    <row r="991" spans="1:7" x14ac:dyDescent="0.25">
      <c r="E991" s="1036"/>
      <c r="F991" s="39"/>
      <c r="G991" s="67"/>
    </row>
    <row r="992" spans="1:7" x14ac:dyDescent="0.25">
      <c r="E992" s="1036"/>
      <c r="F992" s="39"/>
      <c r="G992" s="68"/>
    </row>
    <row r="993" spans="1:7" x14ac:dyDescent="0.25">
      <c r="E993" s="1036"/>
      <c r="F993" s="39"/>
      <c r="G993" s="68"/>
    </row>
    <row r="994" spans="1:7" ht="15" customHeight="1" x14ac:dyDescent="0.25">
      <c r="E994" s="1036"/>
      <c r="F994" s="39"/>
      <c r="G994" s="68"/>
    </row>
    <row r="995" spans="1:7" x14ac:dyDescent="0.25">
      <c r="E995" s="1036"/>
      <c r="F995" s="39"/>
      <c r="G995" s="67"/>
    </row>
    <row r="996" spans="1:7" x14ac:dyDescent="0.25">
      <c r="E996" s="1036"/>
      <c r="F996" s="39"/>
    </row>
    <row r="997" spans="1:7" ht="20.25" customHeight="1" x14ac:dyDescent="0.25">
      <c r="E997" s="1036"/>
      <c r="F997" s="39"/>
    </row>
    <row r="998" spans="1:7" ht="15" customHeight="1" x14ac:dyDescent="0.25">
      <c r="E998" s="1036"/>
      <c r="F998" s="39"/>
    </row>
    <row r="999" spans="1:7" s="43" customFormat="1" x14ac:dyDescent="0.25">
      <c r="A999" s="353"/>
      <c r="B999" s="391"/>
      <c r="C999" s="391"/>
      <c r="D999" s="391"/>
      <c r="E999" s="1036"/>
      <c r="F999" s="39"/>
      <c r="G999" s="44"/>
    </row>
    <row r="1000" spans="1:7" s="43" customFormat="1" ht="15" customHeight="1" x14ac:dyDescent="0.25">
      <c r="A1000" s="353"/>
      <c r="B1000" s="391"/>
      <c r="C1000" s="391"/>
      <c r="D1000" s="391"/>
      <c r="E1000" s="1036"/>
      <c r="F1000" s="39"/>
      <c r="G1000" s="44"/>
    </row>
    <row r="1001" spans="1:7" x14ac:dyDescent="0.25">
      <c r="E1001" s="1036"/>
      <c r="F1001" s="39"/>
    </row>
    <row r="1002" spans="1:7" ht="15" customHeight="1" x14ac:dyDescent="0.25">
      <c r="E1002" s="1036"/>
      <c r="F1002" s="39"/>
    </row>
    <row r="1003" spans="1:7" x14ac:dyDescent="0.25">
      <c r="E1003" s="1036"/>
      <c r="F1003" s="39"/>
    </row>
    <row r="1004" spans="1:7" s="43" customFormat="1" x14ac:dyDescent="0.25">
      <c r="A1004" s="353"/>
      <c r="B1004" s="391"/>
      <c r="C1004" s="391"/>
      <c r="D1004" s="391"/>
      <c r="E1004" s="1036"/>
      <c r="F1004" s="39"/>
      <c r="G1004" s="44"/>
    </row>
    <row r="1005" spans="1:7" x14ac:dyDescent="0.25">
      <c r="E1005" s="1036"/>
      <c r="F1005" s="39"/>
    </row>
    <row r="1006" spans="1:7" ht="15" customHeight="1" x14ac:dyDescent="0.25">
      <c r="E1006" s="1036"/>
      <c r="F1006" s="39"/>
    </row>
    <row r="1007" spans="1:7" x14ac:dyDescent="0.25">
      <c r="E1007" s="1036"/>
      <c r="F1007" s="39"/>
    </row>
    <row r="1008" spans="1:7" ht="15" customHeight="1" x14ac:dyDescent="0.25">
      <c r="E1008" s="1036"/>
      <c r="F1008" s="39"/>
    </row>
    <row r="1009" spans="1:7" x14ac:dyDescent="0.25">
      <c r="E1009" s="1036"/>
      <c r="F1009" s="39"/>
    </row>
    <row r="1010" spans="1:7" ht="15" customHeight="1" x14ac:dyDescent="0.25">
      <c r="E1010" s="1036"/>
      <c r="F1010" s="39"/>
    </row>
    <row r="1011" spans="1:7" s="43" customFormat="1" x14ac:dyDescent="0.25">
      <c r="A1011" s="353"/>
      <c r="B1011" s="391"/>
      <c r="C1011" s="391"/>
      <c r="D1011" s="391"/>
      <c r="E1011" s="1036"/>
      <c r="F1011" s="39"/>
      <c r="G1011" s="44"/>
    </row>
    <row r="1012" spans="1:7" s="43" customFormat="1" x14ac:dyDescent="0.25">
      <c r="A1012" s="353"/>
      <c r="B1012" s="391"/>
      <c r="C1012" s="391"/>
      <c r="D1012" s="391"/>
      <c r="E1012" s="1036"/>
      <c r="F1012" s="39"/>
      <c r="G1012" s="44"/>
    </row>
    <row r="1013" spans="1:7" s="43" customFormat="1" x14ac:dyDescent="0.25">
      <c r="A1013" s="353"/>
      <c r="B1013" s="391"/>
      <c r="C1013" s="391"/>
      <c r="D1013" s="391"/>
      <c r="E1013" s="1036"/>
      <c r="F1013" s="39"/>
      <c r="G1013" s="44"/>
    </row>
    <row r="1014" spans="1:7" s="43" customFormat="1" ht="15" customHeight="1" x14ac:dyDescent="0.25">
      <c r="A1014" s="353"/>
      <c r="B1014" s="391"/>
      <c r="C1014" s="391"/>
      <c r="D1014" s="391"/>
      <c r="E1014" s="1036"/>
      <c r="F1014" s="39"/>
      <c r="G1014" s="44"/>
    </row>
    <row r="1015" spans="1:7" x14ac:dyDescent="0.25">
      <c r="E1015" s="1036"/>
      <c r="F1015" s="39"/>
    </row>
    <row r="1016" spans="1:7" s="25" customFormat="1" x14ac:dyDescent="0.25">
      <c r="A1016" s="353"/>
      <c r="B1016" s="391"/>
      <c r="C1016" s="391"/>
      <c r="D1016" s="391"/>
      <c r="E1016" s="1036"/>
      <c r="F1016" s="39"/>
      <c r="G1016" s="26"/>
    </row>
    <row r="1017" spans="1:7" s="25" customFormat="1" x14ac:dyDescent="0.25">
      <c r="A1017" s="353"/>
      <c r="B1017" s="391"/>
      <c r="C1017" s="391"/>
      <c r="D1017" s="391"/>
      <c r="E1017" s="1036"/>
      <c r="F1017" s="39"/>
      <c r="G1017" s="26"/>
    </row>
    <row r="1018" spans="1:7" s="25" customFormat="1" ht="15" customHeight="1" x14ac:dyDescent="0.25">
      <c r="A1018" s="353"/>
      <c r="B1018" s="391"/>
      <c r="C1018" s="391"/>
      <c r="D1018" s="391"/>
      <c r="E1018" s="1036"/>
      <c r="F1018" s="39"/>
      <c r="G1018" s="26"/>
    </row>
    <row r="1019" spans="1:7" x14ac:dyDescent="0.25">
      <c r="E1019" s="1036"/>
      <c r="F1019" s="39"/>
    </row>
    <row r="1020" spans="1:7" s="25" customFormat="1" ht="15" customHeight="1" x14ac:dyDescent="0.25">
      <c r="A1020" s="353"/>
      <c r="B1020" s="391"/>
      <c r="C1020" s="391"/>
      <c r="D1020" s="391"/>
      <c r="E1020" s="1036"/>
      <c r="F1020" s="39"/>
      <c r="G1020" s="26"/>
    </row>
    <row r="1021" spans="1:7" s="25" customFormat="1" x14ac:dyDescent="0.25">
      <c r="A1021" s="353"/>
      <c r="B1021" s="391"/>
      <c r="C1021" s="391"/>
      <c r="D1021" s="391"/>
      <c r="E1021" s="1036"/>
      <c r="F1021" s="39"/>
      <c r="G1021" s="26"/>
    </row>
    <row r="1022" spans="1:7" ht="15" customHeight="1" x14ac:dyDescent="0.25">
      <c r="E1022" s="1036"/>
      <c r="F1022" s="39"/>
    </row>
    <row r="1023" spans="1:7" s="43" customFormat="1" x14ac:dyDescent="0.25">
      <c r="A1023" s="353"/>
      <c r="B1023" s="391"/>
      <c r="C1023" s="391"/>
      <c r="D1023" s="391"/>
      <c r="E1023" s="1036"/>
      <c r="F1023" s="39"/>
      <c r="G1023" s="44"/>
    </row>
    <row r="1024" spans="1:7" s="43" customFormat="1" x14ac:dyDescent="0.25">
      <c r="A1024" s="353"/>
      <c r="B1024" s="391"/>
      <c r="C1024" s="391"/>
      <c r="D1024" s="391"/>
      <c r="E1024" s="1036"/>
      <c r="F1024" s="39"/>
      <c r="G1024" s="44"/>
    </row>
    <row r="1025" spans="1:7" s="43" customFormat="1" x14ac:dyDescent="0.25">
      <c r="A1025" s="353"/>
      <c r="B1025" s="391"/>
      <c r="C1025" s="391"/>
      <c r="D1025" s="391"/>
      <c r="E1025" s="1036"/>
      <c r="F1025" s="39"/>
      <c r="G1025" s="44"/>
    </row>
    <row r="1026" spans="1:7" s="43" customFormat="1" x14ac:dyDescent="0.25">
      <c r="A1026" s="353"/>
      <c r="B1026" s="391"/>
      <c r="C1026" s="391"/>
      <c r="D1026" s="391"/>
      <c r="E1026" s="1036"/>
      <c r="F1026" s="39"/>
      <c r="G1026" s="44"/>
    </row>
    <row r="1027" spans="1:7" x14ac:dyDescent="0.25">
      <c r="E1027" s="1036"/>
      <c r="F1027" s="39"/>
    </row>
    <row r="1028" spans="1:7" ht="15" customHeight="1" x14ac:dyDescent="0.25">
      <c r="E1028" s="1036"/>
      <c r="F1028" s="39"/>
    </row>
    <row r="1029" spans="1:7" x14ac:dyDescent="0.25">
      <c r="E1029" s="1036"/>
      <c r="F1029" s="39"/>
    </row>
    <row r="1030" spans="1:7" x14ac:dyDescent="0.25">
      <c r="E1030" s="1036"/>
      <c r="F1030" s="39"/>
    </row>
    <row r="1031" spans="1:7" x14ac:dyDescent="0.25">
      <c r="E1031" s="1036"/>
      <c r="F1031" s="39"/>
    </row>
    <row r="1032" spans="1:7" x14ac:dyDescent="0.25">
      <c r="E1032" s="1036"/>
      <c r="F1032" s="39"/>
    </row>
    <row r="1033" spans="1:7" x14ac:dyDescent="0.25">
      <c r="E1033" s="1036"/>
      <c r="F1033" s="39"/>
    </row>
    <row r="1034" spans="1:7" x14ac:dyDescent="0.25">
      <c r="E1034" s="1036"/>
      <c r="F1034" s="39"/>
    </row>
    <row r="1035" spans="1:7" x14ac:dyDescent="0.25">
      <c r="E1035" s="1036"/>
      <c r="F1035" s="39"/>
    </row>
    <row r="1036" spans="1:7" ht="15" customHeight="1" x14ac:dyDescent="0.25">
      <c r="E1036" s="1036"/>
      <c r="F1036" s="39"/>
    </row>
    <row r="1037" spans="1:7" x14ac:dyDescent="0.25">
      <c r="E1037" s="1036"/>
      <c r="F1037" s="39"/>
    </row>
    <row r="1038" spans="1:7" x14ac:dyDescent="0.25">
      <c r="E1038" s="1036"/>
      <c r="F1038" s="39"/>
    </row>
    <row r="1039" spans="1:7" x14ac:dyDescent="0.25">
      <c r="E1039" s="1036"/>
      <c r="F1039" s="39"/>
    </row>
    <row r="1040" spans="1:7" ht="15" customHeight="1" x14ac:dyDescent="0.25">
      <c r="E1040" s="1036"/>
      <c r="F1040" s="39"/>
    </row>
    <row r="1041" spans="5:6" x14ac:dyDescent="0.25">
      <c r="E1041" s="1036"/>
      <c r="F1041" s="39"/>
    </row>
    <row r="1042" spans="5:6" x14ac:dyDescent="0.25">
      <c r="E1042" s="1036"/>
      <c r="F1042" s="39"/>
    </row>
    <row r="1043" spans="5:6" x14ac:dyDescent="0.25">
      <c r="E1043" s="1036"/>
      <c r="F1043" s="39"/>
    </row>
    <row r="1044" spans="5:6" x14ac:dyDescent="0.25">
      <c r="E1044" s="1036"/>
      <c r="F1044" s="39"/>
    </row>
    <row r="1045" spans="5:6" x14ac:dyDescent="0.25">
      <c r="E1045" s="1036"/>
      <c r="F1045" s="39"/>
    </row>
    <row r="1046" spans="5:6" x14ac:dyDescent="0.25">
      <c r="E1046" s="1036"/>
      <c r="F1046" s="39"/>
    </row>
    <row r="1047" spans="5:6" x14ac:dyDescent="0.25">
      <c r="E1047" s="1036"/>
      <c r="F1047" s="39"/>
    </row>
    <row r="1048" spans="5:6" x14ac:dyDescent="0.25">
      <c r="E1048" s="1036"/>
      <c r="F1048" s="39"/>
    </row>
    <row r="1049" spans="5:6" x14ac:dyDescent="0.25">
      <c r="E1049" s="1036"/>
      <c r="F1049" s="39"/>
    </row>
    <row r="1050" spans="5:6" x14ac:dyDescent="0.25">
      <c r="E1050" s="1036"/>
      <c r="F1050" s="39"/>
    </row>
    <row r="1051" spans="5:6" x14ac:dyDescent="0.25">
      <c r="E1051" s="1036"/>
      <c r="F1051" s="39"/>
    </row>
    <row r="1052" spans="5:6" ht="15" customHeight="1" x14ac:dyDescent="0.25">
      <c r="E1052" s="1036"/>
      <c r="F1052" s="39"/>
    </row>
    <row r="1053" spans="5:6" x14ac:dyDescent="0.25">
      <c r="E1053" s="1036"/>
      <c r="F1053" s="39"/>
    </row>
    <row r="1054" spans="5:6" x14ac:dyDescent="0.25">
      <c r="E1054" s="1036"/>
      <c r="F1054" s="39"/>
    </row>
    <row r="1055" spans="5:6" x14ac:dyDescent="0.25">
      <c r="E1055" s="1036"/>
      <c r="F1055" s="39"/>
    </row>
    <row r="1056" spans="5:6" x14ac:dyDescent="0.25">
      <c r="E1056" s="1036"/>
      <c r="F1056" s="39"/>
    </row>
    <row r="1057" spans="5:7" x14ac:dyDescent="0.25">
      <c r="E1057" s="1036"/>
      <c r="F1057" s="39"/>
    </row>
    <row r="1058" spans="5:7" x14ac:dyDescent="0.25">
      <c r="E1058" s="1036"/>
      <c r="F1058" s="39"/>
    </row>
    <row r="1059" spans="5:7" x14ac:dyDescent="0.25">
      <c r="E1059" s="1036"/>
      <c r="F1059" s="39"/>
    </row>
    <row r="1060" spans="5:7" ht="15" customHeight="1" x14ac:dyDescent="0.25">
      <c r="E1060" s="1036"/>
      <c r="F1060" s="39"/>
    </row>
    <row r="1061" spans="5:7" x14ac:dyDescent="0.25">
      <c r="E1061" s="1036"/>
      <c r="F1061" s="39"/>
    </row>
    <row r="1062" spans="5:7" x14ac:dyDescent="0.25">
      <c r="E1062" s="1036"/>
      <c r="F1062" s="39"/>
    </row>
    <row r="1063" spans="5:7" x14ac:dyDescent="0.25">
      <c r="E1063" s="1036"/>
      <c r="F1063" s="39"/>
    </row>
    <row r="1064" spans="5:7" ht="15" customHeight="1" x14ac:dyDescent="0.25">
      <c r="E1064" s="1036"/>
      <c r="F1064" s="39"/>
      <c r="G1064" s="31"/>
    </row>
    <row r="1065" spans="5:7" x14ac:dyDescent="0.25">
      <c r="E1065" s="1036"/>
      <c r="F1065" s="39"/>
    </row>
    <row r="1066" spans="5:7" x14ac:dyDescent="0.25">
      <c r="E1066" s="1036"/>
      <c r="F1066" s="39"/>
    </row>
    <row r="1067" spans="5:7" x14ac:dyDescent="0.25">
      <c r="E1067" s="1036"/>
      <c r="F1067" s="39"/>
    </row>
    <row r="1068" spans="5:7" x14ac:dyDescent="0.25">
      <c r="E1068" s="1036"/>
      <c r="F1068" s="39"/>
    </row>
    <row r="1069" spans="5:7" x14ac:dyDescent="0.25">
      <c r="E1069" s="1036"/>
      <c r="F1069" s="39"/>
    </row>
    <row r="1070" spans="5:7" x14ac:dyDescent="0.25">
      <c r="E1070" s="1036"/>
      <c r="F1070" s="39"/>
    </row>
    <row r="1071" spans="5:7" x14ac:dyDescent="0.25">
      <c r="E1071" s="1036"/>
      <c r="F1071" s="39"/>
    </row>
    <row r="1072" spans="5:7" ht="15" customHeight="1" x14ac:dyDescent="0.25">
      <c r="E1072" s="1036"/>
      <c r="F1072" s="39"/>
    </row>
    <row r="1073" spans="1:7" x14ac:dyDescent="0.25">
      <c r="E1073" s="1036"/>
      <c r="F1073" s="39"/>
    </row>
    <row r="1074" spans="1:7" x14ac:dyDescent="0.25">
      <c r="E1074" s="1036"/>
      <c r="F1074" s="39"/>
    </row>
    <row r="1075" spans="1:7" x14ac:dyDescent="0.25">
      <c r="E1075" s="1036"/>
      <c r="F1075" s="39"/>
    </row>
    <row r="1076" spans="1:7" s="43" customFormat="1" x14ac:dyDescent="0.25">
      <c r="A1076" s="353"/>
      <c r="B1076" s="391"/>
      <c r="C1076" s="391"/>
      <c r="D1076" s="391"/>
      <c r="E1076" s="1036"/>
      <c r="F1076" s="39"/>
      <c r="G1076" s="44"/>
    </row>
    <row r="1077" spans="1:7" s="43" customFormat="1" x14ac:dyDescent="0.25">
      <c r="A1077" s="353"/>
      <c r="B1077" s="391"/>
      <c r="C1077" s="391"/>
      <c r="D1077" s="391"/>
      <c r="E1077" s="1036"/>
      <c r="F1077" s="39"/>
      <c r="G1077" s="44"/>
    </row>
    <row r="1078" spans="1:7" s="43" customFormat="1" x14ac:dyDescent="0.25">
      <c r="A1078" s="353"/>
      <c r="B1078" s="391"/>
      <c r="C1078" s="391"/>
      <c r="D1078" s="391"/>
      <c r="E1078" s="1036"/>
      <c r="F1078" s="39"/>
      <c r="G1078" s="44"/>
    </row>
    <row r="1079" spans="1:7" s="43" customFormat="1" x14ac:dyDescent="0.25">
      <c r="A1079" s="353"/>
      <c r="B1079" s="391"/>
      <c r="C1079" s="391"/>
      <c r="D1079" s="391"/>
      <c r="E1079" s="1036"/>
      <c r="F1079" s="39"/>
      <c r="G1079" s="44"/>
    </row>
    <row r="1080" spans="1:7" x14ac:dyDescent="0.25">
      <c r="E1080" s="1036"/>
      <c r="F1080" s="39"/>
    </row>
    <row r="1081" spans="1:7" x14ac:dyDescent="0.25">
      <c r="E1081" s="1036"/>
      <c r="F1081" s="39"/>
    </row>
    <row r="1082" spans="1:7" x14ac:dyDescent="0.25">
      <c r="E1082" s="1036"/>
      <c r="F1082" s="39"/>
    </row>
    <row r="1083" spans="1:7" x14ac:dyDescent="0.25">
      <c r="E1083" s="1036"/>
      <c r="F1083" s="39"/>
    </row>
    <row r="1084" spans="1:7" ht="15" customHeight="1" x14ac:dyDescent="0.25">
      <c r="E1084" s="1036"/>
      <c r="F1084" s="39"/>
    </row>
    <row r="1085" spans="1:7" x14ac:dyDescent="0.25">
      <c r="E1085" s="1036"/>
      <c r="F1085" s="39"/>
    </row>
    <row r="1086" spans="1:7" x14ac:dyDescent="0.25">
      <c r="E1086" s="1036"/>
      <c r="F1086" s="39"/>
    </row>
    <row r="1087" spans="1:7" x14ac:dyDescent="0.25">
      <c r="E1087" s="1036"/>
      <c r="F1087" s="39"/>
    </row>
    <row r="1088" spans="1:7" ht="15" customHeight="1" x14ac:dyDescent="0.25">
      <c r="E1088" s="1036"/>
      <c r="F1088" s="39"/>
    </row>
    <row r="1089" spans="5:6" x14ac:dyDescent="0.25">
      <c r="E1089" s="1036"/>
      <c r="F1089" s="39"/>
    </row>
    <row r="1090" spans="5:6" x14ac:dyDescent="0.25">
      <c r="E1090" s="1036"/>
      <c r="F1090" s="39"/>
    </row>
    <row r="1091" spans="5:6" x14ac:dyDescent="0.25">
      <c r="E1091" s="1036"/>
      <c r="F1091" s="39"/>
    </row>
    <row r="1092" spans="5:6" x14ac:dyDescent="0.25">
      <c r="E1092" s="1036"/>
      <c r="F1092" s="39"/>
    </row>
    <row r="1093" spans="5:6" x14ac:dyDescent="0.25">
      <c r="E1093" s="1036"/>
      <c r="F1093" s="39"/>
    </row>
    <row r="1094" spans="5:6" x14ac:dyDescent="0.25">
      <c r="E1094" s="1036"/>
      <c r="F1094" s="39"/>
    </row>
    <row r="1095" spans="5:6" x14ac:dyDescent="0.25">
      <c r="E1095" s="1036"/>
      <c r="F1095" s="39"/>
    </row>
    <row r="1096" spans="5:6" x14ac:dyDescent="0.25">
      <c r="E1096" s="1036"/>
      <c r="F1096" s="39"/>
    </row>
    <row r="1097" spans="5:6" x14ac:dyDescent="0.25">
      <c r="E1097" s="1036"/>
      <c r="F1097" s="39"/>
    </row>
    <row r="1098" spans="5:6" x14ac:dyDescent="0.25">
      <c r="E1098" s="1036"/>
      <c r="F1098" s="39"/>
    </row>
    <row r="1099" spans="5:6" x14ac:dyDescent="0.25">
      <c r="E1099" s="1036"/>
      <c r="F1099" s="39"/>
    </row>
    <row r="1100" spans="5:6" x14ac:dyDescent="0.25">
      <c r="E1100" s="1036"/>
      <c r="F1100" s="39"/>
    </row>
    <row r="1101" spans="5:6" x14ac:dyDescent="0.25">
      <c r="E1101" s="1036"/>
      <c r="F1101" s="39"/>
    </row>
    <row r="1102" spans="5:6" x14ac:dyDescent="0.25">
      <c r="E1102" s="1036"/>
      <c r="F1102" s="39"/>
    </row>
    <row r="1103" spans="5:6" x14ac:dyDescent="0.25">
      <c r="E1103" s="1036"/>
      <c r="F1103" s="39"/>
    </row>
    <row r="1104" spans="5:6" x14ac:dyDescent="0.25">
      <c r="E1104" s="1036"/>
      <c r="F1104" s="39"/>
    </row>
    <row r="1105" spans="5:6" x14ac:dyDescent="0.25">
      <c r="E1105" s="1036"/>
      <c r="F1105" s="39"/>
    </row>
    <row r="1106" spans="5:6" x14ac:dyDescent="0.25">
      <c r="E1106" s="1036"/>
      <c r="F1106" s="39"/>
    </row>
    <row r="1107" spans="5:6" x14ac:dyDescent="0.25">
      <c r="E1107" s="1036"/>
      <c r="F1107" s="39"/>
    </row>
    <row r="1108" spans="5:6" x14ac:dyDescent="0.25">
      <c r="E1108" s="1036"/>
      <c r="F1108" s="39"/>
    </row>
    <row r="1109" spans="5:6" x14ac:dyDescent="0.25">
      <c r="E1109" s="1036"/>
      <c r="F1109" s="39"/>
    </row>
    <row r="1110" spans="5:6" x14ac:dyDescent="0.25">
      <c r="E1110" s="1036"/>
      <c r="F1110" s="39"/>
    </row>
    <row r="1111" spans="5:6" x14ac:dyDescent="0.25">
      <c r="E1111" s="1036"/>
      <c r="F1111" s="39"/>
    </row>
    <row r="1112" spans="5:6" x14ac:dyDescent="0.25">
      <c r="E1112" s="1036"/>
      <c r="F1112" s="39"/>
    </row>
    <row r="1113" spans="5:6" x14ac:dyDescent="0.25">
      <c r="E1113" s="1036"/>
      <c r="F1113" s="39"/>
    </row>
    <row r="1114" spans="5:6" x14ac:dyDescent="0.25">
      <c r="E1114" s="1036"/>
      <c r="F1114" s="39"/>
    </row>
    <row r="1115" spans="5:6" x14ac:dyDescent="0.25">
      <c r="E1115" s="1036"/>
      <c r="F1115" s="39"/>
    </row>
    <row r="1116" spans="5:6" x14ac:dyDescent="0.25">
      <c r="E1116" s="1036"/>
      <c r="F1116" s="39"/>
    </row>
    <row r="1117" spans="5:6" x14ac:dyDescent="0.25">
      <c r="E1117" s="1036"/>
      <c r="F1117" s="39"/>
    </row>
    <row r="1118" spans="5:6" x14ac:dyDescent="0.25">
      <c r="E1118" s="1036"/>
      <c r="F1118" s="39"/>
    </row>
    <row r="1119" spans="5:6" x14ac:dyDescent="0.25">
      <c r="E1119" s="1036"/>
      <c r="F1119" s="39"/>
    </row>
    <row r="1120" spans="5:6" x14ac:dyDescent="0.25">
      <c r="E1120" s="1036"/>
      <c r="F1120" s="39"/>
    </row>
    <row r="1121" spans="5:6" x14ac:dyDescent="0.25">
      <c r="E1121" s="1036"/>
      <c r="F1121" s="39"/>
    </row>
    <row r="1122" spans="5:6" x14ac:dyDescent="0.25">
      <c r="E1122" s="1036"/>
      <c r="F1122" s="39"/>
    </row>
    <row r="1123" spans="5:6" x14ac:dyDescent="0.25">
      <c r="E1123" s="1036"/>
      <c r="F1123" s="39"/>
    </row>
    <row r="1124" spans="5:6" x14ac:dyDescent="0.25">
      <c r="E1124" s="1036"/>
      <c r="F1124" s="39"/>
    </row>
    <row r="1125" spans="5:6" x14ac:dyDescent="0.25">
      <c r="E1125" s="1036"/>
      <c r="F1125" s="39"/>
    </row>
    <row r="1126" spans="5:6" x14ac:dyDescent="0.25">
      <c r="E1126" s="1036"/>
      <c r="F1126" s="39"/>
    </row>
    <row r="1127" spans="5:6" x14ac:dyDescent="0.25">
      <c r="E1127" s="1036"/>
      <c r="F1127" s="39"/>
    </row>
    <row r="1128" spans="5:6" x14ac:dyDescent="0.25">
      <c r="E1128" s="1036"/>
      <c r="F1128" s="39"/>
    </row>
    <row r="1129" spans="5:6" x14ac:dyDescent="0.25">
      <c r="E1129" s="1036"/>
      <c r="F1129" s="39"/>
    </row>
    <row r="1130" spans="5:6" x14ac:dyDescent="0.25">
      <c r="E1130" s="1036"/>
      <c r="F1130" s="39"/>
    </row>
    <row r="1131" spans="5:6" x14ac:dyDescent="0.25">
      <c r="E1131" s="1036"/>
      <c r="F1131" s="39"/>
    </row>
    <row r="1132" spans="5:6" x14ac:dyDescent="0.25">
      <c r="E1132" s="1036"/>
      <c r="F1132" s="39"/>
    </row>
    <row r="1133" spans="5:6" x14ac:dyDescent="0.25">
      <c r="E1133" s="1036"/>
      <c r="F1133" s="39"/>
    </row>
    <row r="1134" spans="5:6" x14ac:dyDescent="0.25">
      <c r="E1134" s="1036"/>
      <c r="F1134" s="39"/>
    </row>
    <row r="1135" spans="5:6" x14ac:dyDescent="0.25">
      <c r="E1135" s="1036"/>
      <c r="F1135" s="39"/>
    </row>
    <row r="1136" spans="5:6" x14ac:dyDescent="0.25">
      <c r="E1136" s="1036"/>
      <c r="F1136" s="39"/>
    </row>
    <row r="1137" spans="5:6" x14ac:dyDescent="0.25">
      <c r="E1137" s="1036"/>
      <c r="F1137" s="39"/>
    </row>
    <row r="1138" spans="5:6" x14ac:dyDescent="0.25">
      <c r="E1138" s="1036"/>
      <c r="F1138" s="39"/>
    </row>
    <row r="1139" spans="5:6" x14ac:dyDescent="0.25">
      <c r="E1139" s="1036"/>
      <c r="F1139" s="39"/>
    </row>
    <row r="1140" spans="5:6" x14ac:dyDescent="0.25">
      <c r="E1140" s="1036"/>
      <c r="F1140" s="39"/>
    </row>
    <row r="1141" spans="5:6" x14ac:dyDescent="0.25">
      <c r="E1141" s="1036"/>
      <c r="F1141" s="39"/>
    </row>
    <row r="1142" spans="5:6" x14ac:dyDescent="0.25">
      <c r="E1142" s="1036"/>
      <c r="F1142" s="39"/>
    </row>
    <row r="1143" spans="5:6" x14ac:dyDescent="0.25">
      <c r="E1143" s="1036"/>
      <c r="F1143" s="39"/>
    </row>
    <row r="1144" spans="5:6" x14ac:dyDescent="0.25">
      <c r="E1144" s="1036"/>
      <c r="F1144" s="39"/>
    </row>
    <row r="1145" spans="5:6" x14ac:dyDescent="0.25">
      <c r="E1145" s="1036"/>
      <c r="F1145" s="39"/>
    </row>
    <row r="1146" spans="5:6" x14ac:dyDescent="0.25">
      <c r="E1146" s="1036"/>
      <c r="F1146" s="39"/>
    </row>
    <row r="1147" spans="5:6" x14ac:dyDescent="0.25">
      <c r="E1147" s="1036"/>
      <c r="F1147" s="39"/>
    </row>
    <row r="1148" spans="5:6" x14ac:dyDescent="0.25">
      <c r="E1148" s="1036"/>
      <c r="F1148" s="39"/>
    </row>
    <row r="1149" spans="5:6" x14ac:dyDescent="0.25">
      <c r="E1149" s="1036"/>
      <c r="F1149" s="39"/>
    </row>
    <row r="1150" spans="5:6" x14ac:dyDescent="0.25">
      <c r="E1150" s="1036"/>
      <c r="F1150" s="39"/>
    </row>
    <row r="1151" spans="5:6" x14ac:dyDescent="0.25">
      <c r="E1151" s="1036"/>
      <c r="F1151" s="39"/>
    </row>
    <row r="1152" spans="5:6" x14ac:dyDescent="0.25">
      <c r="E1152" s="1036"/>
      <c r="F1152" s="39"/>
    </row>
    <row r="1153" spans="5:6" x14ac:dyDescent="0.25">
      <c r="E1153" s="1036"/>
      <c r="F1153" s="39"/>
    </row>
    <row r="1154" spans="5:6" x14ac:dyDescent="0.25">
      <c r="E1154" s="1036"/>
      <c r="F1154" s="39"/>
    </row>
    <row r="1155" spans="5:6" x14ac:dyDescent="0.25">
      <c r="E1155" s="1036"/>
      <c r="F1155" s="39"/>
    </row>
    <row r="1156" spans="5:6" x14ac:dyDescent="0.25">
      <c r="E1156" s="1036"/>
      <c r="F1156" s="39"/>
    </row>
    <row r="1157" spans="5:6" x14ac:dyDescent="0.25">
      <c r="E1157" s="1036"/>
      <c r="F1157" s="39"/>
    </row>
    <row r="1158" spans="5:6" x14ac:dyDescent="0.25">
      <c r="E1158" s="1036"/>
      <c r="F1158" s="39"/>
    </row>
    <row r="1159" spans="5:6" x14ac:dyDescent="0.25">
      <c r="E1159" s="1036"/>
      <c r="F1159" s="39"/>
    </row>
    <row r="1160" spans="5:6" x14ac:dyDescent="0.25">
      <c r="E1160" s="1036"/>
      <c r="F1160" s="39"/>
    </row>
    <row r="1161" spans="5:6" x14ac:dyDescent="0.25">
      <c r="E1161" s="1036"/>
      <c r="F1161" s="39"/>
    </row>
    <row r="1162" spans="5:6" x14ac:dyDescent="0.25">
      <c r="E1162" s="1036"/>
      <c r="F1162" s="39"/>
    </row>
    <row r="1163" spans="5:6" x14ac:dyDescent="0.25">
      <c r="E1163" s="1036"/>
      <c r="F1163" s="39"/>
    </row>
    <row r="1164" spans="5:6" x14ac:dyDescent="0.25">
      <c r="E1164" s="1036"/>
      <c r="F1164" s="39"/>
    </row>
    <row r="1165" spans="5:6" x14ac:dyDescent="0.25">
      <c r="E1165" s="1036"/>
      <c r="F1165" s="39"/>
    </row>
    <row r="1166" spans="5:6" x14ac:dyDescent="0.25">
      <c r="E1166" s="1036"/>
      <c r="F1166" s="39"/>
    </row>
    <row r="1167" spans="5:6" x14ac:dyDescent="0.25">
      <c r="E1167" s="1036"/>
      <c r="F1167" s="39"/>
    </row>
    <row r="1168" spans="5:6" x14ac:dyDescent="0.25">
      <c r="E1168" s="1036"/>
      <c r="F1168" s="39"/>
    </row>
    <row r="1169" spans="5:6" x14ac:dyDescent="0.25">
      <c r="E1169" s="1036"/>
      <c r="F1169" s="39"/>
    </row>
    <row r="1170" spans="5:6" x14ac:dyDescent="0.25">
      <c r="E1170" s="1036"/>
      <c r="F1170" s="39"/>
    </row>
    <row r="1171" spans="5:6" x14ac:dyDescent="0.25">
      <c r="E1171" s="1036"/>
      <c r="F1171" s="39"/>
    </row>
    <row r="1172" spans="5:6" x14ac:dyDescent="0.25">
      <c r="E1172" s="1036"/>
      <c r="F1172" s="39"/>
    </row>
    <row r="1173" spans="5:6" x14ac:dyDescent="0.25">
      <c r="E1173" s="1036"/>
      <c r="F1173" s="39"/>
    </row>
    <row r="1174" spans="5:6" x14ac:dyDescent="0.25">
      <c r="E1174" s="1036"/>
      <c r="F1174" s="39"/>
    </row>
    <row r="1175" spans="5:6" x14ac:dyDescent="0.25">
      <c r="E1175" s="1036"/>
      <c r="F1175" s="39"/>
    </row>
    <row r="1176" spans="5:6" x14ac:dyDescent="0.25">
      <c r="E1176" s="1036"/>
      <c r="F1176" s="39"/>
    </row>
    <row r="1177" spans="5:6" x14ac:dyDescent="0.25">
      <c r="E1177" s="1036"/>
      <c r="F1177" s="39"/>
    </row>
    <row r="1178" spans="5:6" x14ac:dyDescent="0.25">
      <c r="E1178" s="1036"/>
      <c r="F1178" s="39"/>
    </row>
    <row r="1179" spans="5:6" x14ac:dyDescent="0.25">
      <c r="E1179" s="1036"/>
      <c r="F1179" s="39"/>
    </row>
    <row r="1180" spans="5:6" x14ac:dyDescent="0.25">
      <c r="E1180" s="1036"/>
      <c r="F1180" s="39"/>
    </row>
    <row r="1181" spans="5:6" x14ac:dyDescent="0.25">
      <c r="E1181" s="1036"/>
      <c r="F1181" s="39"/>
    </row>
    <row r="1182" spans="5:6" x14ac:dyDescent="0.25">
      <c r="E1182" s="1036"/>
      <c r="F1182" s="39"/>
    </row>
    <row r="1183" spans="5:6" x14ac:dyDescent="0.25">
      <c r="E1183" s="1036"/>
      <c r="F1183" s="39"/>
    </row>
    <row r="1184" spans="5:6" x14ac:dyDescent="0.25">
      <c r="E1184" s="1036"/>
      <c r="F1184" s="39"/>
    </row>
    <row r="1185" spans="5:6" x14ac:dyDescent="0.25">
      <c r="E1185" s="1036"/>
      <c r="F1185" s="39"/>
    </row>
    <row r="1186" spans="5:6" x14ac:dyDescent="0.25">
      <c r="E1186" s="1036"/>
      <c r="F1186" s="39"/>
    </row>
    <row r="1187" spans="5:6" x14ac:dyDescent="0.25">
      <c r="E1187" s="1036"/>
      <c r="F1187" s="39"/>
    </row>
    <row r="1188" spans="5:6" x14ac:dyDescent="0.25">
      <c r="E1188" s="1036"/>
      <c r="F1188" s="39"/>
    </row>
    <row r="1189" spans="5:6" x14ac:dyDescent="0.25">
      <c r="E1189" s="1036"/>
      <c r="F1189" s="39"/>
    </row>
    <row r="1190" spans="5:6" x14ac:dyDescent="0.25">
      <c r="E1190" s="1036"/>
      <c r="F1190" s="39"/>
    </row>
    <row r="1191" spans="5:6" x14ac:dyDescent="0.25">
      <c r="E1191" s="1036"/>
      <c r="F1191" s="39"/>
    </row>
    <row r="1192" spans="5:6" x14ac:dyDescent="0.25">
      <c r="E1192" s="1036"/>
      <c r="F1192" s="39"/>
    </row>
    <row r="1193" spans="5:6" x14ac:dyDescent="0.25">
      <c r="E1193" s="1036"/>
      <c r="F1193" s="39"/>
    </row>
    <row r="1194" spans="5:6" x14ac:dyDescent="0.25">
      <c r="E1194" s="1036"/>
      <c r="F1194" s="39"/>
    </row>
    <row r="1195" spans="5:6" x14ac:dyDescent="0.25">
      <c r="E1195" s="1036"/>
      <c r="F1195" s="39"/>
    </row>
    <row r="1196" spans="5:6" x14ac:dyDescent="0.25">
      <c r="E1196" s="1036"/>
      <c r="F1196" s="39"/>
    </row>
    <row r="1197" spans="5:6" x14ac:dyDescent="0.25">
      <c r="E1197" s="1036"/>
      <c r="F1197" s="39"/>
    </row>
    <row r="1198" spans="5:6" x14ac:dyDescent="0.25">
      <c r="E1198" s="1036"/>
      <c r="F1198" s="39"/>
    </row>
    <row r="1199" spans="5:6" x14ac:dyDescent="0.25">
      <c r="E1199" s="1036"/>
      <c r="F1199" s="39"/>
    </row>
    <row r="1200" spans="5:6" x14ac:dyDescent="0.25">
      <c r="E1200" s="1036"/>
      <c r="F1200" s="39"/>
    </row>
    <row r="1201" spans="5:6" x14ac:dyDescent="0.25">
      <c r="E1201" s="1036"/>
      <c r="F1201" s="39"/>
    </row>
    <row r="1202" spans="5:6" x14ac:dyDescent="0.25">
      <c r="E1202" s="1036"/>
      <c r="F1202" s="39"/>
    </row>
    <row r="1203" spans="5:6" x14ac:dyDescent="0.25">
      <c r="E1203" s="1036"/>
      <c r="F1203" s="39"/>
    </row>
    <row r="1204" spans="5:6" x14ac:dyDescent="0.25">
      <c r="E1204" s="1036"/>
      <c r="F1204" s="39"/>
    </row>
    <row r="1205" spans="5:6" x14ac:dyDescent="0.25">
      <c r="E1205" s="1036"/>
      <c r="F1205" s="39"/>
    </row>
    <row r="1206" spans="5:6" x14ac:dyDescent="0.25">
      <c r="E1206" s="1036"/>
      <c r="F1206" s="39"/>
    </row>
    <row r="1207" spans="5:6" x14ac:dyDescent="0.25">
      <c r="E1207" s="1036"/>
      <c r="F1207" s="39"/>
    </row>
    <row r="1208" spans="5:6" x14ac:dyDescent="0.25">
      <c r="E1208" s="1036"/>
      <c r="F1208" s="39"/>
    </row>
    <row r="1209" spans="5:6" x14ac:dyDescent="0.25">
      <c r="E1209" s="1036"/>
      <c r="F1209" s="39"/>
    </row>
    <row r="1210" spans="5:6" x14ac:dyDescent="0.25">
      <c r="E1210" s="1036"/>
      <c r="F1210" s="39"/>
    </row>
    <row r="1211" spans="5:6" x14ac:dyDescent="0.25">
      <c r="E1211" s="1036"/>
      <c r="F1211" s="39"/>
    </row>
    <row r="1212" spans="5:6" x14ac:dyDescent="0.25">
      <c r="E1212" s="1036"/>
      <c r="F1212" s="39"/>
    </row>
    <row r="1213" spans="5:6" x14ac:dyDescent="0.25">
      <c r="E1213" s="1036"/>
      <c r="F1213" s="39"/>
    </row>
    <row r="1214" spans="5:6" x14ac:dyDescent="0.25">
      <c r="E1214" s="1036"/>
      <c r="F1214" s="39"/>
    </row>
    <row r="1215" spans="5:6" x14ac:dyDescent="0.25">
      <c r="E1215" s="1036"/>
      <c r="F1215" s="39"/>
    </row>
    <row r="1216" spans="5:6" x14ac:dyDescent="0.25">
      <c r="E1216" s="1036"/>
      <c r="F1216" s="39"/>
    </row>
    <row r="1217" spans="5:6" x14ac:dyDescent="0.25">
      <c r="E1217" s="1036"/>
      <c r="F1217" s="39"/>
    </row>
    <row r="1218" spans="5:6" x14ac:dyDescent="0.25">
      <c r="E1218" s="1036"/>
      <c r="F1218" s="39"/>
    </row>
    <row r="1219" spans="5:6" x14ac:dyDescent="0.25">
      <c r="E1219" s="1036"/>
      <c r="F1219" s="39"/>
    </row>
    <row r="1220" spans="5:6" x14ac:dyDescent="0.25">
      <c r="E1220" s="1036"/>
      <c r="F1220" s="39"/>
    </row>
    <row r="1221" spans="5:6" x14ac:dyDescent="0.25">
      <c r="E1221" s="1036"/>
      <c r="F1221" s="39"/>
    </row>
    <row r="1222" spans="5:6" x14ac:dyDescent="0.25">
      <c r="E1222" s="1036"/>
      <c r="F1222" s="39"/>
    </row>
    <row r="1223" spans="5:6" x14ac:dyDescent="0.25">
      <c r="E1223" s="1036"/>
      <c r="F1223" s="39"/>
    </row>
    <row r="1224" spans="5:6" x14ac:dyDescent="0.25">
      <c r="E1224" s="1036"/>
      <c r="F1224" s="39"/>
    </row>
    <row r="1225" spans="5:6" x14ac:dyDescent="0.25">
      <c r="E1225" s="1036"/>
      <c r="F1225" s="39"/>
    </row>
    <row r="1226" spans="5:6" x14ac:dyDescent="0.25">
      <c r="E1226" s="1036"/>
      <c r="F1226" s="39"/>
    </row>
    <row r="1227" spans="5:6" x14ac:dyDescent="0.25">
      <c r="E1227" s="1036"/>
      <c r="F1227" s="39"/>
    </row>
    <row r="1228" spans="5:6" x14ac:dyDescent="0.25">
      <c r="E1228" s="1036"/>
      <c r="F1228" s="39"/>
    </row>
    <row r="1229" spans="5:6" x14ac:dyDescent="0.25">
      <c r="E1229" s="1036"/>
      <c r="F1229" s="39"/>
    </row>
    <row r="1230" spans="5:6" x14ac:dyDescent="0.25">
      <c r="E1230" s="1036"/>
      <c r="F1230" s="39"/>
    </row>
    <row r="1231" spans="5:6" x14ac:dyDescent="0.25">
      <c r="E1231" s="1036"/>
      <c r="F1231" s="39"/>
    </row>
    <row r="1232" spans="5:6" x14ac:dyDescent="0.25">
      <c r="E1232" s="1036"/>
      <c r="F1232" s="39"/>
    </row>
    <row r="1233" spans="5:6" x14ac:dyDescent="0.25">
      <c r="E1233" s="1036"/>
      <c r="F1233" s="39"/>
    </row>
    <row r="1234" spans="5:6" x14ac:dyDescent="0.25">
      <c r="E1234" s="1036"/>
      <c r="F1234" s="39"/>
    </row>
    <row r="1235" spans="5:6" x14ac:dyDescent="0.25">
      <c r="E1235" s="1036"/>
      <c r="F1235" s="39"/>
    </row>
    <row r="1236" spans="5:6" x14ac:dyDescent="0.25">
      <c r="E1236" s="1036"/>
      <c r="F1236" s="39"/>
    </row>
    <row r="1237" spans="5:6" x14ac:dyDescent="0.25">
      <c r="E1237" s="1036"/>
      <c r="F1237" s="39"/>
    </row>
    <row r="1238" spans="5:6" x14ac:dyDescent="0.25">
      <c r="E1238" s="1036"/>
      <c r="F1238" s="39"/>
    </row>
    <row r="1239" spans="5:6" x14ac:dyDescent="0.25">
      <c r="E1239" s="1036"/>
      <c r="F1239" s="39"/>
    </row>
    <row r="1240" spans="5:6" x14ac:dyDescent="0.25">
      <c r="E1240" s="1036"/>
      <c r="F1240" s="39"/>
    </row>
    <row r="1241" spans="5:6" x14ac:dyDescent="0.25">
      <c r="E1241" s="1036"/>
      <c r="F1241" s="39"/>
    </row>
    <row r="1242" spans="5:6" x14ac:dyDescent="0.25">
      <c r="E1242" s="1036"/>
      <c r="F1242" s="39"/>
    </row>
    <row r="1243" spans="5:6" x14ac:dyDescent="0.25">
      <c r="E1243" s="1036"/>
      <c r="F1243" s="39"/>
    </row>
    <row r="1244" spans="5:6" x14ac:dyDescent="0.25">
      <c r="E1244" s="1036"/>
      <c r="F1244" s="39"/>
    </row>
    <row r="1245" spans="5:6" x14ac:dyDescent="0.25">
      <c r="E1245" s="1036"/>
      <c r="F1245" s="39"/>
    </row>
    <row r="1246" spans="5:6" x14ac:dyDescent="0.25">
      <c r="E1246" s="1036"/>
      <c r="F1246" s="39"/>
    </row>
    <row r="1247" spans="5:6" x14ac:dyDescent="0.25">
      <c r="E1247" s="1036"/>
      <c r="F1247" s="39"/>
    </row>
    <row r="1248" spans="5:6" x14ac:dyDescent="0.25">
      <c r="E1248" s="1036"/>
      <c r="F1248" s="39"/>
    </row>
    <row r="1249" spans="5:6" x14ac:dyDescent="0.25">
      <c r="E1249" s="1036"/>
      <c r="F1249" s="39"/>
    </row>
    <row r="1250" spans="5:6" x14ac:dyDescent="0.25">
      <c r="E1250" s="1036"/>
      <c r="F1250" s="39"/>
    </row>
    <row r="1251" spans="5:6" x14ac:dyDescent="0.25">
      <c r="E1251" s="1036"/>
      <c r="F1251" s="39"/>
    </row>
    <row r="1252" spans="5:6" x14ac:dyDescent="0.25">
      <c r="E1252" s="1036"/>
      <c r="F1252" s="39"/>
    </row>
    <row r="1253" spans="5:6" x14ac:dyDescent="0.25">
      <c r="E1253" s="1036"/>
      <c r="F1253" s="39"/>
    </row>
    <row r="1254" spans="5:6" x14ac:dyDescent="0.25">
      <c r="E1254" s="1036"/>
      <c r="F1254" s="39"/>
    </row>
    <row r="1255" spans="5:6" x14ac:dyDescent="0.25">
      <c r="E1255" s="1036"/>
      <c r="F1255" s="39"/>
    </row>
    <row r="1256" spans="5:6" x14ac:dyDescent="0.25">
      <c r="E1256" s="1036"/>
      <c r="F1256" s="39"/>
    </row>
    <row r="1257" spans="5:6" x14ac:dyDescent="0.25">
      <c r="E1257" s="1036"/>
      <c r="F1257" s="39"/>
    </row>
    <row r="1258" spans="5:6" x14ac:dyDescent="0.25">
      <c r="E1258" s="1036"/>
      <c r="F1258" s="39"/>
    </row>
    <row r="1259" spans="5:6" x14ac:dyDescent="0.25">
      <c r="E1259" s="1036"/>
      <c r="F1259" s="39"/>
    </row>
    <row r="1260" spans="5:6" x14ac:dyDescent="0.25">
      <c r="E1260" s="1036"/>
      <c r="F1260" s="39"/>
    </row>
    <row r="1261" spans="5:6" x14ac:dyDescent="0.25">
      <c r="E1261" s="1036"/>
      <c r="F1261" s="39"/>
    </row>
    <row r="1262" spans="5:6" x14ac:dyDescent="0.25">
      <c r="E1262" s="1036"/>
      <c r="F1262" s="39"/>
    </row>
    <row r="1263" spans="5:6" x14ac:dyDescent="0.25">
      <c r="E1263" s="1036"/>
      <c r="F1263" s="39"/>
    </row>
    <row r="1264" spans="5:6" x14ac:dyDescent="0.25">
      <c r="E1264" s="1036"/>
      <c r="F1264" s="39"/>
    </row>
    <row r="1265" spans="5:6" x14ac:dyDescent="0.25">
      <c r="E1265" s="1036"/>
      <c r="F1265" s="39"/>
    </row>
    <row r="1266" spans="5:6" x14ac:dyDescent="0.25">
      <c r="E1266" s="1036"/>
      <c r="F1266" s="39"/>
    </row>
    <row r="1267" spans="5:6" x14ac:dyDescent="0.25">
      <c r="E1267" s="1036"/>
      <c r="F1267" s="39"/>
    </row>
    <row r="1268" spans="5:6" x14ac:dyDescent="0.25">
      <c r="E1268" s="1036"/>
      <c r="F1268" s="39"/>
    </row>
    <row r="1269" spans="5:6" x14ac:dyDescent="0.25">
      <c r="E1269" s="1036"/>
      <c r="F1269" s="39"/>
    </row>
    <row r="1270" spans="5:6" x14ac:dyDescent="0.25">
      <c r="E1270" s="1036"/>
      <c r="F1270" s="39"/>
    </row>
    <row r="1271" spans="5:6" x14ac:dyDescent="0.25">
      <c r="E1271" s="1036"/>
      <c r="F1271" s="39"/>
    </row>
    <row r="1272" spans="5:6" x14ac:dyDescent="0.25">
      <c r="E1272" s="1036"/>
      <c r="F1272" s="39"/>
    </row>
    <row r="1273" spans="5:6" x14ac:dyDescent="0.25">
      <c r="E1273" s="1036"/>
      <c r="F1273" s="39"/>
    </row>
    <row r="1274" spans="5:6" x14ac:dyDescent="0.25">
      <c r="E1274" s="1036"/>
      <c r="F1274" s="39"/>
    </row>
    <row r="1275" spans="5:6" x14ac:dyDescent="0.25">
      <c r="E1275" s="1036"/>
      <c r="F1275" s="39"/>
    </row>
    <row r="1276" spans="5:6" x14ac:dyDescent="0.25">
      <c r="E1276" s="1036"/>
      <c r="F1276" s="39"/>
    </row>
    <row r="1277" spans="5:6" x14ac:dyDescent="0.25">
      <c r="E1277" s="1036"/>
      <c r="F1277" s="39"/>
    </row>
    <row r="1278" spans="5:6" x14ac:dyDescent="0.25">
      <c r="E1278" s="1036"/>
      <c r="F1278" s="39"/>
    </row>
    <row r="1279" spans="5:6" x14ac:dyDescent="0.25">
      <c r="E1279" s="1036"/>
      <c r="F1279" s="39"/>
    </row>
    <row r="1280" spans="5:6" x14ac:dyDescent="0.25">
      <c r="E1280" s="1036"/>
      <c r="F1280" s="39"/>
    </row>
    <row r="1281" spans="5:6" x14ac:dyDescent="0.25">
      <c r="E1281" s="1036"/>
      <c r="F1281" s="39"/>
    </row>
    <row r="1282" spans="5:6" x14ac:dyDescent="0.25">
      <c r="E1282" s="1036"/>
      <c r="F1282" s="39"/>
    </row>
    <row r="1283" spans="5:6" x14ac:dyDescent="0.25">
      <c r="E1283" s="1036"/>
      <c r="F1283" s="39"/>
    </row>
    <row r="1284" spans="5:6" x14ac:dyDescent="0.25">
      <c r="E1284" s="1036"/>
      <c r="F1284" s="39"/>
    </row>
    <row r="1285" spans="5:6" x14ac:dyDescent="0.25">
      <c r="E1285" s="1036"/>
      <c r="F1285" s="39"/>
    </row>
    <row r="1286" spans="5:6" x14ac:dyDescent="0.25">
      <c r="E1286" s="1036"/>
      <c r="F1286" s="39"/>
    </row>
    <row r="1287" spans="5:6" x14ac:dyDescent="0.25">
      <c r="E1287" s="1036"/>
      <c r="F1287" s="39"/>
    </row>
    <row r="1288" spans="5:6" x14ac:dyDescent="0.25">
      <c r="E1288" s="1036"/>
      <c r="F1288" s="39"/>
    </row>
    <row r="1289" spans="5:6" x14ac:dyDescent="0.25">
      <c r="E1289" s="1036"/>
      <c r="F1289" s="39"/>
    </row>
    <row r="1290" spans="5:6" x14ac:dyDescent="0.25">
      <c r="E1290" s="1036"/>
      <c r="F1290" s="39"/>
    </row>
    <row r="1291" spans="5:6" x14ac:dyDescent="0.25">
      <c r="E1291" s="1036"/>
      <c r="F1291" s="39"/>
    </row>
    <row r="1292" spans="5:6" x14ac:dyDescent="0.25">
      <c r="E1292" s="1036"/>
      <c r="F1292" s="39"/>
    </row>
    <row r="1293" spans="5:6" x14ac:dyDescent="0.25">
      <c r="E1293" s="1036"/>
      <c r="F1293" s="39"/>
    </row>
    <row r="1294" spans="5:6" x14ac:dyDescent="0.25">
      <c r="E1294" s="1036"/>
      <c r="F1294" s="39"/>
    </row>
    <row r="1295" spans="5:6" x14ac:dyDescent="0.25">
      <c r="E1295" s="1036"/>
      <c r="F1295" s="39"/>
    </row>
    <row r="1296" spans="5:6" x14ac:dyDescent="0.25">
      <c r="E1296" s="1036"/>
      <c r="F1296" s="39"/>
    </row>
    <row r="1297" spans="5:6" x14ac:dyDescent="0.25">
      <c r="E1297" s="1036"/>
      <c r="F1297" s="39"/>
    </row>
    <row r="1298" spans="5:6" x14ac:dyDescent="0.25">
      <c r="E1298" s="1036"/>
      <c r="F1298" s="39"/>
    </row>
    <row r="1299" spans="5:6" x14ac:dyDescent="0.25">
      <c r="E1299" s="1036"/>
      <c r="F1299" s="39"/>
    </row>
    <row r="1300" spans="5:6" x14ac:dyDescent="0.25">
      <c r="E1300" s="1036"/>
      <c r="F1300" s="39"/>
    </row>
    <row r="1301" spans="5:6" x14ac:dyDescent="0.25">
      <c r="E1301" s="1036"/>
      <c r="F1301" s="39"/>
    </row>
    <row r="1302" spans="5:6" x14ac:dyDescent="0.25">
      <c r="E1302" s="1036"/>
      <c r="F1302" s="39"/>
    </row>
    <row r="1303" spans="5:6" x14ac:dyDescent="0.25">
      <c r="E1303" s="1036"/>
      <c r="F1303" s="39"/>
    </row>
    <row r="1304" spans="5:6" x14ac:dyDescent="0.25">
      <c r="E1304" s="1036"/>
      <c r="F1304" s="39"/>
    </row>
    <row r="1305" spans="5:6" x14ac:dyDescent="0.25">
      <c r="E1305" s="1036"/>
      <c r="F1305" s="39"/>
    </row>
    <row r="1306" spans="5:6" x14ac:dyDescent="0.25">
      <c r="E1306" s="1036"/>
      <c r="F1306" s="39"/>
    </row>
    <row r="1307" spans="5:6" x14ac:dyDescent="0.25">
      <c r="E1307" s="1036"/>
      <c r="F1307" s="39"/>
    </row>
    <row r="1308" spans="5:6" x14ac:dyDescent="0.25">
      <c r="E1308" s="1036"/>
      <c r="F1308" s="39"/>
    </row>
    <row r="1309" spans="5:6" x14ac:dyDescent="0.25">
      <c r="E1309" s="1036"/>
      <c r="F1309" s="39"/>
    </row>
    <row r="1310" spans="5:6" x14ac:dyDescent="0.25">
      <c r="E1310" s="1036"/>
      <c r="F1310" s="39"/>
    </row>
    <row r="1311" spans="5:6" x14ac:dyDescent="0.25">
      <c r="E1311" s="1036"/>
      <c r="F1311" s="39"/>
    </row>
    <row r="1312" spans="5:6" x14ac:dyDescent="0.25">
      <c r="E1312" s="1036"/>
      <c r="F1312" s="39"/>
    </row>
    <row r="1313" spans="5:6" x14ac:dyDescent="0.25">
      <c r="E1313" s="1036"/>
      <c r="F1313" s="39"/>
    </row>
    <row r="1314" spans="5:6" x14ac:dyDescent="0.25">
      <c r="E1314" s="1036"/>
      <c r="F1314" s="39"/>
    </row>
    <row r="1315" spans="5:6" x14ac:dyDescent="0.25">
      <c r="E1315" s="1036"/>
      <c r="F1315" s="39"/>
    </row>
    <row r="1316" spans="5:6" x14ac:dyDescent="0.25">
      <c r="E1316" s="1036"/>
      <c r="F1316" s="39"/>
    </row>
    <row r="1317" spans="5:6" x14ac:dyDescent="0.25">
      <c r="E1317" s="1036"/>
      <c r="F1317" s="39"/>
    </row>
    <row r="1318" spans="5:6" x14ac:dyDescent="0.25">
      <c r="E1318" s="1036"/>
      <c r="F1318" s="39"/>
    </row>
    <row r="1319" spans="5:6" x14ac:dyDescent="0.25">
      <c r="E1319" s="1036"/>
      <c r="F1319" s="39"/>
    </row>
    <row r="1320" spans="5:6" x14ac:dyDescent="0.25">
      <c r="E1320" s="1036"/>
      <c r="F1320" s="39"/>
    </row>
    <row r="1321" spans="5:6" x14ac:dyDescent="0.25">
      <c r="E1321" s="1036"/>
      <c r="F1321" s="39"/>
    </row>
    <row r="1322" spans="5:6" x14ac:dyDescent="0.25">
      <c r="E1322" s="1036"/>
      <c r="F1322" s="39"/>
    </row>
    <row r="1323" spans="5:6" x14ac:dyDescent="0.25">
      <c r="E1323" s="1036"/>
      <c r="F1323" s="39"/>
    </row>
    <row r="1324" spans="5:6" x14ac:dyDescent="0.25">
      <c r="E1324" s="1036"/>
      <c r="F1324" s="39"/>
    </row>
    <row r="1325" spans="5:6" x14ac:dyDescent="0.25">
      <c r="E1325" s="1036"/>
      <c r="F1325" s="39"/>
    </row>
    <row r="1326" spans="5:6" x14ac:dyDescent="0.25">
      <c r="E1326" s="1036"/>
      <c r="F1326" s="39"/>
    </row>
    <row r="1327" spans="5:6" x14ac:dyDescent="0.25">
      <c r="E1327" s="1036"/>
      <c r="F1327" s="39"/>
    </row>
    <row r="1328" spans="5:6" x14ac:dyDescent="0.25">
      <c r="E1328" s="1036"/>
      <c r="F1328" s="39"/>
    </row>
    <row r="1329" spans="5:6" x14ac:dyDescent="0.25">
      <c r="E1329" s="1036"/>
      <c r="F1329" s="39"/>
    </row>
    <row r="1330" spans="5:6" x14ac:dyDescent="0.25">
      <c r="E1330" s="1036"/>
      <c r="F1330" s="39"/>
    </row>
    <row r="1331" spans="5:6" x14ac:dyDescent="0.25">
      <c r="E1331" s="1036"/>
      <c r="F1331" s="39"/>
    </row>
    <row r="1332" spans="5:6" x14ac:dyDescent="0.25">
      <c r="E1332" s="1036"/>
      <c r="F1332" s="39"/>
    </row>
    <row r="1333" spans="5:6" x14ac:dyDescent="0.25">
      <c r="E1333" s="1036"/>
      <c r="F1333" s="39"/>
    </row>
    <row r="1334" spans="5:6" x14ac:dyDescent="0.25">
      <c r="E1334" s="1036"/>
      <c r="F1334" s="39"/>
    </row>
    <row r="1335" spans="5:6" x14ac:dyDescent="0.25">
      <c r="E1335" s="1036"/>
      <c r="F1335" s="39"/>
    </row>
    <row r="1336" spans="5:6" x14ac:dyDescent="0.25">
      <c r="E1336" s="1036"/>
      <c r="F1336" s="39"/>
    </row>
    <row r="1337" spans="5:6" x14ac:dyDescent="0.25">
      <c r="E1337" s="1036"/>
      <c r="F1337" s="39"/>
    </row>
    <row r="1338" spans="5:6" x14ac:dyDescent="0.25">
      <c r="E1338" s="1036"/>
      <c r="F1338" s="39"/>
    </row>
    <row r="1339" spans="5:6" x14ac:dyDescent="0.25">
      <c r="E1339" s="1036"/>
      <c r="F1339" s="39"/>
    </row>
    <row r="1340" spans="5:6" x14ac:dyDescent="0.25">
      <c r="E1340" s="1036"/>
      <c r="F1340" s="39"/>
    </row>
    <row r="1341" spans="5:6" x14ac:dyDescent="0.25">
      <c r="E1341" s="1036"/>
      <c r="F1341" s="39"/>
    </row>
    <row r="1342" spans="5:6" x14ac:dyDescent="0.25">
      <c r="E1342" s="1036"/>
      <c r="F1342" s="39"/>
    </row>
    <row r="1343" spans="5:6" x14ac:dyDescent="0.25">
      <c r="E1343" s="1036"/>
      <c r="F1343" s="39"/>
    </row>
    <row r="1344" spans="5:6" x14ac:dyDescent="0.25">
      <c r="E1344" s="1036"/>
      <c r="F1344" s="39"/>
    </row>
    <row r="1345" spans="5:6" x14ac:dyDescent="0.25">
      <c r="E1345" s="1036"/>
      <c r="F1345" s="39"/>
    </row>
    <row r="1346" spans="5:6" x14ac:dyDescent="0.25">
      <c r="E1346" s="1036"/>
      <c r="F1346" s="39"/>
    </row>
    <row r="1347" spans="5:6" x14ac:dyDescent="0.25">
      <c r="E1347" s="1036"/>
      <c r="F1347" s="39"/>
    </row>
    <row r="1348" spans="5:6" x14ac:dyDescent="0.25">
      <c r="E1348" s="1036"/>
      <c r="F1348" s="39"/>
    </row>
    <row r="1349" spans="5:6" x14ac:dyDescent="0.25">
      <c r="E1349" s="1036"/>
      <c r="F1349" s="39"/>
    </row>
    <row r="1350" spans="5:6" x14ac:dyDescent="0.25">
      <c r="E1350" s="1036"/>
      <c r="F1350" s="39"/>
    </row>
    <row r="1351" spans="5:6" x14ac:dyDescent="0.25">
      <c r="E1351" s="1036"/>
      <c r="F1351" s="39"/>
    </row>
    <row r="1352" spans="5:6" x14ac:dyDescent="0.25">
      <c r="E1352" s="1036"/>
      <c r="F1352" s="39"/>
    </row>
    <row r="1353" spans="5:6" x14ac:dyDescent="0.25">
      <c r="E1353" s="1036"/>
      <c r="F1353" s="39"/>
    </row>
    <row r="1354" spans="5:6" x14ac:dyDescent="0.25">
      <c r="E1354" s="1036"/>
      <c r="F1354" s="39"/>
    </row>
    <row r="1355" spans="5:6" x14ac:dyDescent="0.25">
      <c r="E1355" s="1036"/>
      <c r="F1355" s="39"/>
    </row>
    <row r="1356" spans="5:6" x14ac:dyDescent="0.25">
      <c r="E1356" s="1036"/>
      <c r="F1356" s="39"/>
    </row>
    <row r="1357" spans="5:6" x14ac:dyDescent="0.25">
      <c r="E1357" s="1036"/>
      <c r="F1357" s="39"/>
    </row>
    <row r="1358" spans="5:6" x14ac:dyDescent="0.25">
      <c r="E1358" s="1036"/>
      <c r="F1358" s="39"/>
    </row>
    <row r="1359" spans="5:6" x14ac:dyDescent="0.25">
      <c r="E1359" s="1036"/>
      <c r="F1359" s="39"/>
    </row>
    <row r="1360" spans="5:6" x14ac:dyDescent="0.25">
      <c r="E1360" s="1036"/>
      <c r="F1360" s="39"/>
    </row>
    <row r="1361" spans="5:6" x14ac:dyDescent="0.25">
      <c r="E1361" s="1036"/>
      <c r="F1361" s="39"/>
    </row>
    <row r="1362" spans="5:6" x14ac:dyDescent="0.25">
      <c r="E1362" s="1036"/>
      <c r="F1362" s="39"/>
    </row>
    <row r="1363" spans="5:6" x14ac:dyDescent="0.25">
      <c r="E1363" s="1036"/>
      <c r="F1363" s="39"/>
    </row>
    <row r="1364" spans="5:6" x14ac:dyDescent="0.25">
      <c r="E1364" s="1036"/>
      <c r="F1364" s="39"/>
    </row>
    <row r="1365" spans="5:6" x14ac:dyDescent="0.25">
      <c r="E1365" s="1036"/>
      <c r="F1365" s="39"/>
    </row>
    <row r="1366" spans="5:6" x14ac:dyDescent="0.25">
      <c r="E1366" s="1036"/>
      <c r="F1366" s="39"/>
    </row>
    <row r="1367" spans="5:6" x14ac:dyDescent="0.25">
      <c r="E1367" s="1036"/>
      <c r="F1367" s="39"/>
    </row>
    <row r="1368" spans="5:6" x14ac:dyDescent="0.25">
      <c r="E1368" s="1036"/>
      <c r="F1368" s="39"/>
    </row>
    <row r="1369" spans="5:6" x14ac:dyDescent="0.25">
      <c r="E1369" s="1036"/>
      <c r="F1369" s="39"/>
    </row>
    <row r="1370" spans="5:6" x14ac:dyDescent="0.25">
      <c r="E1370" s="1036"/>
      <c r="F1370" s="39"/>
    </row>
    <row r="1371" spans="5:6" x14ac:dyDescent="0.25">
      <c r="E1371" s="1036"/>
      <c r="F1371" s="39"/>
    </row>
    <row r="1372" spans="5:6" x14ac:dyDescent="0.25">
      <c r="E1372" s="1036"/>
      <c r="F1372" s="39"/>
    </row>
    <row r="1373" spans="5:6" x14ac:dyDescent="0.25">
      <c r="E1373" s="1036"/>
      <c r="F1373" s="39"/>
    </row>
    <row r="1374" spans="5:6" x14ac:dyDescent="0.25">
      <c r="E1374" s="1036"/>
      <c r="F1374" s="39"/>
    </row>
    <row r="1375" spans="5:6" x14ac:dyDescent="0.25">
      <c r="E1375" s="1036"/>
      <c r="F1375" s="39"/>
    </row>
    <row r="1376" spans="5:6" x14ac:dyDescent="0.25">
      <c r="E1376" s="1036"/>
      <c r="F1376" s="39"/>
    </row>
    <row r="1377" spans="5:6" x14ac:dyDescent="0.25">
      <c r="E1377" s="1036"/>
      <c r="F1377" s="39"/>
    </row>
    <row r="1378" spans="5:6" x14ac:dyDescent="0.25">
      <c r="E1378" s="1036"/>
      <c r="F1378" s="39"/>
    </row>
    <row r="1379" spans="5:6" x14ac:dyDescent="0.25">
      <c r="E1379" s="1036"/>
      <c r="F1379" s="39"/>
    </row>
    <row r="1380" spans="5:6" x14ac:dyDescent="0.25">
      <c r="E1380" s="1036"/>
      <c r="F1380" s="39"/>
    </row>
    <row r="1381" spans="5:6" x14ac:dyDescent="0.25">
      <c r="E1381" s="1036"/>
      <c r="F1381" s="39"/>
    </row>
    <row r="1382" spans="5:6" x14ac:dyDescent="0.25">
      <c r="E1382" s="1036"/>
      <c r="F1382" s="39"/>
    </row>
    <row r="1383" spans="5:6" x14ac:dyDescent="0.25">
      <c r="E1383" s="1036"/>
      <c r="F1383" s="39"/>
    </row>
    <row r="1384" spans="5:6" x14ac:dyDescent="0.25">
      <c r="E1384" s="1036"/>
      <c r="F1384" s="39"/>
    </row>
    <row r="1385" spans="5:6" x14ac:dyDescent="0.25">
      <c r="E1385" s="1036"/>
      <c r="F1385" s="39"/>
    </row>
    <row r="1386" spans="5:6" x14ac:dyDescent="0.25">
      <c r="E1386" s="1036"/>
      <c r="F1386" s="39"/>
    </row>
    <row r="1387" spans="5:6" x14ac:dyDescent="0.25">
      <c r="E1387" s="1036"/>
      <c r="F1387" s="39"/>
    </row>
    <row r="1388" spans="5:6" x14ac:dyDescent="0.25">
      <c r="E1388" s="1036"/>
      <c r="F1388" s="39"/>
    </row>
    <row r="1389" spans="5:6" x14ac:dyDescent="0.25">
      <c r="E1389" s="1036"/>
      <c r="F1389" s="39"/>
    </row>
    <row r="1390" spans="5:6" x14ac:dyDescent="0.25">
      <c r="E1390" s="1036"/>
      <c r="F1390" s="39"/>
    </row>
    <row r="1391" spans="5:6" x14ac:dyDescent="0.25">
      <c r="E1391" s="1036"/>
      <c r="F1391" s="39"/>
    </row>
    <row r="1392" spans="5:6" x14ac:dyDescent="0.25">
      <c r="E1392" s="1036"/>
      <c r="F1392" s="39"/>
    </row>
    <row r="1393" spans="5:6" x14ac:dyDescent="0.25">
      <c r="E1393" s="1036"/>
      <c r="F1393" s="39"/>
    </row>
    <row r="1394" spans="5:6" x14ac:dyDescent="0.25">
      <c r="E1394" s="1036"/>
      <c r="F1394" s="39"/>
    </row>
    <row r="1395" spans="5:6" x14ac:dyDescent="0.25">
      <c r="E1395" s="1036"/>
      <c r="F1395" s="39"/>
    </row>
    <row r="1396" spans="5:6" x14ac:dyDescent="0.25">
      <c r="E1396" s="1036"/>
      <c r="F1396" s="39"/>
    </row>
    <row r="1397" spans="5:6" x14ac:dyDescent="0.25">
      <c r="E1397" s="1036"/>
      <c r="F1397" s="39"/>
    </row>
    <row r="1398" spans="5:6" x14ac:dyDescent="0.25">
      <c r="E1398" s="1036"/>
      <c r="F1398" s="39"/>
    </row>
    <row r="1399" spans="5:6" x14ac:dyDescent="0.25">
      <c r="E1399" s="1036"/>
      <c r="F1399" s="39"/>
    </row>
    <row r="1400" spans="5:6" x14ac:dyDescent="0.25">
      <c r="E1400" s="1036"/>
      <c r="F1400" s="39"/>
    </row>
    <row r="1401" spans="5:6" x14ac:dyDescent="0.25">
      <c r="E1401" s="1036"/>
      <c r="F1401" s="39"/>
    </row>
    <row r="1402" spans="5:6" x14ac:dyDescent="0.25">
      <c r="E1402" s="1036"/>
      <c r="F1402" s="39"/>
    </row>
    <row r="1403" spans="5:6" x14ac:dyDescent="0.25">
      <c r="E1403" s="1036"/>
      <c r="F1403" s="39"/>
    </row>
    <row r="1404" spans="5:6" x14ac:dyDescent="0.25">
      <c r="E1404" s="1036"/>
      <c r="F1404" s="39"/>
    </row>
    <row r="1405" spans="5:6" x14ac:dyDescent="0.25">
      <c r="E1405" s="1036"/>
      <c r="F1405" s="39"/>
    </row>
    <row r="1406" spans="5:6" x14ac:dyDescent="0.25">
      <c r="E1406" s="1036"/>
      <c r="F1406" s="39"/>
    </row>
    <row r="1407" spans="5:6" x14ac:dyDescent="0.25">
      <c r="E1407" s="1036"/>
      <c r="F1407" s="39"/>
    </row>
    <row r="1408" spans="5:6" x14ac:dyDescent="0.25">
      <c r="E1408" s="1036"/>
      <c r="F1408" s="39"/>
    </row>
    <row r="1409" spans="5:6" x14ac:dyDescent="0.25">
      <c r="E1409" s="1036"/>
      <c r="F1409" s="39"/>
    </row>
    <row r="1410" spans="5:6" x14ac:dyDescent="0.25">
      <c r="E1410" s="1036"/>
      <c r="F1410" s="39"/>
    </row>
    <row r="1411" spans="5:6" x14ac:dyDescent="0.25">
      <c r="E1411" s="1036"/>
      <c r="F1411" s="39"/>
    </row>
    <row r="1412" spans="5:6" x14ac:dyDescent="0.25">
      <c r="E1412" s="1036"/>
      <c r="F1412" s="39"/>
    </row>
    <row r="1413" spans="5:6" x14ac:dyDescent="0.25">
      <c r="E1413" s="1036"/>
      <c r="F1413" s="39"/>
    </row>
    <row r="1414" spans="5:6" x14ac:dyDescent="0.25">
      <c r="E1414" s="1036"/>
      <c r="F1414" s="39"/>
    </row>
    <row r="1415" spans="5:6" x14ac:dyDescent="0.25">
      <c r="E1415" s="1036"/>
      <c r="F1415" s="39"/>
    </row>
    <row r="1416" spans="5:6" x14ac:dyDescent="0.25">
      <c r="E1416" s="1036"/>
      <c r="F1416" s="39"/>
    </row>
    <row r="1417" spans="5:6" x14ac:dyDescent="0.25">
      <c r="E1417" s="1036"/>
      <c r="F1417" s="39"/>
    </row>
    <row r="1418" spans="5:6" x14ac:dyDescent="0.25">
      <c r="E1418" s="1036"/>
      <c r="F1418" s="39"/>
    </row>
    <row r="1419" spans="5:6" x14ac:dyDescent="0.25">
      <c r="E1419" s="1036"/>
      <c r="F1419" s="39"/>
    </row>
    <row r="1420" spans="5:6" x14ac:dyDescent="0.25">
      <c r="E1420" s="1036"/>
      <c r="F1420" s="39"/>
    </row>
    <row r="1421" spans="5:6" x14ac:dyDescent="0.25">
      <c r="E1421" s="1036"/>
      <c r="F1421" s="39"/>
    </row>
    <row r="1422" spans="5:6" x14ac:dyDescent="0.25">
      <c r="E1422" s="1036"/>
      <c r="F1422" s="39"/>
    </row>
    <row r="1423" spans="5:6" x14ac:dyDescent="0.25">
      <c r="E1423" s="1036"/>
      <c r="F1423" s="39"/>
    </row>
    <row r="1424" spans="5:6" x14ac:dyDescent="0.25">
      <c r="E1424" s="1036"/>
      <c r="F1424" s="39"/>
    </row>
    <row r="1425" spans="5:6" x14ac:dyDescent="0.25">
      <c r="E1425" s="1036"/>
      <c r="F1425" s="39"/>
    </row>
    <row r="1426" spans="5:6" x14ac:dyDescent="0.25">
      <c r="E1426" s="1036"/>
      <c r="F1426" s="39"/>
    </row>
    <row r="1427" spans="5:6" x14ac:dyDescent="0.25">
      <c r="E1427" s="1036"/>
      <c r="F1427" s="39"/>
    </row>
    <row r="1428" spans="5:6" x14ac:dyDescent="0.25">
      <c r="E1428" s="1036"/>
      <c r="F1428" s="39"/>
    </row>
    <row r="1429" spans="5:6" x14ac:dyDescent="0.25">
      <c r="E1429" s="1036"/>
      <c r="F1429" s="39"/>
    </row>
    <row r="1430" spans="5:6" x14ac:dyDescent="0.25">
      <c r="E1430" s="1036"/>
      <c r="F1430" s="39"/>
    </row>
    <row r="1431" spans="5:6" x14ac:dyDescent="0.25">
      <c r="E1431" s="1036"/>
      <c r="F1431" s="39"/>
    </row>
    <row r="1432" spans="5:6" x14ac:dyDescent="0.25">
      <c r="E1432" s="1036"/>
      <c r="F1432" s="39"/>
    </row>
    <row r="1433" spans="5:6" x14ac:dyDescent="0.25">
      <c r="E1433" s="1036"/>
      <c r="F1433" s="39"/>
    </row>
    <row r="1434" spans="5:6" x14ac:dyDescent="0.25">
      <c r="E1434" s="1036"/>
      <c r="F1434" s="39"/>
    </row>
    <row r="1435" spans="5:6" x14ac:dyDescent="0.25">
      <c r="E1435" s="1036"/>
      <c r="F1435" s="39"/>
    </row>
    <row r="1436" spans="5:6" x14ac:dyDescent="0.25">
      <c r="E1436" s="1036"/>
      <c r="F1436" s="39"/>
    </row>
    <row r="1437" spans="5:6" x14ac:dyDescent="0.25">
      <c r="E1437" s="1036"/>
      <c r="F1437" s="39"/>
    </row>
    <row r="1438" spans="5:6" x14ac:dyDescent="0.25">
      <c r="E1438" s="1036"/>
      <c r="F1438" s="39"/>
    </row>
    <row r="1439" spans="5:6" x14ac:dyDescent="0.25">
      <c r="E1439" s="1036"/>
      <c r="F1439" s="39"/>
    </row>
    <row r="1440" spans="5:6" x14ac:dyDescent="0.25">
      <c r="E1440" s="1036"/>
      <c r="F1440" s="39"/>
    </row>
    <row r="1441" spans="5:6" x14ac:dyDescent="0.25">
      <c r="E1441" s="1036"/>
      <c r="F1441" s="39"/>
    </row>
    <row r="1442" spans="5:6" x14ac:dyDescent="0.25">
      <c r="E1442" s="1036"/>
      <c r="F1442" s="39"/>
    </row>
    <row r="1443" spans="5:6" x14ac:dyDescent="0.25">
      <c r="E1443" s="1036"/>
      <c r="F1443" s="39"/>
    </row>
    <row r="1444" spans="5:6" x14ac:dyDescent="0.25">
      <c r="E1444" s="1036"/>
      <c r="F1444" s="39"/>
    </row>
    <row r="1445" spans="5:6" x14ac:dyDescent="0.25">
      <c r="E1445" s="1036"/>
      <c r="F1445" s="39"/>
    </row>
    <row r="1446" spans="5:6" x14ac:dyDescent="0.25">
      <c r="E1446" s="1036"/>
      <c r="F1446" s="39"/>
    </row>
    <row r="1447" spans="5:6" x14ac:dyDescent="0.25">
      <c r="E1447" s="1036"/>
      <c r="F1447" s="39"/>
    </row>
    <row r="1448" spans="5:6" x14ac:dyDescent="0.25">
      <c r="E1448" s="1036"/>
      <c r="F1448" s="39"/>
    </row>
    <row r="1449" spans="5:6" x14ac:dyDescent="0.25">
      <c r="E1449" s="1036"/>
      <c r="F1449" s="39"/>
    </row>
    <row r="1450" spans="5:6" x14ac:dyDescent="0.25">
      <c r="E1450" s="1036"/>
      <c r="F1450" s="39"/>
    </row>
    <row r="1451" spans="5:6" x14ac:dyDescent="0.25">
      <c r="E1451" s="1036"/>
      <c r="F1451" s="39"/>
    </row>
    <row r="1452" spans="5:6" x14ac:dyDescent="0.25">
      <c r="E1452" s="1036"/>
      <c r="F1452" s="39"/>
    </row>
    <row r="1453" spans="5:6" x14ac:dyDescent="0.25">
      <c r="E1453" s="1036"/>
      <c r="F1453" s="39"/>
    </row>
    <row r="1454" spans="5:6" x14ac:dyDescent="0.25">
      <c r="E1454" s="1036"/>
      <c r="F1454" s="39"/>
    </row>
    <row r="1455" spans="5:6" x14ac:dyDescent="0.25">
      <c r="E1455" s="1036"/>
      <c r="F1455" s="39"/>
    </row>
    <row r="1456" spans="5:6" x14ac:dyDescent="0.25">
      <c r="E1456" s="1036"/>
      <c r="F1456" s="39"/>
    </row>
    <row r="1457" spans="5:6" x14ac:dyDescent="0.25">
      <c r="E1457" s="1036"/>
      <c r="F1457" s="39"/>
    </row>
    <row r="1458" spans="5:6" x14ac:dyDescent="0.25">
      <c r="E1458" s="1036"/>
      <c r="F1458" s="39"/>
    </row>
    <row r="1459" spans="5:6" x14ac:dyDescent="0.25">
      <c r="E1459" s="1036"/>
      <c r="F1459" s="39"/>
    </row>
    <row r="1460" spans="5:6" x14ac:dyDescent="0.25">
      <c r="E1460" s="1036"/>
      <c r="F1460" s="39"/>
    </row>
    <row r="1461" spans="5:6" x14ac:dyDescent="0.25">
      <c r="E1461" s="1036"/>
      <c r="F1461" s="39"/>
    </row>
    <row r="1462" spans="5:6" x14ac:dyDescent="0.25">
      <c r="E1462" s="1036"/>
      <c r="F1462" s="39"/>
    </row>
    <row r="1463" spans="5:6" x14ac:dyDescent="0.25">
      <c r="E1463" s="1036"/>
      <c r="F1463" s="39"/>
    </row>
    <row r="1464" spans="5:6" x14ac:dyDescent="0.25">
      <c r="E1464" s="1036"/>
      <c r="F1464" s="39"/>
    </row>
    <row r="1465" spans="5:6" x14ac:dyDescent="0.25">
      <c r="E1465" s="1036"/>
      <c r="F1465" s="39"/>
    </row>
    <row r="1466" spans="5:6" x14ac:dyDescent="0.25">
      <c r="E1466" s="1036"/>
      <c r="F1466" s="39"/>
    </row>
    <row r="1467" spans="5:6" x14ac:dyDescent="0.25">
      <c r="E1467" s="1036"/>
      <c r="F1467" s="39"/>
    </row>
    <row r="1468" spans="5:6" x14ac:dyDescent="0.25">
      <c r="E1468" s="1036"/>
      <c r="F1468" s="39"/>
    </row>
    <row r="1469" spans="5:6" x14ac:dyDescent="0.25">
      <c r="E1469" s="1036"/>
      <c r="F1469" s="39"/>
    </row>
    <row r="1470" spans="5:6" x14ac:dyDescent="0.25">
      <c r="E1470" s="1036"/>
      <c r="F1470" s="39"/>
    </row>
    <row r="1471" spans="5:6" x14ac:dyDescent="0.25">
      <c r="E1471" s="1036"/>
      <c r="F1471" s="39"/>
    </row>
    <row r="1472" spans="5:6" x14ac:dyDescent="0.25">
      <c r="E1472" s="1036"/>
      <c r="F1472" s="39"/>
    </row>
    <row r="1473" spans="5:6" x14ac:dyDescent="0.25">
      <c r="E1473" s="1036"/>
      <c r="F1473" s="39"/>
    </row>
    <row r="1474" spans="5:6" x14ac:dyDescent="0.25">
      <c r="E1474" s="1036"/>
      <c r="F1474" s="39"/>
    </row>
    <row r="1475" spans="5:6" x14ac:dyDescent="0.25">
      <c r="E1475" s="1036"/>
      <c r="F1475" s="39"/>
    </row>
    <row r="1476" spans="5:6" x14ac:dyDescent="0.25">
      <c r="E1476" s="1036"/>
      <c r="F1476" s="39"/>
    </row>
    <row r="1477" spans="5:6" x14ac:dyDescent="0.25">
      <c r="E1477" s="1036"/>
      <c r="F1477" s="39"/>
    </row>
    <row r="1478" spans="5:6" x14ac:dyDescent="0.25">
      <c r="E1478" s="1036"/>
      <c r="F1478" s="39"/>
    </row>
    <row r="1479" spans="5:6" x14ac:dyDescent="0.25">
      <c r="E1479" s="1036"/>
      <c r="F1479" s="39"/>
    </row>
    <row r="1480" spans="5:6" x14ac:dyDescent="0.25">
      <c r="E1480" s="1036"/>
      <c r="F1480" s="39"/>
    </row>
    <row r="1481" spans="5:6" x14ac:dyDescent="0.25">
      <c r="E1481" s="1036"/>
      <c r="F1481" s="39"/>
    </row>
    <row r="1482" spans="5:6" x14ac:dyDescent="0.25">
      <c r="E1482" s="1036"/>
      <c r="F1482" s="39"/>
    </row>
    <row r="1483" spans="5:6" x14ac:dyDescent="0.25">
      <c r="E1483" s="1036"/>
      <c r="F1483" s="39"/>
    </row>
    <row r="1484" spans="5:6" x14ac:dyDescent="0.25">
      <c r="E1484" s="1036"/>
      <c r="F1484" s="39"/>
    </row>
    <row r="1485" spans="5:6" x14ac:dyDescent="0.25">
      <c r="E1485" s="1036"/>
      <c r="F1485" s="39"/>
    </row>
    <row r="1486" spans="5:6" x14ac:dyDescent="0.25">
      <c r="E1486" s="1036"/>
      <c r="F1486" s="39"/>
    </row>
    <row r="1487" spans="5:6" x14ac:dyDescent="0.25">
      <c r="E1487" s="1036"/>
      <c r="F1487" s="39"/>
    </row>
    <row r="1488" spans="5:6" x14ac:dyDescent="0.25">
      <c r="E1488" s="1036"/>
      <c r="F1488" s="39"/>
    </row>
    <row r="1489" spans="5:6" x14ac:dyDescent="0.25">
      <c r="E1489" s="1036"/>
      <c r="F1489" s="39"/>
    </row>
    <row r="1490" spans="5:6" x14ac:dyDescent="0.25">
      <c r="E1490" s="1036"/>
      <c r="F1490" s="39"/>
    </row>
    <row r="1491" spans="5:6" x14ac:dyDescent="0.25">
      <c r="E1491" s="1036"/>
      <c r="F1491" s="39"/>
    </row>
    <row r="1492" spans="5:6" x14ac:dyDescent="0.25">
      <c r="E1492" s="1036"/>
      <c r="F1492" s="39"/>
    </row>
    <row r="1493" spans="5:6" x14ac:dyDescent="0.25">
      <c r="E1493" s="1036"/>
      <c r="F1493" s="39"/>
    </row>
    <row r="1494" spans="5:6" x14ac:dyDescent="0.25">
      <c r="E1494" s="1036"/>
      <c r="F1494" s="39"/>
    </row>
    <row r="1495" spans="5:6" x14ac:dyDescent="0.25">
      <c r="E1495" s="1036"/>
      <c r="F1495" s="39"/>
    </row>
    <row r="1496" spans="5:6" x14ac:dyDescent="0.25">
      <c r="E1496" s="1036"/>
      <c r="F1496" s="39"/>
    </row>
    <row r="1497" spans="5:6" x14ac:dyDescent="0.25">
      <c r="E1497" s="1036"/>
      <c r="F1497" s="39"/>
    </row>
    <row r="1498" spans="5:6" x14ac:dyDescent="0.25">
      <c r="E1498" s="1036"/>
      <c r="F1498" s="39"/>
    </row>
    <row r="1499" spans="5:6" x14ac:dyDescent="0.25">
      <c r="E1499" s="1036"/>
      <c r="F1499" s="39"/>
    </row>
    <row r="1500" spans="5:6" x14ac:dyDescent="0.25">
      <c r="E1500" s="1036"/>
      <c r="F1500" s="39"/>
    </row>
    <row r="1501" spans="5:6" x14ac:dyDescent="0.25">
      <c r="E1501" s="1036"/>
      <c r="F1501" s="39"/>
    </row>
    <row r="1502" spans="5:6" x14ac:dyDescent="0.25">
      <c r="E1502" s="1036"/>
      <c r="F1502" s="39"/>
    </row>
    <row r="1503" spans="5:6" x14ac:dyDescent="0.25">
      <c r="E1503" s="1036"/>
      <c r="F1503" s="39"/>
    </row>
    <row r="1504" spans="5:6" x14ac:dyDescent="0.25">
      <c r="E1504" s="1036"/>
      <c r="F1504" s="39"/>
    </row>
    <row r="1505" spans="5:6" x14ac:dyDescent="0.25">
      <c r="E1505" s="1036"/>
      <c r="F1505" s="39"/>
    </row>
    <row r="1506" spans="5:6" x14ac:dyDescent="0.25">
      <c r="E1506" s="1036"/>
      <c r="F1506" s="39"/>
    </row>
    <row r="1507" spans="5:6" x14ac:dyDescent="0.25">
      <c r="E1507" s="1036"/>
      <c r="F1507" s="39"/>
    </row>
    <row r="1508" spans="5:6" x14ac:dyDescent="0.25">
      <c r="E1508" s="1036"/>
      <c r="F1508" s="39"/>
    </row>
    <row r="1509" spans="5:6" x14ac:dyDescent="0.25">
      <c r="E1509" s="1036"/>
      <c r="F1509" s="39"/>
    </row>
    <row r="1510" spans="5:6" x14ac:dyDescent="0.25">
      <c r="E1510" s="1036"/>
      <c r="F1510" s="39"/>
    </row>
    <row r="1511" spans="5:6" x14ac:dyDescent="0.25">
      <c r="E1511" s="1036"/>
      <c r="F1511" s="39"/>
    </row>
    <row r="1512" spans="5:6" x14ac:dyDescent="0.25">
      <c r="E1512" s="1036"/>
      <c r="F1512" s="39"/>
    </row>
    <row r="1513" spans="5:6" x14ac:dyDescent="0.25">
      <c r="E1513" s="1036"/>
      <c r="F1513" s="39"/>
    </row>
    <row r="1514" spans="5:6" x14ac:dyDescent="0.25">
      <c r="E1514" s="1036"/>
      <c r="F1514" s="39"/>
    </row>
    <row r="1515" spans="5:6" x14ac:dyDescent="0.25">
      <c r="E1515" s="1036"/>
      <c r="F1515" s="39"/>
    </row>
    <row r="1516" spans="5:6" x14ac:dyDescent="0.25">
      <c r="E1516" s="1036"/>
      <c r="F1516" s="39"/>
    </row>
    <row r="1517" spans="5:6" x14ac:dyDescent="0.25">
      <c r="E1517" s="1036"/>
      <c r="F1517" s="39"/>
    </row>
    <row r="1518" spans="5:6" x14ac:dyDescent="0.25">
      <c r="E1518" s="1036"/>
      <c r="F1518" s="39"/>
    </row>
    <row r="1519" spans="5:6" x14ac:dyDescent="0.25">
      <c r="E1519" s="1036"/>
      <c r="F1519" s="39"/>
    </row>
    <row r="1520" spans="5:6" x14ac:dyDescent="0.25">
      <c r="E1520" s="1036"/>
      <c r="F1520" s="39"/>
    </row>
    <row r="1521" spans="5:6" x14ac:dyDescent="0.25">
      <c r="E1521" s="1036"/>
      <c r="F1521" s="39"/>
    </row>
    <row r="1522" spans="5:6" x14ac:dyDescent="0.25">
      <c r="E1522" s="1036"/>
      <c r="F1522" s="39"/>
    </row>
    <row r="1523" spans="5:6" x14ac:dyDescent="0.25">
      <c r="E1523" s="1036"/>
      <c r="F1523" s="39"/>
    </row>
    <row r="1524" spans="5:6" x14ac:dyDescent="0.25">
      <c r="E1524" s="1036"/>
      <c r="F1524" s="39"/>
    </row>
    <row r="1525" spans="5:6" x14ac:dyDescent="0.25">
      <c r="E1525" s="1036"/>
      <c r="F1525" s="39"/>
    </row>
    <row r="1526" spans="5:6" x14ac:dyDescent="0.25">
      <c r="E1526" s="1036"/>
      <c r="F1526" s="39"/>
    </row>
    <row r="1527" spans="5:6" x14ac:dyDescent="0.25">
      <c r="E1527" s="1036"/>
      <c r="F1527" s="39"/>
    </row>
    <row r="1528" spans="5:6" x14ac:dyDescent="0.25">
      <c r="E1528" s="1036"/>
      <c r="F1528" s="39"/>
    </row>
    <row r="1529" spans="5:6" x14ac:dyDescent="0.25">
      <c r="E1529" s="1036"/>
      <c r="F1529" s="39"/>
    </row>
    <row r="1530" spans="5:6" x14ac:dyDescent="0.25">
      <c r="E1530" s="1036"/>
      <c r="F1530" s="39"/>
    </row>
    <row r="1531" spans="5:6" x14ac:dyDescent="0.25">
      <c r="E1531" s="1036"/>
      <c r="F1531" s="39"/>
    </row>
    <row r="1532" spans="5:6" x14ac:dyDescent="0.25">
      <c r="E1532" s="1036"/>
      <c r="F1532" s="39"/>
    </row>
    <row r="1533" spans="5:6" x14ac:dyDescent="0.25">
      <c r="E1533" s="1036"/>
      <c r="F1533" s="39"/>
    </row>
    <row r="1534" spans="5:6" x14ac:dyDescent="0.25">
      <c r="E1534" s="1036"/>
      <c r="F1534" s="39"/>
    </row>
    <row r="1535" spans="5:6" x14ac:dyDescent="0.25">
      <c r="E1535" s="1036"/>
      <c r="F1535" s="39"/>
    </row>
    <row r="1536" spans="5:6" x14ac:dyDescent="0.25">
      <c r="E1536" s="1036"/>
      <c r="F1536" s="39"/>
    </row>
    <row r="1537" spans="5:6" x14ac:dyDescent="0.25">
      <c r="E1537" s="1036"/>
      <c r="F1537" s="39"/>
    </row>
    <row r="1538" spans="5:6" x14ac:dyDescent="0.25">
      <c r="E1538" s="1036"/>
      <c r="F1538" s="39"/>
    </row>
    <row r="1539" spans="5:6" x14ac:dyDescent="0.25">
      <c r="E1539" s="1036"/>
      <c r="F1539" s="39"/>
    </row>
    <row r="1540" spans="5:6" x14ac:dyDescent="0.25">
      <c r="E1540" s="1036"/>
      <c r="F1540" s="39"/>
    </row>
    <row r="1541" spans="5:6" x14ac:dyDescent="0.25">
      <c r="E1541" s="1036"/>
      <c r="F1541" s="39"/>
    </row>
    <row r="1542" spans="5:6" x14ac:dyDescent="0.25">
      <c r="E1542" s="1036"/>
      <c r="F1542" s="39"/>
    </row>
    <row r="1543" spans="5:6" x14ac:dyDescent="0.25">
      <c r="E1543" s="1036"/>
      <c r="F1543" s="39"/>
    </row>
    <row r="1544" spans="5:6" x14ac:dyDescent="0.25">
      <c r="E1544" s="1036"/>
      <c r="F1544" s="39"/>
    </row>
    <row r="1545" spans="5:6" x14ac:dyDescent="0.25">
      <c r="E1545" s="1036"/>
      <c r="F1545" s="39"/>
    </row>
    <row r="1546" spans="5:6" x14ac:dyDescent="0.25">
      <c r="E1546" s="1036"/>
      <c r="F1546" s="39"/>
    </row>
    <row r="1547" spans="5:6" x14ac:dyDescent="0.25">
      <c r="E1547" s="1036"/>
      <c r="F1547" s="39"/>
    </row>
    <row r="1548" spans="5:6" x14ac:dyDescent="0.25">
      <c r="E1548" s="1036"/>
      <c r="F1548" s="39"/>
    </row>
    <row r="1549" spans="5:6" x14ac:dyDescent="0.25">
      <c r="E1549" s="1036"/>
      <c r="F1549" s="39"/>
    </row>
    <row r="1550" spans="5:6" x14ac:dyDescent="0.25">
      <c r="E1550" s="1036"/>
      <c r="F1550" s="39"/>
    </row>
    <row r="1551" spans="5:6" x14ac:dyDescent="0.25">
      <c r="E1551" s="1036"/>
      <c r="F1551" s="39"/>
    </row>
    <row r="1552" spans="5:6" x14ac:dyDescent="0.25">
      <c r="E1552" s="1036"/>
      <c r="F1552" s="39"/>
    </row>
    <row r="1553" spans="5:6" x14ac:dyDescent="0.25">
      <c r="E1553" s="1036"/>
      <c r="F1553" s="39"/>
    </row>
    <row r="1554" spans="5:6" x14ac:dyDescent="0.25">
      <c r="E1554" s="1036"/>
      <c r="F1554" s="39"/>
    </row>
    <row r="1555" spans="5:6" x14ac:dyDescent="0.25">
      <c r="E1555" s="1036"/>
      <c r="F1555" s="39"/>
    </row>
    <row r="1556" spans="5:6" x14ac:dyDescent="0.25">
      <c r="E1556" s="1036"/>
      <c r="F1556" s="39"/>
    </row>
    <row r="1557" spans="5:6" x14ac:dyDescent="0.25">
      <c r="E1557" s="1036"/>
      <c r="F1557" s="39"/>
    </row>
    <row r="1558" spans="5:6" x14ac:dyDescent="0.25">
      <c r="E1558" s="1036"/>
      <c r="F1558" s="39"/>
    </row>
    <row r="1559" spans="5:6" x14ac:dyDescent="0.25">
      <c r="E1559" s="1036"/>
      <c r="F1559" s="39"/>
    </row>
    <row r="1560" spans="5:6" x14ac:dyDescent="0.25">
      <c r="E1560" s="1036"/>
      <c r="F1560" s="39"/>
    </row>
    <row r="1561" spans="5:6" x14ac:dyDescent="0.25">
      <c r="E1561" s="1036"/>
      <c r="F1561" s="39"/>
    </row>
    <row r="1562" spans="5:6" x14ac:dyDescent="0.25">
      <c r="E1562" s="1036"/>
      <c r="F1562" s="39"/>
    </row>
    <row r="1563" spans="5:6" x14ac:dyDescent="0.25">
      <c r="E1563" s="1036"/>
      <c r="F1563" s="39"/>
    </row>
    <row r="1564" spans="5:6" x14ac:dyDescent="0.25">
      <c r="E1564" s="1036"/>
      <c r="F1564" s="39"/>
    </row>
    <row r="1565" spans="5:6" x14ac:dyDescent="0.25">
      <c r="E1565" s="1036"/>
      <c r="F1565" s="39"/>
    </row>
    <row r="1566" spans="5:6" x14ac:dyDescent="0.25">
      <c r="E1566" s="1036"/>
      <c r="F1566" s="39"/>
    </row>
    <row r="1567" spans="5:6" x14ac:dyDescent="0.25">
      <c r="E1567" s="1036"/>
      <c r="F1567" s="39"/>
    </row>
    <row r="1568" spans="5:6" x14ac:dyDescent="0.25">
      <c r="E1568" s="1036"/>
      <c r="F1568" s="39"/>
    </row>
    <row r="1569" spans="5:6" x14ac:dyDescent="0.25">
      <c r="E1569" s="1036"/>
      <c r="F1569" s="39"/>
    </row>
    <row r="1570" spans="5:6" x14ac:dyDescent="0.25">
      <c r="E1570" s="1036"/>
      <c r="F1570" s="39"/>
    </row>
    <row r="1571" spans="5:6" x14ac:dyDescent="0.25">
      <c r="E1571" s="1036"/>
      <c r="F1571" s="39"/>
    </row>
    <row r="1572" spans="5:6" x14ac:dyDescent="0.25">
      <c r="E1572" s="1036"/>
      <c r="F1572" s="39"/>
    </row>
    <row r="1573" spans="5:6" x14ac:dyDescent="0.25">
      <c r="E1573" s="1036"/>
      <c r="F1573" s="39"/>
    </row>
    <row r="1574" spans="5:6" x14ac:dyDescent="0.25">
      <c r="E1574" s="1036"/>
      <c r="F1574" s="39"/>
    </row>
    <row r="1575" spans="5:6" x14ac:dyDescent="0.25">
      <c r="E1575" s="1036"/>
      <c r="F1575" s="39"/>
    </row>
    <row r="1576" spans="5:6" x14ac:dyDescent="0.25">
      <c r="E1576" s="1036"/>
      <c r="F1576" s="39"/>
    </row>
    <row r="1577" spans="5:6" x14ac:dyDescent="0.25">
      <c r="E1577" s="1036"/>
      <c r="F1577" s="39"/>
    </row>
    <row r="1578" spans="5:6" x14ac:dyDescent="0.25">
      <c r="E1578" s="1036"/>
      <c r="F1578" s="39"/>
    </row>
    <row r="1579" spans="5:6" x14ac:dyDescent="0.25">
      <c r="E1579" s="1036"/>
      <c r="F1579" s="39"/>
    </row>
    <row r="1580" spans="5:6" x14ac:dyDescent="0.25">
      <c r="E1580" s="1036"/>
      <c r="F1580" s="39"/>
    </row>
    <row r="1581" spans="5:6" x14ac:dyDescent="0.25">
      <c r="E1581" s="1036"/>
      <c r="F1581" s="39"/>
    </row>
    <row r="1582" spans="5:6" x14ac:dyDescent="0.25">
      <c r="E1582" s="1036"/>
      <c r="F1582" s="39"/>
    </row>
    <row r="1583" spans="5:6" x14ac:dyDescent="0.25">
      <c r="E1583" s="1036"/>
      <c r="F1583" s="39"/>
    </row>
    <row r="1584" spans="5:6" x14ac:dyDescent="0.25">
      <c r="E1584" s="1036"/>
      <c r="F1584" s="39"/>
    </row>
    <row r="1585" spans="5:6" x14ac:dyDescent="0.25">
      <c r="E1585" s="1036"/>
      <c r="F1585" s="39"/>
    </row>
    <row r="1586" spans="5:6" x14ac:dyDescent="0.25">
      <c r="E1586" s="1036"/>
      <c r="F1586" s="39"/>
    </row>
    <row r="1587" spans="5:6" x14ac:dyDescent="0.25">
      <c r="E1587" s="1036"/>
      <c r="F1587" s="39"/>
    </row>
    <row r="1588" spans="5:6" x14ac:dyDescent="0.25">
      <c r="E1588" s="1036"/>
      <c r="F1588" s="39"/>
    </row>
    <row r="1589" spans="5:6" x14ac:dyDescent="0.25">
      <c r="E1589" s="1036"/>
      <c r="F1589" s="39"/>
    </row>
    <row r="1590" spans="5:6" x14ac:dyDescent="0.25">
      <c r="E1590" s="1036"/>
      <c r="F1590" s="39"/>
    </row>
    <row r="1591" spans="5:6" x14ac:dyDescent="0.25">
      <c r="E1591" s="1036"/>
      <c r="F1591" s="39"/>
    </row>
    <row r="1592" spans="5:6" x14ac:dyDescent="0.25">
      <c r="E1592" s="1036"/>
      <c r="F1592" s="39"/>
    </row>
    <row r="1593" spans="5:6" x14ac:dyDescent="0.25">
      <c r="E1593" s="1036"/>
      <c r="F1593" s="39"/>
    </row>
    <row r="1594" spans="5:6" x14ac:dyDescent="0.25">
      <c r="E1594" s="1036"/>
      <c r="F1594" s="39"/>
    </row>
    <row r="1595" spans="5:6" x14ac:dyDescent="0.25">
      <c r="E1595" s="1036"/>
      <c r="F1595" s="39"/>
    </row>
    <row r="1596" spans="5:6" x14ac:dyDescent="0.25">
      <c r="E1596" s="1036"/>
      <c r="F1596" s="39"/>
    </row>
    <row r="1597" spans="5:6" x14ac:dyDescent="0.25">
      <c r="E1597" s="1036"/>
      <c r="F1597" s="39"/>
    </row>
    <row r="1598" spans="5:6" x14ac:dyDescent="0.25">
      <c r="E1598" s="1036"/>
      <c r="F1598" s="39"/>
    </row>
    <row r="1599" spans="5:6" x14ac:dyDescent="0.25">
      <c r="E1599" s="1036"/>
      <c r="F1599" s="39"/>
    </row>
    <row r="1600" spans="5:6" x14ac:dyDescent="0.25">
      <c r="E1600" s="1036"/>
      <c r="F1600" s="39"/>
    </row>
    <row r="1601" spans="5:6" x14ac:dyDescent="0.25">
      <c r="E1601" s="1036"/>
      <c r="F1601" s="39"/>
    </row>
    <row r="1602" spans="5:6" x14ac:dyDescent="0.25">
      <c r="E1602" s="1036"/>
      <c r="F1602" s="39"/>
    </row>
    <row r="1603" spans="5:6" x14ac:dyDescent="0.25">
      <c r="E1603" s="1036"/>
      <c r="F1603" s="39"/>
    </row>
    <row r="1604" spans="5:6" x14ac:dyDescent="0.25">
      <c r="E1604" s="1036"/>
      <c r="F1604" s="39"/>
    </row>
    <row r="1605" spans="5:6" x14ac:dyDescent="0.25">
      <c r="E1605" s="1036"/>
      <c r="F1605" s="39"/>
    </row>
    <row r="1606" spans="5:6" x14ac:dyDescent="0.25">
      <c r="E1606" s="1036"/>
      <c r="F1606" s="39"/>
    </row>
    <row r="1607" spans="5:6" x14ac:dyDescent="0.25">
      <c r="E1607" s="1036"/>
      <c r="F1607" s="39"/>
    </row>
    <row r="1608" spans="5:6" x14ac:dyDescent="0.25">
      <c r="E1608" s="1036"/>
      <c r="F1608" s="39"/>
    </row>
    <row r="1609" spans="5:6" x14ac:dyDescent="0.25">
      <c r="E1609" s="1036"/>
      <c r="F1609" s="39"/>
    </row>
    <row r="1610" spans="5:6" x14ac:dyDescent="0.25">
      <c r="E1610" s="1036"/>
      <c r="F1610" s="39"/>
    </row>
    <row r="1611" spans="5:6" x14ac:dyDescent="0.25">
      <c r="E1611" s="1036"/>
      <c r="F1611" s="39"/>
    </row>
    <row r="1612" spans="5:6" x14ac:dyDescent="0.25">
      <c r="E1612" s="1036"/>
      <c r="F1612" s="39"/>
    </row>
    <row r="1613" spans="5:6" x14ac:dyDescent="0.25">
      <c r="E1613" s="1036"/>
      <c r="F1613" s="39"/>
    </row>
    <row r="1614" spans="5:6" x14ac:dyDescent="0.25">
      <c r="E1614" s="1036"/>
      <c r="F1614" s="39"/>
    </row>
    <row r="1615" spans="5:6" x14ac:dyDescent="0.25">
      <c r="E1615" s="1036"/>
      <c r="F1615" s="39"/>
    </row>
    <row r="1616" spans="5:6" x14ac:dyDescent="0.25">
      <c r="E1616" s="1036"/>
      <c r="F1616" s="39"/>
    </row>
    <row r="1617" spans="5:6" x14ac:dyDescent="0.25">
      <c r="E1617" s="1036"/>
      <c r="F1617" s="39"/>
    </row>
    <row r="1618" spans="5:6" x14ac:dyDescent="0.25">
      <c r="E1618" s="1036"/>
      <c r="F1618" s="39"/>
    </row>
    <row r="1619" spans="5:6" x14ac:dyDescent="0.25">
      <c r="E1619" s="1036"/>
      <c r="F1619" s="39"/>
    </row>
    <row r="1620" spans="5:6" x14ac:dyDescent="0.25">
      <c r="E1620" s="1036"/>
      <c r="F1620" s="39"/>
    </row>
    <row r="1621" spans="5:6" x14ac:dyDescent="0.25">
      <c r="E1621" s="1036"/>
      <c r="F1621" s="39"/>
    </row>
    <row r="1622" spans="5:6" x14ac:dyDescent="0.25">
      <c r="E1622" s="1036"/>
      <c r="F1622" s="39"/>
    </row>
    <row r="1623" spans="5:6" x14ac:dyDescent="0.25">
      <c r="E1623" s="1036"/>
      <c r="F1623" s="39"/>
    </row>
    <row r="1624" spans="5:6" x14ac:dyDescent="0.25">
      <c r="E1624" s="1036"/>
      <c r="F1624" s="39"/>
    </row>
    <row r="1625" spans="5:6" x14ac:dyDescent="0.25">
      <c r="E1625" s="1036"/>
      <c r="F1625" s="39"/>
    </row>
    <row r="1626" spans="5:6" x14ac:dyDescent="0.25">
      <c r="E1626" s="1036"/>
      <c r="F1626" s="39"/>
    </row>
    <row r="1627" spans="5:6" x14ac:dyDescent="0.25">
      <c r="E1627" s="1036"/>
      <c r="F1627" s="39"/>
    </row>
    <row r="1628" spans="5:6" x14ac:dyDescent="0.25">
      <c r="E1628" s="1036"/>
      <c r="F1628" s="39"/>
    </row>
    <row r="1629" spans="5:6" x14ac:dyDescent="0.25">
      <c r="E1629" s="1036"/>
      <c r="F1629" s="39"/>
    </row>
    <row r="1630" spans="5:6" x14ac:dyDescent="0.25">
      <c r="E1630" s="1036"/>
      <c r="F1630" s="39"/>
    </row>
    <row r="1631" spans="5:6" x14ac:dyDescent="0.25">
      <c r="E1631" s="1036"/>
      <c r="F1631" s="39"/>
    </row>
    <row r="1632" spans="5:6" x14ac:dyDescent="0.25">
      <c r="E1632" s="1036"/>
      <c r="F1632" s="39"/>
    </row>
    <row r="1633" spans="5:6" x14ac:dyDescent="0.25">
      <c r="E1633" s="1036"/>
      <c r="F1633" s="39"/>
    </row>
    <row r="1634" spans="5:6" x14ac:dyDescent="0.25">
      <c r="E1634" s="1036"/>
      <c r="F1634" s="39"/>
    </row>
    <row r="1635" spans="5:6" x14ac:dyDescent="0.25">
      <c r="E1635" s="1036"/>
      <c r="F1635" s="39"/>
    </row>
    <row r="1636" spans="5:6" x14ac:dyDescent="0.25">
      <c r="E1636" s="1036"/>
      <c r="F1636" s="39"/>
    </row>
    <row r="1637" spans="5:6" x14ac:dyDescent="0.25">
      <c r="E1637" s="1036"/>
      <c r="F1637" s="39"/>
    </row>
    <row r="1638" spans="5:6" x14ac:dyDescent="0.25">
      <c r="E1638" s="1036"/>
      <c r="F1638" s="39"/>
    </row>
    <row r="1639" spans="5:6" x14ac:dyDescent="0.25">
      <c r="E1639" s="1036"/>
      <c r="F1639" s="39"/>
    </row>
    <row r="1640" spans="5:6" x14ac:dyDescent="0.25">
      <c r="E1640" s="1036"/>
      <c r="F1640" s="39"/>
    </row>
    <row r="1641" spans="5:6" x14ac:dyDescent="0.25">
      <c r="E1641" s="1036"/>
      <c r="F1641" s="39"/>
    </row>
    <row r="1642" spans="5:6" x14ac:dyDescent="0.25">
      <c r="E1642" s="1036"/>
      <c r="F1642" s="39"/>
    </row>
    <row r="1643" spans="5:6" x14ac:dyDescent="0.25">
      <c r="E1643" s="1036"/>
      <c r="F1643" s="39"/>
    </row>
    <row r="1644" spans="5:6" x14ac:dyDescent="0.25">
      <c r="E1644" s="1036"/>
      <c r="F1644" s="39"/>
    </row>
    <row r="1645" spans="5:6" x14ac:dyDescent="0.25">
      <c r="E1645" s="1036"/>
      <c r="F1645" s="39"/>
    </row>
    <row r="1646" spans="5:6" x14ac:dyDescent="0.25">
      <c r="E1646" s="1036"/>
      <c r="F1646" s="39"/>
    </row>
    <row r="1647" spans="5:6" x14ac:dyDescent="0.25">
      <c r="E1647" s="1036"/>
      <c r="F1647" s="39"/>
    </row>
    <row r="1648" spans="5:6" x14ac:dyDescent="0.25">
      <c r="E1648" s="1036"/>
      <c r="F1648" s="39"/>
    </row>
    <row r="1649" spans="5:6" x14ac:dyDescent="0.25">
      <c r="E1649" s="1036"/>
      <c r="F1649" s="39"/>
    </row>
    <row r="1650" spans="5:6" x14ac:dyDescent="0.25">
      <c r="E1650" s="1036"/>
      <c r="F1650" s="39"/>
    </row>
    <row r="1651" spans="5:6" x14ac:dyDescent="0.25">
      <c r="E1651" s="1036"/>
      <c r="F1651" s="39"/>
    </row>
    <row r="1652" spans="5:6" x14ac:dyDescent="0.25">
      <c r="E1652" s="1036"/>
      <c r="F1652" s="39"/>
    </row>
    <row r="1653" spans="5:6" x14ac:dyDescent="0.25">
      <c r="E1653" s="1036"/>
      <c r="F1653" s="39"/>
    </row>
    <row r="1654" spans="5:6" x14ac:dyDescent="0.25">
      <c r="E1654" s="1036"/>
      <c r="F1654" s="39"/>
    </row>
    <row r="1655" spans="5:6" x14ac:dyDescent="0.25">
      <c r="E1655" s="1036"/>
      <c r="F1655" s="39"/>
    </row>
    <row r="1656" spans="5:6" x14ac:dyDescent="0.25">
      <c r="E1656" s="1036"/>
      <c r="F1656" s="39"/>
    </row>
    <row r="1657" spans="5:6" x14ac:dyDescent="0.25">
      <c r="E1657" s="1036"/>
      <c r="F1657" s="39"/>
    </row>
    <row r="1658" spans="5:6" x14ac:dyDescent="0.25">
      <c r="E1658" s="1036"/>
      <c r="F1658" s="39"/>
    </row>
    <row r="1659" spans="5:6" x14ac:dyDescent="0.25">
      <c r="E1659" s="1036"/>
      <c r="F1659" s="39"/>
    </row>
    <row r="1660" spans="5:6" x14ac:dyDescent="0.25">
      <c r="E1660" s="1036"/>
      <c r="F1660" s="39"/>
    </row>
    <row r="1661" spans="5:6" x14ac:dyDescent="0.25">
      <c r="E1661" s="1036"/>
      <c r="F1661" s="39"/>
    </row>
    <row r="1662" spans="5:6" x14ac:dyDescent="0.25">
      <c r="E1662" s="1036"/>
      <c r="F1662" s="39"/>
    </row>
    <row r="1663" spans="5:6" x14ac:dyDescent="0.25">
      <c r="E1663" s="1036"/>
      <c r="F1663" s="39"/>
    </row>
    <row r="1664" spans="5:6" x14ac:dyDescent="0.25">
      <c r="E1664" s="1036"/>
      <c r="F1664" s="39"/>
    </row>
    <row r="1665" spans="5:6" x14ac:dyDescent="0.25">
      <c r="E1665" s="1036"/>
      <c r="F1665" s="39"/>
    </row>
    <row r="1666" spans="5:6" x14ac:dyDescent="0.25">
      <c r="E1666" s="1036"/>
      <c r="F1666" s="39"/>
    </row>
    <row r="1667" spans="5:6" x14ac:dyDescent="0.25">
      <c r="E1667" s="1036"/>
      <c r="F1667" s="39"/>
    </row>
    <row r="1668" spans="5:6" x14ac:dyDescent="0.25">
      <c r="E1668" s="1036"/>
      <c r="F1668" s="39"/>
    </row>
    <row r="1669" spans="5:6" x14ac:dyDescent="0.25">
      <c r="E1669" s="1036"/>
      <c r="F1669" s="39"/>
    </row>
    <row r="1670" spans="5:6" x14ac:dyDescent="0.25">
      <c r="E1670" s="1036"/>
      <c r="F1670" s="39"/>
    </row>
    <row r="1671" spans="5:6" x14ac:dyDescent="0.25">
      <c r="E1671" s="1036"/>
      <c r="F1671" s="39"/>
    </row>
    <row r="1672" spans="5:6" x14ac:dyDescent="0.25">
      <c r="E1672" s="1036"/>
      <c r="F1672" s="39"/>
    </row>
    <row r="1673" spans="5:6" x14ac:dyDescent="0.25">
      <c r="E1673" s="1036"/>
      <c r="F1673" s="39"/>
    </row>
    <row r="1674" spans="5:6" x14ac:dyDescent="0.25">
      <c r="E1674" s="1036"/>
      <c r="F1674" s="39"/>
    </row>
    <row r="1675" spans="5:6" x14ac:dyDescent="0.25">
      <c r="E1675" s="1036"/>
      <c r="F1675" s="39"/>
    </row>
    <row r="1676" spans="5:6" x14ac:dyDescent="0.25">
      <c r="E1676" s="1036"/>
      <c r="F1676" s="39"/>
    </row>
    <row r="1677" spans="5:6" x14ac:dyDescent="0.25">
      <c r="E1677" s="1036"/>
      <c r="F1677" s="39"/>
    </row>
    <row r="1678" spans="5:6" x14ac:dyDescent="0.25">
      <c r="E1678" s="1036"/>
      <c r="F1678" s="39"/>
    </row>
    <row r="1679" spans="5:6" x14ac:dyDescent="0.25">
      <c r="E1679" s="1036"/>
      <c r="F1679" s="39"/>
    </row>
    <row r="1680" spans="5:6" x14ac:dyDescent="0.25">
      <c r="E1680" s="1036"/>
      <c r="F1680" s="39"/>
    </row>
    <row r="1681" spans="5:6" x14ac:dyDescent="0.25">
      <c r="E1681" s="1036"/>
      <c r="F1681" s="39"/>
    </row>
    <row r="1682" spans="5:6" x14ac:dyDescent="0.25">
      <c r="E1682" s="1036"/>
      <c r="F1682" s="39"/>
    </row>
    <row r="1683" spans="5:6" x14ac:dyDescent="0.25">
      <c r="E1683" s="1036"/>
      <c r="F1683" s="39"/>
    </row>
    <row r="1684" spans="5:6" x14ac:dyDescent="0.25">
      <c r="E1684" s="1036"/>
      <c r="F1684" s="39"/>
    </row>
    <row r="1685" spans="5:6" x14ac:dyDescent="0.25">
      <c r="E1685" s="1036"/>
      <c r="F1685" s="39"/>
    </row>
    <row r="1686" spans="5:6" x14ac:dyDescent="0.25">
      <c r="E1686" s="1036"/>
      <c r="F1686" s="39"/>
    </row>
    <row r="1687" spans="5:6" x14ac:dyDescent="0.25">
      <c r="E1687" s="1036"/>
      <c r="F1687" s="39"/>
    </row>
    <row r="1688" spans="5:6" x14ac:dyDescent="0.25">
      <c r="E1688" s="1036"/>
      <c r="F1688" s="39"/>
    </row>
    <row r="1689" spans="5:6" x14ac:dyDescent="0.25">
      <c r="E1689" s="1036"/>
      <c r="F1689" s="39"/>
    </row>
    <row r="1690" spans="5:6" x14ac:dyDescent="0.25">
      <c r="E1690" s="1036"/>
      <c r="F1690" s="39"/>
    </row>
    <row r="1691" spans="5:6" x14ac:dyDescent="0.25">
      <c r="E1691" s="1036"/>
      <c r="F1691" s="39"/>
    </row>
    <row r="1692" spans="5:6" x14ac:dyDescent="0.25">
      <c r="E1692" s="1036"/>
      <c r="F1692" s="39"/>
    </row>
    <row r="1693" spans="5:6" x14ac:dyDescent="0.25">
      <c r="E1693" s="1036"/>
      <c r="F1693" s="39"/>
    </row>
    <row r="1694" spans="5:6" x14ac:dyDescent="0.25">
      <c r="E1694" s="1036"/>
      <c r="F1694" s="39"/>
    </row>
    <row r="1695" spans="5:6" x14ac:dyDescent="0.25">
      <c r="E1695" s="1036"/>
      <c r="F1695" s="39"/>
    </row>
    <row r="1696" spans="5:6" x14ac:dyDescent="0.25">
      <c r="E1696" s="1036"/>
      <c r="F1696" s="39"/>
    </row>
    <row r="1697" spans="5:6" x14ac:dyDescent="0.25">
      <c r="E1697" s="1036"/>
      <c r="F1697" s="39"/>
    </row>
    <row r="1698" spans="5:6" x14ac:dyDescent="0.25">
      <c r="E1698" s="1036"/>
      <c r="F1698" s="39"/>
    </row>
    <row r="1699" spans="5:6" x14ac:dyDescent="0.25">
      <c r="E1699" s="1036"/>
      <c r="F1699" s="39"/>
    </row>
    <row r="1700" spans="5:6" x14ac:dyDescent="0.25">
      <c r="E1700" s="1036"/>
      <c r="F1700" s="39"/>
    </row>
    <row r="1701" spans="5:6" x14ac:dyDescent="0.25">
      <c r="E1701" s="1036"/>
      <c r="F1701" s="39"/>
    </row>
    <row r="1702" spans="5:6" x14ac:dyDescent="0.25">
      <c r="E1702" s="1036"/>
      <c r="F1702" s="39"/>
    </row>
    <row r="1703" spans="5:6" x14ac:dyDescent="0.25">
      <c r="E1703" s="1036"/>
      <c r="F1703" s="39"/>
    </row>
    <row r="1704" spans="5:6" x14ac:dyDescent="0.25">
      <c r="E1704" s="1036"/>
      <c r="F1704" s="39"/>
    </row>
    <row r="1705" spans="5:6" x14ac:dyDescent="0.25">
      <c r="E1705" s="1036"/>
      <c r="F1705" s="39"/>
    </row>
    <row r="1706" spans="5:6" x14ac:dyDescent="0.25">
      <c r="E1706" s="1036"/>
      <c r="F1706" s="39"/>
    </row>
    <row r="1707" spans="5:6" x14ac:dyDescent="0.25">
      <c r="E1707" s="1036"/>
      <c r="F1707" s="39"/>
    </row>
    <row r="1708" spans="5:6" x14ac:dyDescent="0.25">
      <c r="E1708" s="1036"/>
      <c r="F1708" s="39"/>
    </row>
    <row r="1709" spans="5:6" x14ac:dyDescent="0.25">
      <c r="E1709" s="1036"/>
      <c r="F1709" s="39"/>
    </row>
    <row r="1710" spans="5:6" x14ac:dyDescent="0.25">
      <c r="E1710" s="1036"/>
      <c r="F1710" s="39"/>
    </row>
    <row r="1711" spans="5:6" x14ac:dyDescent="0.25">
      <c r="E1711" s="1036"/>
      <c r="F1711" s="39"/>
    </row>
    <row r="1712" spans="5:6" x14ac:dyDescent="0.25">
      <c r="E1712" s="1036"/>
      <c r="F1712" s="39"/>
    </row>
    <row r="1713" spans="5:6" x14ac:dyDescent="0.25">
      <c r="E1713" s="1036"/>
      <c r="F1713" s="39"/>
    </row>
    <row r="1714" spans="5:6" x14ac:dyDescent="0.25">
      <c r="E1714" s="1036"/>
      <c r="F1714" s="39"/>
    </row>
    <row r="1715" spans="5:6" x14ac:dyDescent="0.25">
      <c r="E1715" s="1036"/>
      <c r="F1715" s="39"/>
    </row>
    <row r="1716" spans="5:6" x14ac:dyDescent="0.25">
      <c r="E1716" s="1036"/>
      <c r="F1716" s="39"/>
    </row>
    <row r="1717" spans="5:6" x14ac:dyDescent="0.25">
      <c r="E1717" s="1036"/>
      <c r="F1717" s="39"/>
    </row>
    <row r="1718" spans="5:6" x14ac:dyDescent="0.25">
      <c r="E1718" s="1036"/>
      <c r="F1718" s="39"/>
    </row>
    <row r="1719" spans="5:6" x14ac:dyDescent="0.25">
      <c r="E1719" s="1036"/>
      <c r="F1719" s="39"/>
    </row>
    <row r="1720" spans="5:6" x14ac:dyDescent="0.25">
      <c r="E1720" s="1036"/>
      <c r="F1720" s="39"/>
    </row>
    <row r="1721" spans="5:6" x14ac:dyDescent="0.25">
      <c r="E1721" s="1036"/>
      <c r="F1721" s="39"/>
    </row>
    <row r="1722" spans="5:6" x14ac:dyDescent="0.25">
      <c r="E1722" s="1036"/>
      <c r="F1722" s="39"/>
    </row>
    <row r="1723" spans="5:6" x14ac:dyDescent="0.25">
      <c r="E1723" s="1036"/>
      <c r="F1723" s="39"/>
    </row>
    <row r="1724" spans="5:6" x14ac:dyDescent="0.25">
      <c r="E1724" s="1036"/>
      <c r="F1724" s="39"/>
    </row>
    <row r="1725" spans="5:6" x14ac:dyDescent="0.25">
      <c r="E1725" s="1036"/>
      <c r="F1725" s="39"/>
    </row>
    <row r="1726" spans="5:6" x14ac:dyDescent="0.25">
      <c r="E1726" s="1036"/>
      <c r="F1726" s="39"/>
    </row>
    <row r="1727" spans="5:6" x14ac:dyDescent="0.25">
      <c r="E1727" s="1036"/>
      <c r="F1727" s="39"/>
    </row>
    <row r="1728" spans="5:6" x14ac:dyDescent="0.25">
      <c r="E1728" s="1036"/>
      <c r="F1728" s="39"/>
    </row>
    <row r="1729" spans="5:6" x14ac:dyDescent="0.25">
      <c r="E1729" s="1036"/>
      <c r="F1729" s="39"/>
    </row>
    <row r="1730" spans="5:6" x14ac:dyDescent="0.25">
      <c r="E1730" s="1036"/>
      <c r="F1730" s="39"/>
    </row>
    <row r="1731" spans="5:6" x14ac:dyDescent="0.25">
      <c r="E1731" s="1036"/>
      <c r="F1731" s="39"/>
    </row>
    <row r="1732" spans="5:6" x14ac:dyDescent="0.25">
      <c r="E1732" s="1036"/>
      <c r="F1732" s="39"/>
    </row>
    <row r="1733" spans="5:6" x14ac:dyDescent="0.25">
      <c r="E1733" s="1036"/>
      <c r="F1733" s="39"/>
    </row>
    <row r="1734" spans="5:6" x14ac:dyDescent="0.25">
      <c r="E1734" s="1036"/>
      <c r="F1734" s="39"/>
    </row>
    <row r="1735" spans="5:6" x14ac:dyDescent="0.25">
      <c r="E1735" s="1036"/>
      <c r="F1735" s="39"/>
    </row>
    <row r="1736" spans="5:6" x14ac:dyDescent="0.25">
      <c r="E1736" s="1036"/>
      <c r="F1736" s="39"/>
    </row>
    <row r="1737" spans="5:6" x14ac:dyDescent="0.25">
      <c r="E1737" s="1036"/>
      <c r="F1737" s="39"/>
    </row>
    <row r="1738" spans="5:6" x14ac:dyDescent="0.25">
      <c r="E1738" s="1036"/>
      <c r="F1738" s="39"/>
    </row>
    <row r="1739" spans="5:6" x14ac:dyDescent="0.25">
      <c r="E1739" s="1036"/>
      <c r="F1739" s="39"/>
    </row>
    <row r="1740" spans="5:6" x14ac:dyDescent="0.25">
      <c r="E1740" s="1036"/>
      <c r="F1740" s="39"/>
    </row>
    <row r="1741" spans="5:6" x14ac:dyDescent="0.25">
      <c r="E1741" s="1036"/>
      <c r="F1741" s="39"/>
    </row>
    <row r="1742" spans="5:6" x14ac:dyDescent="0.25">
      <c r="E1742" s="1036"/>
      <c r="F1742" s="39"/>
    </row>
    <row r="1743" spans="5:6" x14ac:dyDescent="0.25">
      <c r="E1743" s="1036"/>
      <c r="F1743" s="39"/>
    </row>
    <row r="1744" spans="5:6" x14ac:dyDescent="0.25">
      <c r="E1744" s="1036"/>
      <c r="F1744" s="39"/>
    </row>
    <row r="1745" spans="5:6" x14ac:dyDescent="0.25">
      <c r="E1745" s="1036"/>
      <c r="F1745" s="39"/>
    </row>
    <row r="1746" spans="5:6" x14ac:dyDescent="0.25">
      <c r="E1746" s="1036"/>
      <c r="F1746" s="39"/>
    </row>
    <row r="1747" spans="5:6" x14ac:dyDescent="0.25">
      <c r="E1747" s="1036"/>
      <c r="F1747" s="39"/>
    </row>
    <row r="1748" spans="5:6" x14ac:dyDescent="0.25">
      <c r="E1748" s="1036"/>
      <c r="F1748" s="39"/>
    </row>
    <row r="1749" spans="5:6" x14ac:dyDescent="0.25">
      <c r="E1749" s="1036"/>
      <c r="F1749" s="39"/>
    </row>
    <row r="1750" spans="5:6" x14ac:dyDescent="0.25">
      <c r="E1750" s="1034"/>
      <c r="F1750" s="39"/>
    </row>
    <row r="1751" spans="5:6" x14ac:dyDescent="0.25">
      <c r="E1751" s="1033"/>
      <c r="F1751" s="39"/>
    </row>
    <row r="1752" spans="5:6" x14ac:dyDescent="0.25">
      <c r="E1752" s="1033"/>
      <c r="F1752" s="39"/>
    </row>
    <row r="1753" spans="5:6" x14ac:dyDescent="0.25">
      <c r="E1753" s="1033"/>
      <c r="F1753" s="39"/>
    </row>
    <row r="1754" spans="5:6" x14ac:dyDescent="0.25">
      <c r="E1754" s="1033"/>
      <c r="F1754" s="39"/>
    </row>
    <row r="1755" spans="5:6" x14ac:dyDescent="0.25">
      <c r="E1755" s="1033"/>
      <c r="F1755" s="39"/>
    </row>
    <row r="1756" spans="5:6" x14ac:dyDescent="0.25">
      <c r="E1756" s="1033"/>
      <c r="F1756" s="39"/>
    </row>
    <row r="1757" spans="5:6" x14ac:dyDescent="0.25">
      <c r="E1757" s="1033"/>
      <c r="F1757" s="39"/>
    </row>
    <row r="1758" spans="5:6" x14ac:dyDescent="0.25">
      <c r="E1758" s="1033"/>
      <c r="F1758" s="39"/>
    </row>
    <row r="1759" spans="5:6" x14ac:dyDescent="0.25">
      <c r="E1759" s="1033"/>
      <c r="F1759" s="39"/>
    </row>
    <row r="1760" spans="5:6" x14ac:dyDescent="0.25">
      <c r="E1760" s="1033"/>
      <c r="F1760" s="39"/>
    </row>
    <row r="1761" spans="5:6" x14ac:dyDescent="0.25">
      <c r="E1761" s="1033"/>
      <c r="F1761" s="39"/>
    </row>
    <row r="1762" spans="5:6" x14ac:dyDescent="0.25">
      <c r="E1762" s="1033"/>
      <c r="F1762" s="39"/>
    </row>
    <row r="1763" spans="5:6" x14ac:dyDescent="0.25">
      <c r="E1763" s="1033"/>
      <c r="F1763" s="39"/>
    </row>
    <row r="1764" spans="5:6" x14ac:dyDescent="0.25">
      <c r="E1764" s="1033"/>
      <c r="F1764" s="39"/>
    </row>
    <row r="1765" spans="5:6" x14ac:dyDescent="0.25">
      <c r="E1765" s="1033"/>
      <c r="F1765" s="39"/>
    </row>
    <row r="1766" spans="5:6" x14ac:dyDescent="0.25">
      <c r="E1766" s="1033"/>
      <c r="F1766" s="39"/>
    </row>
    <row r="1767" spans="5:6" x14ac:dyDescent="0.25">
      <c r="E1767" s="1033"/>
      <c r="F1767" s="39"/>
    </row>
    <row r="1768" spans="5:6" x14ac:dyDescent="0.25">
      <c r="E1768" s="1033"/>
      <c r="F1768" s="39"/>
    </row>
    <row r="1769" spans="5:6" x14ac:dyDescent="0.25">
      <c r="E1769" s="1033"/>
      <c r="F1769" s="39"/>
    </row>
    <row r="1770" spans="5:6" x14ac:dyDescent="0.25">
      <c r="E1770" s="1033"/>
      <c r="F1770" s="39"/>
    </row>
    <row r="1771" spans="5:6" x14ac:dyDescent="0.25">
      <c r="E1771" s="1033"/>
      <c r="F1771" s="39"/>
    </row>
    <row r="1772" spans="5:6" x14ac:dyDescent="0.25">
      <c r="E1772" s="1033"/>
      <c r="F1772" s="39"/>
    </row>
    <row r="1773" spans="5:6" x14ac:dyDescent="0.25">
      <c r="E1773" s="1033"/>
      <c r="F1773" s="39"/>
    </row>
    <row r="1774" spans="5:6" x14ac:dyDescent="0.25">
      <c r="E1774" s="1033"/>
      <c r="F1774" s="39"/>
    </row>
    <row r="1775" spans="5:6" x14ac:dyDescent="0.25">
      <c r="E1775" s="1033"/>
      <c r="F1775" s="39"/>
    </row>
    <row r="1776" spans="5:6" x14ac:dyDescent="0.25">
      <c r="E1776" s="1033"/>
      <c r="F1776" s="39"/>
    </row>
    <row r="1777" spans="5:6" x14ac:dyDescent="0.25">
      <c r="E1777" s="1033"/>
      <c r="F1777" s="39"/>
    </row>
    <row r="1778" spans="5:6" x14ac:dyDescent="0.25">
      <c r="E1778" s="1033"/>
      <c r="F1778" s="39"/>
    </row>
    <row r="1779" spans="5:6" x14ac:dyDescent="0.25">
      <c r="E1779" s="1033"/>
      <c r="F1779" s="39"/>
    </row>
    <row r="1780" spans="5:6" x14ac:dyDescent="0.25">
      <c r="E1780" s="1033"/>
      <c r="F1780" s="39"/>
    </row>
    <row r="1781" spans="5:6" x14ac:dyDescent="0.25">
      <c r="E1781" s="1033"/>
      <c r="F1781" s="39"/>
    </row>
    <row r="1782" spans="5:6" x14ac:dyDescent="0.25">
      <c r="E1782" s="1033"/>
      <c r="F1782" s="39"/>
    </row>
    <row r="1783" spans="5:6" x14ac:dyDescent="0.25">
      <c r="E1783" s="1033"/>
      <c r="F1783" s="39"/>
    </row>
    <row r="1784" spans="5:6" x14ac:dyDescent="0.25">
      <c r="E1784" s="1033"/>
      <c r="F1784" s="39"/>
    </row>
    <row r="1785" spans="5:6" x14ac:dyDescent="0.25">
      <c r="E1785" s="1033"/>
      <c r="F1785" s="39"/>
    </row>
    <row r="1786" spans="5:6" x14ac:dyDescent="0.25">
      <c r="E1786" s="1033"/>
      <c r="F1786" s="39"/>
    </row>
    <row r="1787" spans="5:6" x14ac:dyDescent="0.25">
      <c r="E1787" s="1033"/>
      <c r="F1787" s="39"/>
    </row>
    <row r="1788" spans="5:6" x14ac:dyDescent="0.25">
      <c r="E1788" s="1033"/>
      <c r="F1788" s="39"/>
    </row>
    <row r="1789" spans="5:6" x14ac:dyDescent="0.25">
      <c r="E1789" s="1033"/>
      <c r="F1789" s="39"/>
    </row>
    <row r="1790" spans="5:6" x14ac:dyDescent="0.25">
      <c r="E1790" s="1033"/>
      <c r="F1790" s="39"/>
    </row>
    <row r="1791" spans="5:6" x14ac:dyDescent="0.25">
      <c r="E1791" s="1033"/>
      <c r="F1791" s="39"/>
    </row>
    <row r="1792" spans="5:6" x14ac:dyDescent="0.25">
      <c r="E1792" s="1033"/>
      <c r="F1792" s="39"/>
    </row>
    <row r="1793" spans="5:6" x14ac:dyDescent="0.25">
      <c r="E1793" s="1033"/>
      <c r="F1793" s="39"/>
    </row>
    <row r="1794" spans="5:6" x14ac:dyDescent="0.25">
      <c r="E1794" s="1033"/>
      <c r="F1794" s="39"/>
    </row>
    <row r="1795" spans="5:6" x14ac:dyDescent="0.25">
      <c r="E1795" s="1033"/>
      <c r="F1795" s="39"/>
    </row>
    <row r="1796" spans="5:6" x14ac:dyDescent="0.25">
      <c r="E1796" s="1033"/>
      <c r="F1796" s="39"/>
    </row>
    <row r="1797" spans="5:6" x14ac:dyDescent="0.25">
      <c r="E1797" s="1033"/>
      <c r="F1797" s="39"/>
    </row>
    <row r="1798" spans="5:6" x14ac:dyDescent="0.25">
      <c r="E1798" s="1033"/>
      <c r="F1798" s="39"/>
    </row>
    <row r="1799" spans="5:6" x14ac:dyDescent="0.25">
      <c r="E1799" s="1033"/>
      <c r="F1799" s="39"/>
    </row>
    <row r="1800" spans="5:6" x14ac:dyDescent="0.25">
      <c r="E1800" s="1033"/>
      <c r="F1800" s="39"/>
    </row>
    <row r="1801" spans="5:6" x14ac:dyDescent="0.25">
      <c r="E1801" s="1033"/>
      <c r="F1801" s="39"/>
    </row>
    <row r="1802" spans="5:6" x14ac:dyDescent="0.25">
      <c r="E1802" s="1033"/>
      <c r="F1802" s="39"/>
    </row>
    <row r="1803" spans="5:6" x14ac:dyDescent="0.25">
      <c r="E1803" s="1033"/>
      <c r="F1803" s="39"/>
    </row>
    <row r="1804" spans="5:6" x14ac:dyDescent="0.25">
      <c r="E1804" s="1033"/>
      <c r="F1804" s="39"/>
    </row>
    <row r="1805" spans="5:6" x14ac:dyDescent="0.25">
      <c r="E1805" s="1033"/>
      <c r="F1805" s="39"/>
    </row>
    <row r="1806" spans="5:6" x14ac:dyDescent="0.25">
      <c r="E1806" s="1033"/>
      <c r="F1806" s="39"/>
    </row>
    <row r="1807" spans="5:6" x14ac:dyDescent="0.25">
      <c r="E1807" s="1033"/>
      <c r="F1807" s="39"/>
    </row>
    <row r="1808" spans="5:6" x14ac:dyDescent="0.25">
      <c r="E1808" s="1033"/>
      <c r="F1808" s="39"/>
    </row>
    <row r="1809" spans="5:6" x14ac:dyDescent="0.25">
      <c r="E1809" s="1033"/>
      <c r="F1809" s="39"/>
    </row>
    <row r="1810" spans="5:6" x14ac:dyDescent="0.25">
      <c r="E1810" s="1033"/>
      <c r="F1810" s="39"/>
    </row>
    <row r="1811" spans="5:6" x14ac:dyDescent="0.25">
      <c r="E1811" s="1033"/>
      <c r="F1811" s="39"/>
    </row>
    <row r="1812" spans="5:6" x14ac:dyDescent="0.25">
      <c r="E1812" s="1033"/>
      <c r="F1812" s="39"/>
    </row>
    <row r="1813" spans="5:6" x14ac:dyDescent="0.25">
      <c r="E1813" s="1033"/>
      <c r="F1813" s="39"/>
    </row>
    <row r="1814" spans="5:6" x14ac:dyDescent="0.25">
      <c r="E1814" s="1033"/>
      <c r="F1814" s="39"/>
    </row>
    <row r="1815" spans="5:6" x14ac:dyDescent="0.25">
      <c r="E1815" s="1033"/>
      <c r="F1815" s="39"/>
    </row>
    <row r="1816" spans="5:6" x14ac:dyDescent="0.25">
      <c r="E1816" s="1033"/>
      <c r="F1816" s="39"/>
    </row>
    <row r="1817" spans="5:6" x14ac:dyDescent="0.25">
      <c r="E1817" s="1033"/>
      <c r="F1817" s="39"/>
    </row>
    <row r="1818" spans="5:6" x14ac:dyDescent="0.25">
      <c r="E1818" s="1033"/>
      <c r="F1818" s="39"/>
    </row>
    <row r="1819" spans="5:6" x14ac:dyDescent="0.25">
      <c r="E1819" s="1033"/>
      <c r="F1819" s="39"/>
    </row>
    <row r="1820" spans="5:6" x14ac:dyDescent="0.25">
      <c r="E1820" s="1033"/>
      <c r="F1820" s="39"/>
    </row>
    <row r="1821" spans="5:6" x14ac:dyDescent="0.25">
      <c r="E1821" s="1033"/>
      <c r="F1821" s="39"/>
    </row>
    <row r="1822" spans="5:6" x14ac:dyDescent="0.25">
      <c r="E1822" s="1033"/>
      <c r="F1822" s="39"/>
    </row>
    <row r="1823" spans="5:6" x14ac:dyDescent="0.25">
      <c r="E1823" s="1033"/>
      <c r="F1823" s="39"/>
    </row>
    <row r="1824" spans="5:6" x14ac:dyDescent="0.25">
      <c r="E1824" s="1033"/>
      <c r="F1824" s="39"/>
    </row>
    <row r="1825" spans="5:6" x14ac:dyDescent="0.25">
      <c r="E1825" s="1033"/>
      <c r="F1825" s="39"/>
    </row>
    <row r="1826" spans="5:6" x14ac:dyDescent="0.25">
      <c r="E1826" s="1033"/>
      <c r="F1826" s="39"/>
    </row>
    <row r="1827" spans="5:6" x14ac:dyDescent="0.25">
      <c r="E1827" s="1033"/>
      <c r="F1827" s="39"/>
    </row>
    <row r="1828" spans="5:6" x14ac:dyDescent="0.25">
      <c r="E1828" s="1033"/>
      <c r="F1828" s="39"/>
    </row>
    <row r="1829" spans="5:6" x14ac:dyDescent="0.25">
      <c r="E1829" s="1033"/>
      <c r="F1829" s="39"/>
    </row>
    <row r="1830" spans="5:6" x14ac:dyDescent="0.25">
      <c r="E1830" s="1033"/>
      <c r="F1830" s="39"/>
    </row>
    <row r="1831" spans="5:6" x14ac:dyDescent="0.25">
      <c r="E1831" s="1033"/>
      <c r="F1831" s="39"/>
    </row>
    <row r="1832" spans="5:6" x14ac:dyDescent="0.25">
      <c r="E1832" s="1033"/>
      <c r="F1832" s="39"/>
    </row>
    <row r="1833" spans="5:6" x14ac:dyDescent="0.25">
      <c r="E1833" s="1033"/>
      <c r="F1833" s="39"/>
    </row>
    <row r="1834" spans="5:6" x14ac:dyDescent="0.25">
      <c r="E1834" s="1033"/>
      <c r="F1834" s="39"/>
    </row>
    <row r="1835" spans="5:6" x14ac:dyDescent="0.25">
      <c r="E1835" s="1033"/>
      <c r="F1835" s="39"/>
    </row>
    <row r="1836" spans="5:6" x14ac:dyDescent="0.25">
      <c r="E1836" s="1033"/>
      <c r="F1836" s="39"/>
    </row>
    <row r="1837" spans="5:6" x14ac:dyDescent="0.25">
      <c r="E1837" s="1033"/>
      <c r="F1837" s="39"/>
    </row>
    <row r="1838" spans="5:6" x14ac:dyDescent="0.25">
      <c r="E1838" s="1033"/>
      <c r="F1838" s="39"/>
    </row>
    <row r="1839" spans="5:6" x14ac:dyDescent="0.25">
      <c r="E1839" s="1033"/>
      <c r="F1839" s="39"/>
    </row>
    <row r="1840" spans="5:6" x14ac:dyDescent="0.25">
      <c r="E1840" s="1033"/>
      <c r="F1840" s="39"/>
    </row>
    <row r="1841" spans="5:6" x14ac:dyDescent="0.25">
      <c r="E1841" s="1033"/>
      <c r="F1841" s="39"/>
    </row>
    <row r="1842" spans="5:6" x14ac:dyDescent="0.25">
      <c r="E1842" s="1033"/>
      <c r="F1842" s="39"/>
    </row>
    <row r="1843" spans="5:6" x14ac:dyDescent="0.25">
      <c r="E1843" s="1033"/>
      <c r="F1843" s="39"/>
    </row>
    <row r="1844" spans="5:6" x14ac:dyDescent="0.25">
      <c r="E1844" s="1033"/>
      <c r="F1844" s="39"/>
    </row>
    <row r="1845" spans="5:6" x14ac:dyDescent="0.25">
      <c r="E1845" s="1033"/>
      <c r="F1845" s="39"/>
    </row>
    <row r="1846" spans="5:6" x14ac:dyDescent="0.25">
      <c r="E1846" s="1033"/>
      <c r="F1846" s="39"/>
    </row>
    <row r="1847" spans="5:6" x14ac:dyDescent="0.25">
      <c r="E1847" s="1033"/>
      <c r="F1847" s="39"/>
    </row>
    <row r="1848" spans="5:6" x14ac:dyDescent="0.25">
      <c r="E1848" s="1033"/>
      <c r="F1848" s="39"/>
    </row>
    <row r="1849" spans="5:6" x14ac:dyDescent="0.25">
      <c r="E1849" s="1033"/>
      <c r="F1849" s="39"/>
    </row>
    <row r="1850" spans="5:6" x14ac:dyDescent="0.25">
      <c r="E1850" s="1033"/>
      <c r="F1850" s="39"/>
    </row>
    <row r="1851" spans="5:6" x14ac:dyDescent="0.25">
      <c r="E1851" s="1033"/>
      <c r="F1851" s="39"/>
    </row>
    <row r="1852" spans="5:6" x14ac:dyDescent="0.25">
      <c r="E1852" s="1033"/>
      <c r="F1852" s="39"/>
    </row>
    <row r="1853" spans="5:6" x14ac:dyDescent="0.25">
      <c r="E1853" s="1033"/>
      <c r="F1853" s="39"/>
    </row>
    <row r="1854" spans="5:6" x14ac:dyDescent="0.25">
      <c r="E1854" s="1033"/>
      <c r="F1854" s="39"/>
    </row>
    <row r="1855" spans="5:6" x14ac:dyDescent="0.25">
      <c r="E1855" s="1033"/>
      <c r="F1855" s="39"/>
    </row>
    <row r="1856" spans="5:6" x14ac:dyDescent="0.25">
      <c r="E1856" s="1033"/>
      <c r="F1856" s="39"/>
    </row>
    <row r="1857" spans="5:6" x14ac:dyDescent="0.25">
      <c r="E1857" s="1033"/>
      <c r="F1857" s="39"/>
    </row>
    <row r="1858" spans="5:6" x14ac:dyDescent="0.25">
      <c r="E1858" s="1033"/>
      <c r="F1858" s="39"/>
    </row>
    <row r="1859" spans="5:6" x14ac:dyDescent="0.25">
      <c r="E1859" s="1033"/>
      <c r="F1859" s="39"/>
    </row>
    <row r="1860" spans="5:6" x14ac:dyDescent="0.25">
      <c r="E1860" s="1033"/>
      <c r="F1860" s="39"/>
    </row>
    <row r="1861" spans="5:6" x14ac:dyDescent="0.25">
      <c r="E1861" s="1033"/>
      <c r="F1861" s="39"/>
    </row>
    <row r="1862" spans="5:6" x14ac:dyDescent="0.25">
      <c r="E1862" s="1033"/>
      <c r="F1862" s="39"/>
    </row>
    <row r="1863" spans="5:6" x14ac:dyDescent="0.25">
      <c r="E1863" s="1033"/>
      <c r="F1863" s="39"/>
    </row>
    <row r="1864" spans="5:6" x14ac:dyDescent="0.25">
      <c r="E1864" s="1033"/>
      <c r="F1864" s="39"/>
    </row>
    <row r="1865" spans="5:6" x14ac:dyDescent="0.25">
      <c r="E1865" s="1033"/>
      <c r="F1865" s="39"/>
    </row>
    <row r="1866" spans="5:6" x14ac:dyDescent="0.25">
      <c r="E1866" s="1033"/>
      <c r="F1866" s="39"/>
    </row>
    <row r="1867" spans="5:6" x14ac:dyDescent="0.25">
      <c r="E1867" s="1033"/>
      <c r="F1867" s="39"/>
    </row>
    <row r="1868" spans="5:6" x14ac:dyDescent="0.25">
      <c r="E1868" s="1033"/>
      <c r="F1868" s="39"/>
    </row>
    <row r="1869" spans="5:6" x14ac:dyDescent="0.25">
      <c r="E1869" s="1033"/>
      <c r="F1869" s="39"/>
    </row>
    <row r="1870" spans="5:6" x14ac:dyDescent="0.25">
      <c r="E1870" s="1033"/>
      <c r="F1870" s="39"/>
    </row>
    <row r="1871" spans="5:6" x14ac:dyDescent="0.25">
      <c r="E1871" s="1033"/>
      <c r="F1871" s="39"/>
    </row>
    <row r="1872" spans="5:6" x14ac:dyDescent="0.25">
      <c r="E1872" s="1033"/>
      <c r="F1872" s="39"/>
    </row>
    <row r="1873" spans="5:6" x14ac:dyDescent="0.25">
      <c r="E1873" s="1033"/>
      <c r="F1873" s="39"/>
    </row>
    <row r="1874" spans="5:6" x14ac:dyDescent="0.25">
      <c r="E1874" s="1033"/>
      <c r="F1874" s="39"/>
    </row>
    <row r="1875" spans="5:6" x14ac:dyDescent="0.25">
      <c r="E1875" s="1033"/>
      <c r="F1875" s="39"/>
    </row>
    <row r="1876" spans="5:6" x14ac:dyDescent="0.25">
      <c r="E1876" s="1033"/>
      <c r="F1876" s="39"/>
    </row>
    <row r="1877" spans="5:6" x14ac:dyDescent="0.25">
      <c r="E1877" s="1033"/>
      <c r="F1877" s="39"/>
    </row>
    <row r="1878" spans="5:6" x14ac:dyDescent="0.25">
      <c r="E1878" s="1033"/>
      <c r="F1878" s="39"/>
    </row>
    <row r="1879" spans="5:6" x14ac:dyDescent="0.25">
      <c r="E1879" s="1033"/>
      <c r="F1879" s="39"/>
    </row>
    <row r="1880" spans="5:6" x14ac:dyDescent="0.25">
      <c r="E1880" s="1033"/>
      <c r="F1880" s="39"/>
    </row>
    <row r="1881" spans="5:6" x14ac:dyDescent="0.25">
      <c r="E1881" s="1033"/>
      <c r="F1881" s="39"/>
    </row>
    <row r="1882" spans="5:6" x14ac:dyDescent="0.25">
      <c r="E1882" s="1033"/>
      <c r="F1882" s="39"/>
    </row>
    <row r="1883" spans="5:6" x14ac:dyDescent="0.25">
      <c r="E1883" s="1033"/>
      <c r="F1883" s="39"/>
    </row>
    <row r="1884" spans="5:6" x14ac:dyDescent="0.25">
      <c r="E1884" s="1033"/>
      <c r="F1884" s="39"/>
    </row>
    <row r="1885" spans="5:6" x14ac:dyDescent="0.25">
      <c r="E1885" s="1033"/>
      <c r="F1885" s="39"/>
    </row>
    <row r="1886" spans="5:6" x14ac:dyDescent="0.25">
      <c r="E1886" s="1033"/>
      <c r="F1886" s="39"/>
    </row>
    <row r="1887" spans="5:6" x14ac:dyDescent="0.25">
      <c r="E1887" s="1033"/>
      <c r="F1887" s="39"/>
    </row>
    <row r="1888" spans="5:6" x14ac:dyDescent="0.25">
      <c r="E1888" s="1033"/>
      <c r="F1888" s="39"/>
    </row>
    <row r="1889" spans="5:6" x14ac:dyDescent="0.25">
      <c r="E1889" s="1033"/>
      <c r="F1889" s="39"/>
    </row>
    <row r="1890" spans="5:6" x14ac:dyDescent="0.25">
      <c r="E1890" s="1033"/>
      <c r="F1890" s="39"/>
    </row>
    <row r="1891" spans="5:6" x14ac:dyDescent="0.25">
      <c r="E1891" s="1033"/>
      <c r="F1891" s="39"/>
    </row>
    <row r="1892" spans="5:6" x14ac:dyDescent="0.25">
      <c r="E1892" s="1033"/>
      <c r="F1892" s="39"/>
    </row>
    <row r="1893" spans="5:6" x14ac:dyDescent="0.25">
      <c r="E1893" s="1033"/>
      <c r="F1893" s="39"/>
    </row>
    <row r="1894" spans="5:6" x14ac:dyDescent="0.25">
      <c r="E1894" s="1033"/>
      <c r="F1894" s="39"/>
    </row>
    <row r="1895" spans="5:6" x14ac:dyDescent="0.25">
      <c r="E1895" s="1033"/>
      <c r="F1895" s="39"/>
    </row>
    <row r="1896" spans="5:6" x14ac:dyDescent="0.25">
      <c r="E1896" s="1033"/>
      <c r="F1896" s="39"/>
    </row>
    <row r="1897" spans="5:6" x14ac:dyDescent="0.25">
      <c r="E1897" s="1033"/>
      <c r="F1897" s="39"/>
    </row>
    <row r="1898" spans="5:6" x14ac:dyDescent="0.25">
      <c r="E1898" s="1033"/>
      <c r="F1898" s="39"/>
    </row>
    <row r="1899" spans="5:6" x14ac:dyDescent="0.25">
      <c r="E1899" s="1033"/>
      <c r="F1899" s="39"/>
    </row>
    <row r="1900" spans="5:6" x14ac:dyDescent="0.25">
      <c r="E1900" s="1033"/>
      <c r="F1900" s="39"/>
    </row>
    <row r="1901" spans="5:6" x14ac:dyDescent="0.25">
      <c r="E1901" s="1033"/>
      <c r="F1901" s="39"/>
    </row>
    <row r="1902" spans="5:6" x14ac:dyDescent="0.25">
      <c r="E1902" s="1033"/>
      <c r="F1902" s="39"/>
    </row>
    <row r="1903" spans="5:6" x14ac:dyDescent="0.25">
      <c r="E1903" s="1033"/>
      <c r="F1903" s="39"/>
    </row>
    <row r="1904" spans="5:6" x14ac:dyDescent="0.25">
      <c r="E1904" s="1033"/>
      <c r="F1904" s="39"/>
    </row>
    <row r="1905" spans="5:6" x14ac:dyDescent="0.25">
      <c r="E1905" s="1033"/>
      <c r="F1905" s="39"/>
    </row>
    <row r="1906" spans="5:6" x14ac:dyDescent="0.25">
      <c r="E1906" s="1033"/>
      <c r="F1906" s="39"/>
    </row>
    <row r="1907" spans="5:6" x14ac:dyDescent="0.25">
      <c r="E1907" s="1033"/>
      <c r="F1907" s="39"/>
    </row>
    <row r="1908" spans="5:6" x14ac:dyDescent="0.25">
      <c r="E1908" s="1033"/>
      <c r="F1908" s="39"/>
    </row>
    <row r="1909" spans="5:6" x14ac:dyDescent="0.25">
      <c r="E1909" s="1033"/>
      <c r="F1909" s="39"/>
    </row>
    <row r="1910" spans="5:6" x14ac:dyDescent="0.25">
      <c r="E1910" s="1033"/>
      <c r="F1910" s="39"/>
    </row>
    <row r="1911" spans="5:6" x14ac:dyDescent="0.25">
      <c r="E1911" s="1033"/>
      <c r="F1911" s="39"/>
    </row>
    <row r="1912" spans="5:6" x14ac:dyDescent="0.25">
      <c r="E1912" s="1033"/>
      <c r="F1912" s="39"/>
    </row>
    <row r="1913" spans="5:6" x14ac:dyDescent="0.25">
      <c r="E1913" s="1033"/>
      <c r="F1913" s="39"/>
    </row>
    <row r="1914" spans="5:6" x14ac:dyDescent="0.25">
      <c r="E1914" s="1033"/>
      <c r="F1914" s="39"/>
    </row>
    <row r="1915" spans="5:6" x14ac:dyDescent="0.25">
      <c r="E1915" s="1033"/>
      <c r="F1915" s="39"/>
    </row>
    <row r="1916" spans="5:6" x14ac:dyDescent="0.25">
      <c r="E1916" s="1033"/>
      <c r="F1916" s="39"/>
    </row>
    <row r="1917" spans="5:6" x14ac:dyDescent="0.25">
      <c r="E1917" s="1033"/>
      <c r="F1917" s="39"/>
    </row>
    <row r="1918" spans="5:6" x14ac:dyDescent="0.25">
      <c r="E1918" s="1033"/>
      <c r="F1918" s="39"/>
    </row>
    <row r="1919" spans="5:6" x14ac:dyDescent="0.25">
      <c r="E1919" s="1033"/>
      <c r="F1919" s="39"/>
    </row>
    <row r="1920" spans="5:6" x14ac:dyDescent="0.25">
      <c r="E1920" s="1033"/>
      <c r="F1920" s="39"/>
    </row>
    <row r="1921" spans="5:6" x14ac:dyDescent="0.25">
      <c r="E1921" s="1033"/>
      <c r="F1921" s="39"/>
    </row>
    <row r="1922" spans="5:6" x14ac:dyDescent="0.25">
      <c r="E1922" s="1033"/>
      <c r="F1922" s="39"/>
    </row>
    <row r="1923" spans="5:6" x14ac:dyDescent="0.25">
      <c r="E1923" s="1033"/>
      <c r="F1923" s="39"/>
    </row>
    <row r="1924" spans="5:6" x14ac:dyDescent="0.25">
      <c r="E1924" s="1033"/>
      <c r="F1924" s="39"/>
    </row>
    <row r="1925" spans="5:6" x14ac:dyDescent="0.25">
      <c r="E1925" s="1033"/>
      <c r="F1925" s="39"/>
    </row>
    <row r="1926" spans="5:6" x14ac:dyDescent="0.25">
      <c r="E1926" s="1033"/>
      <c r="F1926" s="39"/>
    </row>
    <row r="1927" spans="5:6" x14ac:dyDescent="0.25">
      <c r="E1927" s="1033"/>
      <c r="F1927" s="39"/>
    </row>
    <row r="1928" spans="5:6" x14ac:dyDescent="0.25">
      <c r="E1928" s="1033"/>
      <c r="F1928" s="39"/>
    </row>
    <row r="1929" spans="5:6" x14ac:dyDescent="0.25">
      <c r="E1929" s="1033"/>
      <c r="F1929" s="39"/>
    </row>
    <row r="1930" spans="5:6" x14ac:dyDescent="0.25">
      <c r="E1930" s="1033"/>
      <c r="F1930" s="39"/>
    </row>
    <row r="1931" spans="5:6" x14ac:dyDescent="0.25">
      <c r="E1931" s="1033"/>
      <c r="F1931" s="39"/>
    </row>
    <row r="1932" spans="5:6" x14ac:dyDescent="0.25">
      <c r="E1932" s="1033"/>
      <c r="F1932" s="39"/>
    </row>
    <row r="1933" spans="5:6" x14ac:dyDescent="0.25">
      <c r="E1933" s="1033"/>
      <c r="F1933" s="39"/>
    </row>
    <row r="1934" spans="5:6" x14ac:dyDescent="0.25">
      <c r="E1934" s="1033"/>
      <c r="F1934" s="39"/>
    </row>
    <row r="1935" spans="5:6" x14ac:dyDescent="0.25">
      <c r="E1935" s="1033"/>
      <c r="F1935" s="39"/>
    </row>
    <row r="1936" spans="5:6" x14ac:dyDescent="0.25">
      <c r="E1936" s="1033"/>
      <c r="F1936" s="39"/>
    </row>
    <row r="1937" spans="5:6" x14ac:dyDescent="0.25">
      <c r="E1937" s="1033"/>
      <c r="F1937" s="39"/>
    </row>
    <row r="1938" spans="5:6" x14ac:dyDescent="0.25">
      <c r="E1938" s="1033"/>
      <c r="F1938" s="39"/>
    </row>
    <row r="1939" spans="5:6" x14ac:dyDescent="0.25">
      <c r="E1939" s="1033"/>
      <c r="F1939" s="39"/>
    </row>
    <row r="1940" spans="5:6" x14ac:dyDescent="0.25">
      <c r="E1940" s="1033"/>
      <c r="F1940" s="39"/>
    </row>
    <row r="1941" spans="5:6" x14ac:dyDescent="0.25">
      <c r="E1941" s="1033"/>
      <c r="F1941" s="39"/>
    </row>
    <row r="1942" spans="5:6" x14ac:dyDescent="0.25">
      <c r="E1942" s="1033"/>
      <c r="F1942" s="39"/>
    </row>
    <row r="1943" spans="5:6" x14ac:dyDescent="0.25">
      <c r="E1943" s="1033"/>
      <c r="F1943" s="39"/>
    </row>
    <row r="1944" spans="5:6" x14ac:dyDescent="0.25">
      <c r="E1944" s="1033"/>
      <c r="F1944" s="39"/>
    </row>
    <row r="1945" spans="5:6" x14ac:dyDescent="0.25">
      <c r="E1945" s="1033"/>
      <c r="F1945" s="39"/>
    </row>
    <row r="1946" spans="5:6" x14ac:dyDescent="0.25">
      <c r="E1946" s="1033"/>
      <c r="F1946" s="39"/>
    </row>
    <row r="1947" spans="5:6" x14ac:dyDescent="0.25">
      <c r="E1947" s="1033"/>
      <c r="F1947" s="39"/>
    </row>
    <row r="1948" spans="5:6" x14ac:dyDescent="0.25">
      <c r="E1948" s="1033"/>
      <c r="F1948" s="39"/>
    </row>
    <row r="1949" spans="5:6" x14ac:dyDescent="0.25">
      <c r="E1949" s="1033"/>
      <c r="F1949" s="39"/>
    </row>
    <row r="1950" spans="5:6" x14ac:dyDescent="0.25">
      <c r="E1950" s="1033"/>
      <c r="F1950" s="39"/>
    </row>
    <row r="1951" spans="5:6" x14ac:dyDescent="0.25">
      <c r="E1951" s="1033"/>
      <c r="F1951" s="39"/>
    </row>
    <row r="1952" spans="5:6" x14ac:dyDescent="0.25">
      <c r="E1952" s="1033"/>
      <c r="F1952" s="39"/>
    </row>
    <row r="1953" spans="5:6" x14ac:dyDescent="0.25">
      <c r="E1953" s="1033"/>
      <c r="F1953" s="39"/>
    </row>
    <row r="1954" spans="5:6" x14ac:dyDescent="0.25">
      <c r="E1954" s="1033"/>
      <c r="F1954" s="39"/>
    </row>
    <row r="1955" spans="5:6" x14ac:dyDescent="0.25">
      <c r="E1955" s="1033"/>
      <c r="F1955" s="39"/>
    </row>
    <row r="1956" spans="5:6" x14ac:dyDescent="0.25">
      <c r="E1956" s="1033"/>
      <c r="F1956" s="39"/>
    </row>
    <row r="1957" spans="5:6" x14ac:dyDescent="0.25">
      <c r="E1957" s="1033"/>
      <c r="F1957" s="39"/>
    </row>
    <row r="1958" spans="5:6" x14ac:dyDescent="0.25">
      <c r="E1958" s="1033"/>
      <c r="F1958" s="39"/>
    </row>
    <row r="1959" spans="5:6" x14ac:dyDescent="0.25">
      <c r="E1959" s="1033"/>
      <c r="F1959" s="39"/>
    </row>
    <row r="1960" spans="5:6" x14ac:dyDescent="0.25">
      <c r="E1960" s="1033"/>
      <c r="F1960" s="39"/>
    </row>
    <row r="1961" spans="5:6" x14ac:dyDescent="0.25">
      <c r="E1961" s="1033"/>
      <c r="F1961" s="39"/>
    </row>
    <row r="1962" spans="5:6" x14ac:dyDescent="0.25">
      <c r="E1962" s="1033"/>
      <c r="F1962" s="39"/>
    </row>
    <row r="1963" spans="5:6" x14ac:dyDescent="0.25">
      <c r="E1963" s="1033"/>
      <c r="F1963" s="39"/>
    </row>
    <row r="1964" spans="5:6" x14ac:dyDescent="0.25">
      <c r="E1964" s="1033"/>
      <c r="F1964" s="39"/>
    </row>
    <row r="1965" spans="5:6" x14ac:dyDescent="0.25">
      <c r="E1965" s="1033"/>
      <c r="F1965" s="39"/>
    </row>
    <row r="1966" spans="5:6" x14ac:dyDescent="0.25">
      <c r="E1966" s="1033"/>
      <c r="F1966" s="39"/>
    </row>
    <row r="1967" spans="5:6" x14ac:dyDescent="0.25">
      <c r="E1967" s="1033"/>
      <c r="F1967" s="39"/>
    </row>
    <row r="1968" spans="5:6" x14ac:dyDescent="0.25">
      <c r="E1968" s="1033"/>
      <c r="F1968" s="39"/>
    </row>
    <row r="1969" spans="5:6" x14ac:dyDescent="0.25">
      <c r="E1969" s="1033"/>
      <c r="F1969" s="39"/>
    </row>
    <row r="1970" spans="5:6" x14ac:dyDescent="0.25">
      <c r="E1970" s="1033"/>
      <c r="F1970" s="39"/>
    </row>
    <row r="1971" spans="5:6" x14ac:dyDescent="0.25">
      <c r="E1971" s="1033"/>
      <c r="F1971" s="39"/>
    </row>
    <row r="1972" spans="5:6" x14ac:dyDescent="0.25">
      <c r="E1972" s="1033"/>
      <c r="F1972" s="39"/>
    </row>
    <row r="1973" spans="5:6" x14ac:dyDescent="0.25">
      <c r="E1973" s="1033"/>
      <c r="F1973" s="39"/>
    </row>
    <row r="1974" spans="5:6" x14ac:dyDescent="0.25">
      <c r="E1974" s="1033"/>
      <c r="F1974" s="39"/>
    </row>
    <row r="1975" spans="5:6" x14ac:dyDescent="0.25">
      <c r="E1975" s="1033"/>
      <c r="F1975" s="39"/>
    </row>
    <row r="1976" spans="5:6" x14ac:dyDescent="0.25">
      <c r="E1976" s="1033"/>
      <c r="F1976" s="39"/>
    </row>
    <row r="1977" spans="5:6" x14ac:dyDescent="0.25">
      <c r="E1977" s="1033"/>
      <c r="F1977" s="39"/>
    </row>
    <row r="1978" spans="5:6" x14ac:dyDescent="0.25">
      <c r="E1978" s="1033"/>
      <c r="F1978" s="39"/>
    </row>
    <row r="1979" spans="5:6" x14ac:dyDescent="0.25">
      <c r="E1979" s="1033"/>
      <c r="F1979" s="39"/>
    </row>
    <row r="1980" spans="5:6" x14ac:dyDescent="0.25">
      <c r="E1980" s="1033"/>
      <c r="F1980" s="39"/>
    </row>
    <row r="1981" spans="5:6" x14ac:dyDescent="0.25">
      <c r="E1981" s="1033"/>
      <c r="F1981" s="39"/>
    </row>
    <row r="1982" spans="5:6" x14ac:dyDescent="0.25">
      <c r="E1982" s="1033"/>
      <c r="F1982" s="39"/>
    </row>
    <row r="1983" spans="5:6" x14ac:dyDescent="0.25">
      <c r="E1983" s="1033"/>
      <c r="F1983" s="39"/>
    </row>
    <row r="1984" spans="5:6" x14ac:dyDescent="0.25">
      <c r="E1984" s="1033"/>
      <c r="F1984" s="39"/>
    </row>
    <row r="1985" spans="5:6" x14ac:dyDescent="0.25">
      <c r="E1985" s="1033"/>
      <c r="F1985" s="39"/>
    </row>
    <row r="1986" spans="5:6" x14ac:dyDescent="0.25">
      <c r="E1986" s="1033"/>
      <c r="F1986" s="39"/>
    </row>
    <row r="1987" spans="5:6" x14ac:dyDescent="0.25">
      <c r="E1987" s="1033"/>
      <c r="F1987" s="39"/>
    </row>
    <row r="1988" spans="5:6" x14ac:dyDescent="0.25">
      <c r="E1988" s="1033"/>
      <c r="F1988" s="39"/>
    </row>
    <row r="1989" spans="5:6" x14ac:dyDescent="0.25">
      <c r="E1989" s="1033"/>
      <c r="F1989" s="39"/>
    </row>
    <row r="1990" spans="5:6" x14ac:dyDescent="0.25">
      <c r="E1990" s="1033"/>
      <c r="F1990" s="39"/>
    </row>
    <row r="1991" spans="5:6" x14ac:dyDescent="0.25">
      <c r="E1991" s="1033"/>
      <c r="F1991" s="39"/>
    </row>
    <row r="1992" spans="5:6" x14ac:dyDescent="0.25">
      <c r="E1992" s="1033"/>
      <c r="F1992" s="39"/>
    </row>
    <row r="1993" spans="5:6" x14ac:dyDescent="0.25">
      <c r="E1993" s="1033"/>
      <c r="F1993" s="39"/>
    </row>
    <row r="1994" spans="5:6" x14ac:dyDescent="0.25">
      <c r="E1994" s="1033"/>
      <c r="F1994" s="39"/>
    </row>
    <row r="1995" spans="5:6" x14ac:dyDescent="0.25">
      <c r="E1995" s="1033"/>
      <c r="F1995" s="39"/>
    </row>
    <row r="1996" spans="5:6" x14ac:dyDescent="0.25">
      <c r="E1996" s="1033"/>
      <c r="F1996" s="39"/>
    </row>
    <row r="1997" spans="5:6" x14ac:dyDescent="0.25">
      <c r="E1997" s="1033"/>
      <c r="F1997" s="39"/>
    </row>
    <row r="1998" spans="5:6" x14ac:dyDescent="0.25">
      <c r="E1998" s="1033"/>
      <c r="F1998" s="39"/>
    </row>
    <row r="1999" spans="5:6" x14ac:dyDescent="0.25">
      <c r="E1999" s="1033"/>
      <c r="F1999" s="39"/>
    </row>
    <row r="2000" spans="5:6" x14ac:dyDescent="0.25">
      <c r="E2000" s="1033"/>
      <c r="F2000" s="39"/>
    </row>
    <row r="2001" spans="5:6" x14ac:dyDescent="0.25">
      <c r="E2001" s="1033"/>
      <c r="F2001" s="39"/>
    </row>
    <row r="2002" spans="5:6" x14ac:dyDescent="0.25">
      <c r="E2002" s="1033"/>
      <c r="F2002" s="39"/>
    </row>
    <row r="2003" spans="5:6" x14ac:dyDescent="0.25">
      <c r="E2003" s="1033"/>
      <c r="F2003" s="39"/>
    </row>
    <row r="2004" spans="5:6" x14ac:dyDescent="0.25">
      <c r="E2004" s="1033"/>
      <c r="F2004" s="39"/>
    </row>
    <row r="2005" spans="5:6" x14ac:dyDescent="0.25">
      <c r="E2005" s="1033"/>
      <c r="F2005" s="39"/>
    </row>
    <row r="2006" spans="5:6" x14ac:dyDescent="0.25">
      <c r="E2006" s="1033"/>
      <c r="F2006" s="39"/>
    </row>
    <row r="2007" spans="5:6" x14ac:dyDescent="0.25">
      <c r="E2007" s="1033"/>
      <c r="F2007" s="39"/>
    </row>
    <row r="2008" spans="5:6" x14ac:dyDescent="0.25">
      <c r="E2008" s="1033"/>
      <c r="F2008" s="39"/>
    </row>
    <row r="2009" spans="5:6" x14ac:dyDescent="0.25">
      <c r="E2009" s="1033"/>
      <c r="F2009" s="39"/>
    </row>
    <row r="2010" spans="5:6" x14ac:dyDescent="0.25">
      <c r="E2010" s="1033"/>
      <c r="F2010" s="39"/>
    </row>
    <row r="2011" spans="5:6" x14ac:dyDescent="0.25">
      <c r="E2011" s="1033"/>
      <c r="F2011" s="39"/>
    </row>
    <row r="2012" spans="5:6" x14ac:dyDescent="0.25">
      <c r="E2012" s="1033"/>
      <c r="F2012" s="39"/>
    </row>
    <row r="2013" spans="5:6" x14ac:dyDescent="0.25">
      <c r="E2013" s="1033"/>
      <c r="F2013" s="39"/>
    </row>
    <row r="2014" spans="5:6" x14ac:dyDescent="0.25">
      <c r="E2014" s="1033"/>
      <c r="F2014" s="39"/>
    </row>
    <row r="2015" spans="5:6" x14ac:dyDescent="0.25">
      <c r="E2015" s="1033"/>
      <c r="F2015" s="39"/>
    </row>
    <row r="2016" spans="5:6" x14ac:dyDescent="0.25">
      <c r="E2016" s="1033"/>
      <c r="F2016" s="39"/>
    </row>
    <row r="2017" spans="5:6" x14ac:dyDescent="0.25">
      <c r="E2017" s="1033"/>
      <c r="F2017" s="39"/>
    </row>
    <row r="2018" spans="5:6" x14ac:dyDescent="0.25">
      <c r="E2018" s="1033"/>
      <c r="F2018" s="39"/>
    </row>
    <row r="2019" spans="5:6" x14ac:dyDescent="0.25">
      <c r="E2019" s="1033"/>
      <c r="F2019" s="39"/>
    </row>
    <row r="2020" spans="5:6" x14ac:dyDescent="0.25">
      <c r="E2020" s="1033"/>
      <c r="F2020" s="39"/>
    </row>
    <row r="2021" spans="5:6" x14ac:dyDescent="0.25">
      <c r="E2021" s="1033"/>
      <c r="F2021" s="39"/>
    </row>
    <row r="2022" spans="5:6" x14ac:dyDescent="0.25">
      <c r="E2022" s="1033"/>
      <c r="F2022" s="39"/>
    </row>
    <row r="2023" spans="5:6" x14ac:dyDescent="0.25">
      <c r="E2023" s="1033"/>
      <c r="F2023" s="39"/>
    </row>
    <row r="2024" spans="5:6" x14ac:dyDescent="0.25">
      <c r="E2024" s="1033"/>
      <c r="F2024" s="39"/>
    </row>
    <row r="2025" spans="5:6" x14ac:dyDescent="0.25">
      <c r="E2025" s="1033"/>
      <c r="F2025" s="39"/>
    </row>
    <row r="2026" spans="5:6" x14ac:dyDescent="0.25">
      <c r="E2026" s="1033"/>
      <c r="F2026" s="39"/>
    </row>
    <row r="2027" spans="5:6" x14ac:dyDescent="0.25">
      <c r="E2027" s="1033"/>
      <c r="F2027" s="39"/>
    </row>
    <row r="2028" spans="5:6" x14ac:dyDescent="0.25">
      <c r="E2028" s="1033"/>
      <c r="F2028" s="39"/>
    </row>
    <row r="2029" spans="5:6" x14ac:dyDescent="0.25">
      <c r="E2029" s="1033"/>
      <c r="F2029" s="39"/>
    </row>
    <row r="2030" spans="5:6" x14ac:dyDescent="0.25">
      <c r="E2030" s="1033"/>
      <c r="F2030" s="39"/>
    </row>
    <row r="2031" spans="5:6" x14ac:dyDescent="0.25">
      <c r="E2031" s="1033"/>
      <c r="F2031" s="39"/>
    </row>
    <row r="2032" spans="5:6" x14ac:dyDescent="0.25">
      <c r="E2032" s="1033"/>
      <c r="F2032" s="39"/>
    </row>
    <row r="2033" spans="5:6" x14ac:dyDescent="0.25">
      <c r="E2033" s="1033"/>
      <c r="F2033" s="39"/>
    </row>
    <row r="2034" spans="5:6" x14ac:dyDescent="0.25">
      <c r="E2034" s="1033"/>
      <c r="F2034" s="39"/>
    </row>
    <row r="2035" spans="5:6" x14ac:dyDescent="0.25">
      <c r="E2035" s="1033"/>
      <c r="F2035" s="39"/>
    </row>
    <row r="2036" spans="5:6" x14ac:dyDescent="0.25">
      <c r="E2036" s="1033"/>
      <c r="F2036" s="39"/>
    </row>
    <row r="2037" spans="5:6" x14ac:dyDescent="0.25">
      <c r="E2037" s="1033"/>
      <c r="F2037" s="39"/>
    </row>
    <row r="2038" spans="5:6" x14ac:dyDescent="0.25">
      <c r="E2038" s="1033"/>
      <c r="F2038" s="39"/>
    </row>
    <row r="2039" spans="5:6" x14ac:dyDescent="0.25">
      <c r="E2039" s="1033"/>
      <c r="F2039" s="39"/>
    </row>
    <row r="2040" spans="5:6" x14ac:dyDescent="0.25">
      <c r="E2040" s="1033"/>
      <c r="F2040" s="39"/>
    </row>
    <row r="2041" spans="5:6" x14ac:dyDescent="0.25">
      <c r="E2041" s="1033"/>
      <c r="F2041" s="39"/>
    </row>
    <row r="2042" spans="5:6" x14ac:dyDescent="0.25">
      <c r="E2042" s="1033"/>
      <c r="F2042" s="39"/>
    </row>
    <row r="2043" spans="5:6" x14ac:dyDescent="0.25">
      <c r="E2043" s="1033"/>
      <c r="F2043" s="39"/>
    </row>
    <row r="2044" spans="5:6" x14ac:dyDescent="0.25">
      <c r="E2044" s="1033"/>
      <c r="F2044" s="39"/>
    </row>
    <row r="2045" spans="5:6" x14ac:dyDescent="0.25">
      <c r="E2045" s="1033"/>
      <c r="F2045" s="39"/>
    </row>
    <row r="2046" spans="5:6" x14ac:dyDescent="0.25">
      <c r="E2046" s="1033"/>
      <c r="F2046" s="39"/>
    </row>
    <row r="2047" spans="5:6" x14ac:dyDescent="0.25">
      <c r="E2047" s="1033"/>
      <c r="F2047" s="39"/>
    </row>
    <row r="2048" spans="5:6" x14ac:dyDescent="0.25">
      <c r="E2048" s="1033"/>
      <c r="F2048" s="39"/>
    </row>
    <row r="2049" spans="5:6" x14ac:dyDescent="0.25">
      <c r="E2049" s="1033"/>
      <c r="F2049" s="39"/>
    </row>
    <row r="2050" spans="5:6" x14ac:dyDescent="0.25">
      <c r="E2050" s="1033"/>
      <c r="F2050" s="39"/>
    </row>
    <row r="2051" spans="5:6" x14ac:dyDescent="0.25">
      <c r="E2051" s="1033"/>
      <c r="F2051" s="39"/>
    </row>
    <row r="2052" spans="5:6" x14ac:dyDescent="0.25">
      <c r="E2052" s="1033"/>
      <c r="F2052" s="39"/>
    </row>
    <row r="2053" spans="5:6" x14ac:dyDescent="0.25">
      <c r="E2053" s="1033"/>
      <c r="F2053" s="39"/>
    </row>
    <row r="2054" spans="5:6" x14ac:dyDescent="0.25">
      <c r="E2054" s="1033"/>
      <c r="F2054" s="39"/>
    </row>
    <row r="2055" spans="5:6" x14ac:dyDescent="0.25">
      <c r="E2055" s="1033"/>
      <c r="F2055" s="39"/>
    </row>
    <row r="2056" spans="5:6" x14ac:dyDescent="0.25">
      <c r="E2056" s="1033"/>
      <c r="F2056" s="39"/>
    </row>
    <row r="2057" spans="5:6" x14ac:dyDescent="0.25">
      <c r="E2057" s="1033"/>
      <c r="F2057" s="39"/>
    </row>
    <row r="2058" spans="5:6" x14ac:dyDescent="0.25">
      <c r="E2058" s="1033"/>
      <c r="F2058" s="39"/>
    </row>
    <row r="2059" spans="5:6" x14ac:dyDescent="0.25">
      <c r="E2059" s="1033"/>
      <c r="F2059" s="39"/>
    </row>
    <row r="2060" spans="5:6" x14ac:dyDescent="0.25">
      <c r="E2060" s="1033"/>
      <c r="F2060" s="39"/>
    </row>
    <row r="2061" spans="5:6" x14ac:dyDescent="0.25">
      <c r="E2061" s="1033"/>
      <c r="F2061" s="39"/>
    </row>
    <row r="2062" spans="5:6" x14ac:dyDescent="0.25">
      <c r="E2062" s="1033"/>
      <c r="F2062" s="39"/>
    </row>
    <row r="2063" spans="5:6" x14ac:dyDescent="0.25">
      <c r="E2063" s="1033"/>
      <c r="F2063" s="39"/>
    </row>
    <row r="2064" spans="5:6" x14ac:dyDescent="0.25">
      <c r="E2064" s="1033"/>
      <c r="F2064" s="39"/>
    </row>
    <row r="2065" spans="5:6" x14ac:dyDescent="0.25">
      <c r="E2065" s="1033"/>
      <c r="F2065" s="39"/>
    </row>
    <row r="2066" spans="5:6" x14ac:dyDescent="0.25">
      <c r="E2066" s="1033"/>
      <c r="F2066" s="39"/>
    </row>
    <row r="2067" spans="5:6" x14ac:dyDescent="0.25">
      <c r="E2067" s="1033"/>
      <c r="F2067" s="39"/>
    </row>
    <row r="2068" spans="5:6" x14ac:dyDescent="0.25">
      <c r="E2068" s="1033"/>
      <c r="F2068" s="39"/>
    </row>
    <row r="2069" spans="5:6" x14ac:dyDescent="0.25">
      <c r="E2069" s="1033"/>
      <c r="F2069" s="39"/>
    </row>
    <row r="2070" spans="5:6" x14ac:dyDescent="0.25">
      <c r="E2070" s="1033"/>
      <c r="F2070" s="39"/>
    </row>
    <row r="2071" spans="5:6" x14ac:dyDescent="0.25">
      <c r="E2071" s="1033"/>
      <c r="F2071" s="39"/>
    </row>
    <row r="2072" spans="5:6" x14ac:dyDescent="0.25">
      <c r="E2072" s="1033"/>
      <c r="F2072" s="39"/>
    </row>
    <row r="2073" spans="5:6" x14ac:dyDescent="0.25">
      <c r="E2073" s="1033"/>
      <c r="F2073" s="39"/>
    </row>
    <row r="2074" spans="5:6" x14ac:dyDescent="0.25">
      <c r="E2074" s="1033"/>
      <c r="F2074" s="39"/>
    </row>
    <row r="2075" spans="5:6" x14ac:dyDescent="0.25">
      <c r="E2075" s="1033"/>
      <c r="F2075" s="39"/>
    </row>
    <row r="2076" spans="5:6" x14ac:dyDescent="0.25">
      <c r="E2076" s="1033"/>
      <c r="F2076" s="39"/>
    </row>
    <row r="2077" spans="5:6" x14ac:dyDescent="0.25">
      <c r="E2077" s="1033"/>
      <c r="F2077" s="39"/>
    </row>
    <row r="2078" spans="5:6" x14ac:dyDescent="0.25">
      <c r="E2078" s="1033"/>
      <c r="F2078" s="39"/>
    </row>
    <row r="2079" spans="5:6" x14ac:dyDescent="0.25">
      <c r="E2079" s="1033"/>
      <c r="F2079" s="39"/>
    </row>
    <row r="2080" spans="5:6" x14ac:dyDescent="0.25">
      <c r="E2080" s="1033"/>
      <c r="F2080" s="39"/>
    </row>
    <row r="2081" spans="5:6" x14ac:dyDescent="0.25">
      <c r="E2081" s="1033"/>
      <c r="F2081" s="39"/>
    </row>
    <row r="2082" spans="5:6" x14ac:dyDescent="0.25">
      <c r="E2082" s="1033"/>
      <c r="F2082" s="39"/>
    </row>
    <row r="2083" spans="5:6" x14ac:dyDescent="0.25">
      <c r="E2083" s="1033"/>
      <c r="F2083" s="39"/>
    </row>
    <row r="2084" spans="5:6" x14ac:dyDescent="0.25">
      <c r="E2084" s="1033"/>
      <c r="F2084" s="39"/>
    </row>
    <row r="2085" spans="5:6" x14ac:dyDescent="0.25">
      <c r="E2085" s="1033"/>
      <c r="F2085" s="39"/>
    </row>
    <row r="2086" spans="5:6" x14ac:dyDescent="0.25">
      <c r="E2086" s="1033"/>
      <c r="F2086" s="39"/>
    </row>
    <row r="2087" spans="5:6" x14ac:dyDescent="0.25">
      <c r="E2087" s="1033"/>
      <c r="F2087" s="39"/>
    </row>
    <row r="2088" spans="5:6" x14ac:dyDescent="0.25">
      <c r="E2088" s="1033"/>
      <c r="F2088" s="39"/>
    </row>
    <row r="2089" spans="5:6" x14ac:dyDescent="0.25">
      <c r="E2089" s="1033"/>
      <c r="F2089" s="39"/>
    </row>
    <row r="2090" spans="5:6" x14ac:dyDescent="0.25">
      <c r="E2090" s="1033"/>
      <c r="F2090" s="39"/>
    </row>
    <row r="2091" spans="5:6" x14ac:dyDescent="0.25">
      <c r="E2091" s="1033"/>
      <c r="F2091" s="39"/>
    </row>
    <row r="2092" spans="5:6" x14ac:dyDescent="0.25">
      <c r="E2092" s="1033"/>
      <c r="F2092" s="39"/>
    </row>
    <row r="2093" spans="5:6" x14ac:dyDescent="0.25">
      <c r="E2093" s="1033"/>
      <c r="F2093" s="39"/>
    </row>
    <row r="2094" spans="5:6" x14ac:dyDescent="0.25">
      <c r="E2094" s="1033"/>
      <c r="F2094" s="39"/>
    </row>
    <row r="2095" spans="5:6" x14ac:dyDescent="0.25">
      <c r="E2095" s="1033"/>
      <c r="F2095" s="39"/>
    </row>
    <row r="2096" spans="5:6" x14ac:dyDescent="0.25">
      <c r="E2096" s="1033"/>
      <c r="F2096" s="39"/>
    </row>
    <row r="2097" spans="5:6" x14ac:dyDescent="0.25">
      <c r="E2097" s="1033"/>
      <c r="F2097" s="39"/>
    </row>
    <row r="2098" spans="5:6" x14ac:dyDescent="0.25">
      <c r="E2098" s="1033"/>
      <c r="F2098" s="39"/>
    </row>
    <row r="2099" spans="5:6" x14ac:dyDescent="0.25">
      <c r="E2099" s="1033"/>
      <c r="F2099" s="39"/>
    </row>
    <row r="2100" spans="5:6" x14ac:dyDescent="0.25">
      <c r="E2100" s="1033"/>
      <c r="F2100" s="39"/>
    </row>
    <row r="2101" spans="5:6" x14ac:dyDescent="0.25">
      <c r="E2101" s="1033"/>
      <c r="F2101" s="39"/>
    </row>
    <row r="2102" spans="5:6" x14ac:dyDescent="0.25">
      <c r="E2102" s="1033"/>
      <c r="F2102" s="39"/>
    </row>
    <row r="2103" spans="5:6" x14ac:dyDescent="0.25">
      <c r="E2103" s="1033"/>
      <c r="F2103" s="39"/>
    </row>
    <row r="2104" spans="5:6" x14ac:dyDescent="0.25">
      <c r="E2104" s="1033"/>
      <c r="F2104" s="39"/>
    </row>
    <row r="2105" spans="5:6" x14ac:dyDescent="0.25">
      <c r="E2105" s="1033"/>
      <c r="F2105" s="39"/>
    </row>
    <row r="2106" spans="5:6" x14ac:dyDescent="0.25">
      <c r="E2106" s="1033"/>
      <c r="F2106" s="39"/>
    </row>
    <row r="2107" spans="5:6" x14ac:dyDescent="0.25">
      <c r="E2107" s="1033"/>
      <c r="F2107" s="39"/>
    </row>
    <row r="2108" spans="5:6" x14ac:dyDescent="0.25">
      <c r="E2108" s="1033"/>
      <c r="F2108" s="39"/>
    </row>
    <row r="2109" spans="5:6" x14ac:dyDescent="0.25">
      <c r="E2109" s="1033"/>
      <c r="F2109" s="39"/>
    </row>
    <row r="2110" spans="5:6" x14ac:dyDescent="0.25">
      <c r="E2110" s="1033"/>
      <c r="F2110" s="39"/>
    </row>
    <row r="2111" spans="5:6" x14ac:dyDescent="0.25">
      <c r="E2111" s="1033"/>
      <c r="F2111" s="39"/>
    </row>
    <row r="2112" spans="5:6" x14ac:dyDescent="0.25">
      <c r="E2112" s="1033"/>
      <c r="F2112" s="39"/>
    </row>
    <row r="2113" spans="5:6" x14ac:dyDescent="0.25">
      <c r="E2113" s="1033"/>
      <c r="F2113" s="39"/>
    </row>
    <row r="2114" spans="5:6" x14ac:dyDescent="0.25">
      <c r="E2114" s="1033"/>
      <c r="F2114" s="39"/>
    </row>
    <row r="2115" spans="5:6" x14ac:dyDescent="0.25">
      <c r="E2115" s="1033"/>
      <c r="F2115" s="39"/>
    </row>
    <row r="2116" spans="5:6" x14ac:dyDescent="0.25">
      <c r="E2116" s="1033"/>
      <c r="F2116" s="39"/>
    </row>
    <row r="2117" spans="5:6" x14ac:dyDescent="0.25">
      <c r="E2117" s="1033"/>
      <c r="F2117" s="39"/>
    </row>
    <row r="2118" spans="5:6" x14ac:dyDescent="0.25">
      <c r="E2118" s="1033"/>
      <c r="F2118" s="39"/>
    </row>
    <row r="2119" spans="5:6" x14ac:dyDescent="0.25">
      <c r="E2119" s="1033"/>
      <c r="F2119" s="39"/>
    </row>
    <row r="2120" spans="5:6" x14ac:dyDescent="0.25">
      <c r="E2120" s="1033"/>
      <c r="F2120" s="39"/>
    </row>
    <row r="2121" spans="5:6" x14ac:dyDescent="0.25">
      <c r="E2121" s="1033"/>
      <c r="F2121" s="39"/>
    </row>
    <row r="2122" spans="5:6" x14ac:dyDescent="0.25">
      <c r="E2122" s="1033"/>
      <c r="F2122" s="39"/>
    </row>
    <row r="2123" spans="5:6" x14ac:dyDescent="0.25">
      <c r="E2123" s="1033"/>
      <c r="F2123" s="39"/>
    </row>
    <row r="2124" spans="5:6" x14ac:dyDescent="0.25">
      <c r="E2124" s="1033"/>
      <c r="F2124" s="39"/>
    </row>
    <row r="2125" spans="5:6" x14ac:dyDescent="0.25">
      <c r="E2125" s="1033"/>
      <c r="F2125" s="39"/>
    </row>
    <row r="2126" spans="5:6" x14ac:dyDescent="0.25">
      <c r="E2126" s="1033"/>
      <c r="F2126" s="39"/>
    </row>
    <row r="2127" spans="5:6" x14ac:dyDescent="0.25">
      <c r="E2127" s="1033"/>
      <c r="F2127" s="39"/>
    </row>
    <row r="2128" spans="5:6" x14ac:dyDescent="0.25">
      <c r="E2128" s="1033"/>
      <c r="F2128" s="39"/>
    </row>
    <row r="2129" spans="5:6" x14ac:dyDescent="0.25">
      <c r="E2129" s="1033"/>
      <c r="F2129" s="39"/>
    </row>
    <row r="2130" spans="5:6" x14ac:dyDescent="0.25">
      <c r="E2130" s="1033"/>
      <c r="F2130" s="39"/>
    </row>
    <row r="2131" spans="5:6" x14ac:dyDescent="0.25">
      <c r="E2131" s="1033"/>
      <c r="F2131" s="39"/>
    </row>
    <row r="2132" spans="5:6" x14ac:dyDescent="0.25">
      <c r="E2132" s="1033"/>
      <c r="F2132" s="39"/>
    </row>
    <row r="2133" spans="5:6" x14ac:dyDescent="0.25">
      <c r="E2133" s="1033"/>
      <c r="F2133" s="39"/>
    </row>
    <row r="2134" spans="5:6" x14ac:dyDescent="0.25">
      <c r="E2134" s="1033"/>
      <c r="F2134" s="39"/>
    </row>
    <row r="2135" spans="5:6" x14ac:dyDescent="0.25">
      <c r="E2135" s="1033"/>
      <c r="F2135" s="39"/>
    </row>
    <row r="2136" spans="5:6" x14ac:dyDescent="0.25">
      <c r="E2136" s="1033"/>
      <c r="F2136" s="39"/>
    </row>
    <row r="2137" spans="5:6" x14ac:dyDescent="0.25">
      <c r="E2137" s="1033"/>
      <c r="F2137" s="39"/>
    </row>
    <row r="2138" spans="5:6" x14ac:dyDescent="0.25">
      <c r="E2138" s="1033"/>
      <c r="F2138" s="39"/>
    </row>
    <row r="2139" spans="5:6" x14ac:dyDescent="0.25">
      <c r="E2139" s="1033"/>
      <c r="F2139" s="39"/>
    </row>
    <row r="2140" spans="5:6" x14ac:dyDescent="0.25">
      <c r="E2140" s="1033"/>
      <c r="F2140" s="39"/>
    </row>
    <row r="2141" spans="5:6" x14ac:dyDescent="0.25">
      <c r="E2141" s="1033"/>
      <c r="F2141" s="39"/>
    </row>
    <row r="2142" spans="5:6" x14ac:dyDescent="0.25">
      <c r="E2142" s="1033"/>
      <c r="F2142" s="39"/>
    </row>
    <row r="2143" spans="5:6" x14ac:dyDescent="0.25">
      <c r="E2143" s="1033"/>
      <c r="F2143" s="39"/>
    </row>
    <row r="2144" spans="5:6" x14ac:dyDescent="0.25">
      <c r="E2144" s="1033"/>
      <c r="F2144" s="39"/>
    </row>
    <row r="2145" spans="5:6" x14ac:dyDescent="0.25">
      <c r="E2145" s="1033"/>
      <c r="F2145" s="39"/>
    </row>
    <row r="2146" spans="5:6" x14ac:dyDescent="0.25">
      <c r="E2146" s="1033"/>
      <c r="F2146" s="39"/>
    </row>
    <row r="2147" spans="5:6" x14ac:dyDescent="0.25">
      <c r="E2147" s="1033"/>
      <c r="F2147" s="39"/>
    </row>
    <row r="2148" spans="5:6" x14ac:dyDescent="0.25">
      <c r="E2148" s="1033"/>
      <c r="F2148" s="39"/>
    </row>
    <row r="2149" spans="5:6" x14ac:dyDescent="0.25">
      <c r="E2149" s="1033"/>
      <c r="F2149" s="39"/>
    </row>
    <row r="2150" spans="5:6" x14ac:dyDescent="0.25">
      <c r="E2150" s="1033"/>
      <c r="F2150" s="39"/>
    </row>
    <row r="2151" spans="5:6" x14ac:dyDescent="0.25">
      <c r="E2151" s="1033"/>
      <c r="F2151" s="39"/>
    </row>
    <row r="2152" spans="5:6" x14ac:dyDescent="0.25">
      <c r="E2152" s="1033"/>
      <c r="F2152" s="39"/>
    </row>
    <row r="2153" spans="5:6" x14ac:dyDescent="0.25">
      <c r="E2153" s="1033"/>
      <c r="F2153" s="39"/>
    </row>
    <row r="2154" spans="5:6" x14ac:dyDescent="0.25">
      <c r="E2154" s="1033"/>
      <c r="F2154" s="39"/>
    </row>
    <row r="2155" spans="5:6" x14ac:dyDescent="0.25">
      <c r="E2155" s="1033"/>
      <c r="F2155" s="39"/>
    </row>
    <row r="2156" spans="5:6" x14ac:dyDescent="0.25">
      <c r="E2156" s="1033"/>
      <c r="F2156" s="39"/>
    </row>
    <row r="2157" spans="5:6" x14ac:dyDescent="0.25">
      <c r="E2157" s="1033"/>
      <c r="F2157" s="39"/>
    </row>
    <row r="2158" spans="5:6" x14ac:dyDescent="0.25">
      <c r="E2158" s="1033"/>
      <c r="F2158" s="39"/>
    </row>
    <row r="2159" spans="5:6" x14ac:dyDescent="0.25">
      <c r="E2159" s="1033"/>
      <c r="F2159" s="39"/>
    </row>
    <row r="2160" spans="5:6" x14ac:dyDescent="0.25">
      <c r="E2160" s="1033"/>
      <c r="F2160" s="39"/>
    </row>
    <row r="2161" spans="5:6" x14ac:dyDescent="0.25">
      <c r="E2161" s="1033"/>
      <c r="F2161" s="39"/>
    </row>
    <row r="2162" spans="5:6" x14ac:dyDescent="0.25">
      <c r="E2162" s="1033"/>
      <c r="F2162" s="39"/>
    </row>
    <row r="2163" spans="5:6" x14ac:dyDescent="0.25">
      <c r="E2163" s="1033"/>
      <c r="F2163" s="39"/>
    </row>
    <row r="2164" spans="5:6" x14ac:dyDescent="0.25">
      <c r="E2164" s="1033"/>
      <c r="F2164" s="39"/>
    </row>
    <row r="2165" spans="5:6" x14ac:dyDescent="0.25">
      <c r="E2165" s="1033"/>
      <c r="F2165" s="39"/>
    </row>
    <row r="2166" spans="5:6" x14ac:dyDescent="0.25">
      <c r="E2166" s="1033"/>
      <c r="F2166" s="39"/>
    </row>
    <row r="2167" spans="5:6" x14ac:dyDescent="0.25">
      <c r="E2167" s="1033"/>
      <c r="F2167" s="39"/>
    </row>
    <row r="2168" spans="5:6" x14ac:dyDescent="0.25">
      <c r="E2168" s="1033"/>
      <c r="F2168" s="39"/>
    </row>
    <row r="2169" spans="5:6" x14ac:dyDescent="0.25">
      <c r="E2169" s="1033"/>
      <c r="F2169" s="39"/>
    </row>
    <row r="2170" spans="5:6" x14ac:dyDescent="0.25">
      <c r="E2170" s="1033"/>
      <c r="F2170" s="39"/>
    </row>
    <row r="2171" spans="5:6" x14ac:dyDescent="0.25">
      <c r="E2171" s="1033"/>
      <c r="F2171" s="39"/>
    </row>
    <row r="2172" spans="5:6" x14ac:dyDescent="0.25">
      <c r="E2172" s="1033"/>
      <c r="F2172" s="39"/>
    </row>
    <row r="2173" spans="5:6" x14ac:dyDescent="0.25">
      <c r="E2173" s="1033"/>
      <c r="F2173" s="39"/>
    </row>
    <row r="2174" spans="5:6" x14ac:dyDescent="0.25">
      <c r="E2174" s="1033"/>
      <c r="F2174" s="39"/>
    </row>
    <row r="2175" spans="5:6" x14ac:dyDescent="0.25">
      <c r="E2175" s="1033"/>
      <c r="F2175" s="39"/>
    </row>
    <row r="2176" spans="5:6" x14ac:dyDescent="0.25">
      <c r="E2176" s="1033"/>
      <c r="F2176" s="39"/>
    </row>
    <row r="2177" spans="5:6" x14ac:dyDescent="0.25">
      <c r="E2177" s="1033"/>
      <c r="F2177" s="39"/>
    </row>
    <row r="2178" spans="5:6" x14ac:dyDescent="0.25">
      <c r="E2178" s="1033"/>
      <c r="F2178" s="39"/>
    </row>
    <row r="2179" spans="5:6" x14ac:dyDescent="0.25">
      <c r="E2179" s="1033"/>
      <c r="F2179" s="39"/>
    </row>
    <row r="2180" spans="5:6" x14ac:dyDescent="0.25">
      <c r="E2180" s="1033"/>
      <c r="F2180" s="39"/>
    </row>
    <row r="2181" spans="5:6" x14ac:dyDescent="0.25">
      <c r="E2181" s="1033"/>
      <c r="F2181" s="39"/>
    </row>
    <row r="2182" spans="5:6" x14ac:dyDescent="0.25">
      <c r="E2182" s="1033"/>
      <c r="F2182" s="39"/>
    </row>
    <row r="2183" spans="5:6" x14ac:dyDescent="0.25">
      <c r="E2183" s="1033"/>
      <c r="F2183" s="39"/>
    </row>
    <row r="2184" spans="5:6" x14ac:dyDescent="0.25">
      <c r="E2184" s="1033"/>
      <c r="F2184" s="39"/>
    </row>
    <row r="2185" spans="5:6" x14ac:dyDescent="0.25">
      <c r="E2185" s="1033"/>
      <c r="F2185" s="39"/>
    </row>
    <row r="2186" spans="5:6" x14ac:dyDescent="0.25">
      <c r="E2186" s="1033"/>
      <c r="F2186" s="39"/>
    </row>
    <row r="2187" spans="5:6" x14ac:dyDescent="0.25">
      <c r="E2187" s="1033"/>
      <c r="F2187" s="39"/>
    </row>
    <row r="2188" spans="5:6" x14ac:dyDescent="0.25">
      <c r="E2188" s="1033"/>
      <c r="F2188" s="39"/>
    </row>
    <row r="2189" spans="5:6" x14ac:dyDescent="0.25">
      <c r="E2189" s="1033"/>
      <c r="F2189" s="39"/>
    </row>
    <row r="2190" spans="5:6" x14ac:dyDescent="0.25">
      <c r="E2190" s="1033"/>
      <c r="F2190" s="39"/>
    </row>
    <row r="2191" spans="5:6" x14ac:dyDescent="0.25">
      <c r="E2191" s="1033"/>
      <c r="F2191" s="39"/>
    </row>
    <row r="2192" spans="5:6" x14ac:dyDescent="0.25">
      <c r="E2192" s="1033"/>
      <c r="F2192" s="39"/>
    </row>
    <row r="2193" spans="5:6" x14ac:dyDescent="0.25">
      <c r="E2193" s="1033"/>
      <c r="F2193" s="39"/>
    </row>
    <row r="2194" spans="5:6" x14ac:dyDescent="0.25">
      <c r="E2194" s="1033"/>
      <c r="F2194" s="39"/>
    </row>
    <row r="2195" spans="5:6" x14ac:dyDescent="0.25">
      <c r="E2195" s="1033"/>
      <c r="F2195" s="39"/>
    </row>
    <row r="2196" spans="5:6" x14ac:dyDescent="0.25">
      <c r="E2196" s="1033"/>
      <c r="F2196" s="39"/>
    </row>
    <row r="2197" spans="5:6" x14ac:dyDescent="0.25">
      <c r="E2197" s="1033"/>
      <c r="F2197" s="39"/>
    </row>
    <row r="2198" spans="5:6" x14ac:dyDescent="0.25">
      <c r="E2198" s="1033"/>
      <c r="F2198" s="39"/>
    </row>
    <row r="2199" spans="5:6" x14ac:dyDescent="0.25">
      <c r="E2199" s="1033"/>
      <c r="F2199" s="39"/>
    </row>
    <row r="2200" spans="5:6" x14ac:dyDescent="0.25">
      <c r="E2200" s="1033"/>
      <c r="F2200" s="39"/>
    </row>
    <row r="2201" spans="5:6" x14ac:dyDescent="0.25">
      <c r="E2201" s="1033"/>
      <c r="F2201" s="39"/>
    </row>
    <row r="2202" spans="5:6" x14ac:dyDescent="0.25">
      <c r="E2202" s="1033"/>
      <c r="F2202" s="39"/>
    </row>
    <row r="2203" spans="5:6" x14ac:dyDescent="0.25">
      <c r="E2203" s="1033"/>
      <c r="F2203" s="39"/>
    </row>
    <row r="2204" spans="5:6" x14ac:dyDescent="0.25">
      <c r="E2204" s="1033"/>
      <c r="F2204" s="39"/>
    </row>
    <row r="2205" spans="5:6" x14ac:dyDescent="0.25">
      <c r="E2205" s="1033"/>
      <c r="F2205" s="39"/>
    </row>
    <row r="2206" spans="5:6" x14ac:dyDescent="0.25">
      <c r="E2206" s="1033"/>
      <c r="F2206" s="39"/>
    </row>
    <row r="2207" spans="5:6" x14ac:dyDescent="0.25">
      <c r="E2207" s="1033"/>
      <c r="F2207" s="39"/>
    </row>
    <row r="2208" spans="5:6" x14ac:dyDescent="0.25">
      <c r="E2208" s="1033"/>
      <c r="F2208" s="39"/>
    </row>
    <row r="2209" spans="5:6" x14ac:dyDescent="0.25">
      <c r="E2209" s="1033"/>
      <c r="F2209" s="39"/>
    </row>
    <row r="2210" spans="5:6" x14ac:dyDescent="0.25">
      <c r="E2210" s="1033"/>
      <c r="F2210" s="39"/>
    </row>
    <row r="2211" spans="5:6" x14ac:dyDescent="0.25">
      <c r="E2211" s="1033"/>
      <c r="F2211" s="39"/>
    </row>
    <row r="2212" spans="5:6" x14ac:dyDescent="0.25">
      <c r="E2212" s="1033"/>
      <c r="F2212" s="39"/>
    </row>
    <row r="2213" spans="5:6" x14ac:dyDescent="0.25">
      <c r="E2213" s="1033"/>
      <c r="F2213" s="39"/>
    </row>
    <row r="2214" spans="5:6" x14ac:dyDescent="0.25">
      <c r="E2214" s="1033"/>
      <c r="F2214" s="39"/>
    </row>
    <row r="2215" spans="5:6" x14ac:dyDescent="0.25">
      <c r="E2215" s="1033"/>
      <c r="F2215" s="39"/>
    </row>
    <row r="2216" spans="5:6" x14ac:dyDescent="0.25">
      <c r="E2216" s="1033"/>
      <c r="F2216" s="39"/>
    </row>
    <row r="2217" spans="5:6" x14ac:dyDescent="0.25">
      <c r="E2217" s="1033"/>
      <c r="F2217" s="39"/>
    </row>
    <row r="2218" spans="5:6" x14ac:dyDescent="0.25">
      <c r="E2218" s="1033"/>
      <c r="F2218" s="39"/>
    </row>
    <row r="2219" spans="5:6" x14ac:dyDescent="0.25">
      <c r="E2219" s="1033"/>
      <c r="F2219" s="39"/>
    </row>
    <row r="2220" spans="5:6" x14ac:dyDescent="0.25">
      <c r="E2220" s="1033"/>
      <c r="F2220" s="39"/>
    </row>
    <row r="2221" spans="5:6" x14ac:dyDescent="0.25">
      <c r="E2221" s="1033"/>
      <c r="F2221" s="39"/>
    </row>
    <row r="2222" spans="5:6" x14ac:dyDescent="0.25">
      <c r="E2222" s="1033"/>
      <c r="F2222" s="39"/>
    </row>
    <row r="2223" spans="5:6" x14ac:dyDescent="0.25">
      <c r="E2223" s="1033"/>
      <c r="F2223" s="39"/>
    </row>
    <row r="2224" spans="5:6" x14ac:dyDescent="0.25">
      <c r="E2224" s="1033"/>
      <c r="F2224" s="39"/>
    </row>
    <row r="2225" spans="5:6" x14ac:dyDescent="0.25">
      <c r="E2225" s="1033"/>
      <c r="F2225" s="39"/>
    </row>
    <row r="2226" spans="5:6" x14ac:dyDescent="0.25">
      <c r="E2226" s="1033"/>
      <c r="F2226" s="39"/>
    </row>
    <row r="2227" spans="5:6" x14ac:dyDescent="0.25">
      <c r="E2227" s="1033"/>
      <c r="F2227" s="39"/>
    </row>
    <row r="2228" spans="5:6" x14ac:dyDescent="0.25">
      <c r="E2228" s="1033"/>
      <c r="F2228" s="39"/>
    </row>
    <row r="2229" spans="5:6" x14ac:dyDescent="0.25">
      <c r="E2229" s="1033"/>
      <c r="F2229" s="39"/>
    </row>
    <row r="2230" spans="5:6" x14ac:dyDescent="0.25">
      <c r="E2230" s="1033"/>
      <c r="F2230" s="39"/>
    </row>
    <row r="2231" spans="5:6" x14ac:dyDescent="0.25">
      <c r="E2231" s="1033"/>
      <c r="F2231" s="39"/>
    </row>
    <row r="2232" spans="5:6" x14ac:dyDescent="0.25">
      <c r="E2232" s="1033"/>
      <c r="F2232" s="39"/>
    </row>
    <row r="2233" spans="5:6" x14ac:dyDescent="0.25">
      <c r="E2233" s="1033"/>
      <c r="F2233" s="39"/>
    </row>
    <row r="2234" spans="5:6" x14ac:dyDescent="0.25">
      <c r="E2234" s="1033"/>
      <c r="F2234" s="39"/>
    </row>
    <row r="2235" spans="5:6" x14ac:dyDescent="0.25">
      <c r="E2235" s="1033"/>
      <c r="F2235" s="39"/>
    </row>
    <row r="2236" spans="5:6" x14ac:dyDescent="0.25">
      <c r="E2236" s="1033"/>
      <c r="F2236" s="39"/>
    </row>
    <row r="2237" spans="5:6" x14ac:dyDescent="0.25">
      <c r="E2237" s="1033"/>
      <c r="F2237" s="39"/>
    </row>
    <row r="2238" spans="5:6" x14ac:dyDescent="0.25">
      <c r="E2238" s="1033"/>
      <c r="F2238" s="39"/>
    </row>
    <row r="2239" spans="5:6" x14ac:dyDescent="0.25">
      <c r="E2239" s="1033"/>
      <c r="F2239" s="39"/>
    </row>
    <row r="2240" spans="5:6" x14ac:dyDescent="0.25">
      <c r="E2240" s="1033"/>
      <c r="F2240" s="39"/>
    </row>
    <row r="2241" spans="5:6" x14ac:dyDescent="0.25">
      <c r="E2241" s="1033"/>
      <c r="F2241" s="39"/>
    </row>
    <row r="2242" spans="5:6" x14ac:dyDescent="0.25">
      <c r="E2242" s="1033"/>
      <c r="F2242" s="39"/>
    </row>
    <row r="2243" spans="5:6" x14ac:dyDescent="0.25">
      <c r="E2243" s="1033"/>
      <c r="F2243" s="39"/>
    </row>
    <row r="2244" spans="5:6" x14ac:dyDescent="0.25">
      <c r="E2244" s="1033"/>
      <c r="F2244" s="39"/>
    </row>
    <row r="2245" spans="5:6" x14ac:dyDescent="0.25">
      <c r="E2245" s="1033"/>
      <c r="F2245" s="39"/>
    </row>
    <row r="2246" spans="5:6" x14ac:dyDescent="0.25">
      <c r="E2246" s="1033"/>
      <c r="F2246" s="39"/>
    </row>
    <row r="2247" spans="5:6" x14ac:dyDescent="0.25">
      <c r="E2247" s="1033"/>
      <c r="F2247" s="39"/>
    </row>
    <row r="2248" spans="5:6" x14ac:dyDescent="0.25">
      <c r="E2248" s="1033"/>
      <c r="F2248" s="39"/>
    </row>
    <row r="2249" spans="5:6" x14ac:dyDescent="0.25">
      <c r="E2249" s="1033"/>
      <c r="F2249" s="39"/>
    </row>
    <row r="2250" spans="5:6" x14ac:dyDescent="0.25">
      <c r="E2250" s="1033"/>
      <c r="F2250" s="39"/>
    </row>
    <row r="2251" spans="5:6" x14ac:dyDescent="0.25">
      <c r="E2251" s="1033"/>
      <c r="F2251" s="39"/>
    </row>
    <row r="2252" spans="5:6" x14ac:dyDescent="0.25">
      <c r="E2252" s="1033"/>
      <c r="F2252" s="39"/>
    </row>
    <row r="2253" spans="5:6" x14ac:dyDescent="0.25">
      <c r="E2253" s="1033"/>
      <c r="F2253" s="39"/>
    </row>
    <row r="2254" spans="5:6" x14ac:dyDescent="0.25">
      <c r="E2254" s="1033"/>
      <c r="F2254" s="39"/>
    </row>
    <row r="2255" spans="5:6" x14ac:dyDescent="0.25">
      <c r="E2255" s="1033"/>
      <c r="F2255" s="39"/>
    </row>
    <row r="2256" spans="5:6" x14ac:dyDescent="0.25">
      <c r="E2256" s="1033"/>
      <c r="F2256" s="39"/>
    </row>
    <row r="2257" spans="5:6" x14ac:dyDescent="0.25">
      <c r="E2257" s="1033"/>
      <c r="F2257" s="39"/>
    </row>
    <row r="2258" spans="5:6" x14ac:dyDescent="0.25">
      <c r="E2258" s="1033"/>
      <c r="F2258" s="39"/>
    </row>
    <row r="2259" spans="5:6" x14ac:dyDescent="0.25">
      <c r="E2259" s="1033"/>
      <c r="F2259" s="39"/>
    </row>
    <row r="2260" spans="5:6" x14ac:dyDescent="0.25">
      <c r="E2260" s="1033"/>
      <c r="F2260" s="39"/>
    </row>
    <row r="2261" spans="5:6" x14ac:dyDescent="0.25">
      <c r="E2261" s="1033"/>
      <c r="F2261" s="39"/>
    </row>
    <row r="2262" spans="5:6" x14ac:dyDescent="0.25">
      <c r="E2262" s="1033"/>
      <c r="F2262" s="39"/>
    </row>
    <row r="2263" spans="5:6" x14ac:dyDescent="0.25">
      <c r="E2263" s="1033"/>
      <c r="F2263" s="39"/>
    </row>
    <row r="2264" spans="5:6" x14ac:dyDescent="0.25">
      <c r="E2264" s="1033"/>
      <c r="F2264" s="39"/>
    </row>
    <row r="2265" spans="5:6" x14ac:dyDescent="0.25">
      <c r="E2265" s="1033"/>
      <c r="F2265" s="39"/>
    </row>
    <row r="2266" spans="5:6" x14ac:dyDescent="0.25">
      <c r="E2266" s="1033"/>
      <c r="F2266" s="39"/>
    </row>
    <row r="2267" spans="5:6" x14ac:dyDescent="0.25">
      <c r="E2267" s="1033"/>
      <c r="F2267" s="39"/>
    </row>
    <row r="2268" spans="5:6" x14ac:dyDescent="0.25">
      <c r="E2268" s="1033"/>
      <c r="F2268" s="39"/>
    </row>
    <row r="2269" spans="5:6" x14ac:dyDescent="0.25">
      <c r="E2269" s="1033"/>
      <c r="F2269" s="39"/>
    </row>
    <row r="2270" spans="5:6" x14ac:dyDescent="0.25">
      <c r="E2270" s="1033"/>
      <c r="F2270" s="39"/>
    </row>
    <row r="2271" spans="5:6" x14ac:dyDescent="0.25">
      <c r="E2271" s="1033"/>
      <c r="F2271" s="39"/>
    </row>
    <row r="2272" spans="5:6" x14ac:dyDescent="0.25">
      <c r="E2272" s="1033"/>
      <c r="F2272" s="39"/>
    </row>
    <row r="2273" spans="5:6" x14ac:dyDescent="0.25">
      <c r="E2273" s="1033"/>
      <c r="F2273" s="39"/>
    </row>
    <row r="2274" spans="5:6" x14ac:dyDescent="0.25">
      <c r="E2274" s="1033"/>
      <c r="F2274" s="39"/>
    </row>
    <row r="2275" spans="5:6" x14ac:dyDescent="0.25">
      <c r="E2275" s="1033"/>
      <c r="F2275" s="39"/>
    </row>
    <row r="2276" spans="5:6" x14ac:dyDescent="0.25">
      <c r="E2276" s="1033"/>
      <c r="F2276" s="39"/>
    </row>
    <row r="2277" spans="5:6" x14ac:dyDescent="0.25">
      <c r="E2277" s="1033"/>
      <c r="F2277" s="39"/>
    </row>
    <row r="2278" spans="5:6" x14ac:dyDescent="0.25">
      <c r="E2278" s="1033"/>
      <c r="F2278" s="39"/>
    </row>
    <row r="2279" spans="5:6" x14ac:dyDescent="0.25">
      <c r="E2279" s="1033"/>
      <c r="F2279" s="39"/>
    </row>
    <row r="2280" spans="5:6" x14ac:dyDescent="0.25">
      <c r="E2280" s="1033"/>
      <c r="F2280" s="39"/>
    </row>
    <row r="2281" spans="5:6" x14ac:dyDescent="0.25">
      <c r="E2281" s="1033"/>
      <c r="F2281" s="39"/>
    </row>
    <row r="2282" spans="5:6" x14ac:dyDescent="0.25">
      <c r="E2282" s="1033"/>
      <c r="F2282" s="39"/>
    </row>
    <row r="2283" spans="5:6" x14ac:dyDescent="0.25">
      <c r="E2283" s="1033"/>
      <c r="F2283" s="39"/>
    </row>
    <row r="2284" spans="5:6" x14ac:dyDescent="0.25">
      <c r="E2284" s="1033"/>
      <c r="F2284" s="39"/>
    </row>
    <row r="2285" spans="5:6" x14ac:dyDescent="0.25">
      <c r="E2285" s="1033"/>
      <c r="F2285" s="39"/>
    </row>
    <row r="2286" spans="5:6" x14ac:dyDescent="0.25">
      <c r="E2286" s="1033"/>
      <c r="F2286" s="39"/>
    </row>
    <row r="2287" spans="5:6" x14ac:dyDescent="0.25">
      <c r="E2287" s="1033"/>
      <c r="F2287" s="39"/>
    </row>
    <row r="2288" spans="5:6" x14ac:dyDescent="0.25">
      <c r="E2288" s="1033"/>
      <c r="F2288" s="39"/>
    </row>
    <row r="2289" spans="5:6" x14ac:dyDescent="0.25">
      <c r="E2289" s="1033"/>
      <c r="F2289" s="39"/>
    </row>
    <row r="2290" spans="5:6" x14ac:dyDescent="0.25">
      <c r="E2290" s="1033"/>
      <c r="F2290" s="39"/>
    </row>
    <row r="2291" spans="5:6" x14ac:dyDescent="0.25">
      <c r="E2291" s="1033"/>
      <c r="F2291" s="39"/>
    </row>
    <row r="2292" spans="5:6" x14ac:dyDescent="0.25">
      <c r="E2292" s="1033"/>
      <c r="F2292" s="39"/>
    </row>
    <row r="2293" spans="5:6" x14ac:dyDescent="0.25">
      <c r="E2293" s="1033"/>
      <c r="F2293" s="39"/>
    </row>
    <row r="2294" spans="5:6" x14ac:dyDescent="0.25">
      <c r="E2294" s="1033"/>
      <c r="F2294" s="39"/>
    </row>
    <row r="2295" spans="5:6" x14ac:dyDescent="0.25">
      <c r="E2295" s="1033"/>
      <c r="F2295" s="39"/>
    </row>
    <row r="2296" spans="5:6" x14ac:dyDescent="0.25">
      <c r="E2296" s="1033"/>
      <c r="F2296" s="39"/>
    </row>
    <row r="2297" spans="5:6" x14ac:dyDescent="0.25">
      <c r="E2297" s="1033"/>
      <c r="F2297" s="39"/>
    </row>
    <row r="2298" spans="5:6" x14ac:dyDescent="0.25">
      <c r="E2298" s="1033"/>
      <c r="F2298" s="39"/>
    </row>
    <row r="2299" spans="5:6" x14ac:dyDescent="0.25">
      <c r="E2299" s="1033"/>
      <c r="F2299" s="39"/>
    </row>
    <row r="2300" spans="5:6" x14ac:dyDescent="0.25">
      <c r="E2300" s="1033"/>
      <c r="F2300" s="39"/>
    </row>
    <row r="2301" spans="5:6" x14ac:dyDescent="0.25">
      <c r="E2301" s="1033"/>
      <c r="F2301" s="39"/>
    </row>
    <row r="2302" spans="5:6" x14ac:dyDescent="0.25">
      <c r="E2302" s="1033"/>
      <c r="F2302" s="39"/>
    </row>
    <row r="2303" spans="5:6" x14ac:dyDescent="0.25">
      <c r="E2303" s="1033"/>
      <c r="F2303" s="39"/>
    </row>
    <row r="2304" spans="5:6" x14ac:dyDescent="0.25">
      <c r="E2304" s="1033"/>
      <c r="F2304" s="39"/>
    </row>
    <row r="2305" spans="5:6" x14ac:dyDescent="0.25">
      <c r="E2305" s="1033"/>
      <c r="F2305" s="39"/>
    </row>
    <row r="2306" spans="5:6" x14ac:dyDescent="0.25">
      <c r="E2306" s="1033"/>
      <c r="F2306" s="39"/>
    </row>
    <row r="2307" spans="5:6" x14ac:dyDescent="0.25">
      <c r="E2307" s="1033"/>
      <c r="F2307" s="39"/>
    </row>
    <row r="2308" spans="5:6" x14ac:dyDescent="0.25">
      <c r="E2308" s="1033"/>
      <c r="F2308" s="39"/>
    </row>
    <row r="2309" spans="5:6" x14ac:dyDescent="0.25">
      <c r="E2309" s="1033"/>
      <c r="F2309" s="39"/>
    </row>
    <row r="2310" spans="5:6" x14ac:dyDescent="0.25">
      <c r="E2310" s="1033"/>
      <c r="F2310" s="39"/>
    </row>
    <row r="2311" spans="5:6" x14ac:dyDescent="0.25">
      <c r="E2311" s="1033"/>
      <c r="F2311" s="39"/>
    </row>
    <row r="2312" spans="5:6" x14ac:dyDescent="0.25">
      <c r="E2312" s="1033"/>
      <c r="F2312" s="39"/>
    </row>
    <row r="2313" spans="5:6" x14ac:dyDescent="0.25">
      <c r="E2313" s="1033"/>
      <c r="F2313" s="39"/>
    </row>
    <row r="2314" spans="5:6" x14ac:dyDescent="0.25">
      <c r="E2314" s="1033"/>
      <c r="F2314" s="39"/>
    </row>
    <row r="2315" spans="5:6" x14ac:dyDescent="0.25">
      <c r="E2315" s="1033"/>
      <c r="F2315" s="39"/>
    </row>
    <row r="2316" spans="5:6" x14ac:dyDescent="0.25">
      <c r="E2316" s="1033"/>
      <c r="F2316" s="39"/>
    </row>
    <row r="2317" spans="5:6" x14ac:dyDescent="0.25">
      <c r="E2317" s="1033"/>
      <c r="F2317" s="39"/>
    </row>
    <row r="2318" spans="5:6" x14ac:dyDescent="0.25">
      <c r="E2318" s="1033"/>
      <c r="F2318" s="39"/>
    </row>
    <row r="2319" spans="5:6" x14ac:dyDescent="0.25">
      <c r="E2319" s="1033"/>
      <c r="F2319" s="39"/>
    </row>
    <row r="2320" spans="5:6" x14ac:dyDescent="0.25">
      <c r="E2320" s="1033"/>
      <c r="F2320" s="39"/>
    </row>
    <row r="2321" spans="5:6" x14ac:dyDescent="0.25">
      <c r="E2321" s="1033"/>
      <c r="F2321" s="39"/>
    </row>
    <row r="2322" spans="5:6" x14ac:dyDescent="0.25">
      <c r="E2322" s="1033"/>
      <c r="F2322" s="39"/>
    </row>
    <row r="2323" spans="5:6" x14ac:dyDescent="0.25">
      <c r="E2323" s="1033"/>
      <c r="F2323" s="39"/>
    </row>
    <row r="2324" spans="5:6" x14ac:dyDescent="0.25">
      <c r="E2324" s="1033"/>
      <c r="F2324" s="39"/>
    </row>
    <row r="2325" spans="5:6" x14ac:dyDescent="0.25">
      <c r="E2325" s="1033"/>
      <c r="F2325" s="39"/>
    </row>
    <row r="2326" spans="5:6" x14ac:dyDescent="0.25">
      <c r="E2326" s="1033"/>
      <c r="F2326" s="39"/>
    </row>
    <row r="2327" spans="5:6" x14ac:dyDescent="0.25">
      <c r="E2327" s="1033"/>
      <c r="F2327" s="39"/>
    </row>
    <row r="2328" spans="5:6" x14ac:dyDescent="0.25">
      <c r="E2328" s="1033"/>
      <c r="F2328" s="39"/>
    </row>
    <row r="2329" spans="5:6" x14ac:dyDescent="0.25">
      <c r="E2329" s="1033"/>
      <c r="F2329" s="39"/>
    </row>
    <row r="2330" spans="5:6" x14ac:dyDescent="0.25">
      <c r="E2330" s="1033"/>
      <c r="F2330" s="39"/>
    </row>
    <row r="2331" spans="5:6" x14ac:dyDescent="0.25">
      <c r="E2331" s="1033"/>
      <c r="F2331" s="39"/>
    </row>
    <row r="2332" spans="5:6" x14ac:dyDescent="0.25">
      <c r="E2332" s="1033"/>
      <c r="F2332" s="39"/>
    </row>
    <row r="2333" spans="5:6" x14ac:dyDescent="0.25">
      <c r="E2333" s="1033"/>
      <c r="F2333" s="39"/>
    </row>
    <row r="2334" spans="5:6" x14ac:dyDescent="0.25">
      <c r="E2334" s="1033"/>
      <c r="F2334" s="39"/>
    </row>
    <row r="2335" spans="5:6" x14ac:dyDescent="0.25">
      <c r="E2335" s="1033"/>
      <c r="F2335" s="39"/>
    </row>
    <row r="2336" spans="5:6" x14ac:dyDescent="0.25">
      <c r="E2336" s="1033"/>
      <c r="F2336" s="39"/>
    </row>
    <row r="2337" spans="5:6" x14ac:dyDescent="0.25">
      <c r="E2337" s="1033"/>
      <c r="F2337" s="39"/>
    </row>
    <row r="2338" spans="5:6" x14ac:dyDescent="0.25">
      <c r="E2338" s="1033"/>
      <c r="F2338" s="39"/>
    </row>
    <row r="2339" spans="5:6" x14ac:dyDescent="0.25">
      <c r="E2339" s="1033"/>
      <c r="F2339" s="39"/>
    </row>
    <row r="2340" spans="5:6" x14ac:dyDescent="0.25">
      <c r="E2340" s="1033"/>
      <c r="F2340" s="39"/>
    </row>
    <row r="2341" spans="5:6" x14ac:dyDescent="0.25">
      <c r="E2341" s="1033"/>
      <c r="F2341" s="39"/>
    </row>
    <row r="2342" spans="5:6" x14ac:dyDescent="0.25">
      <c r="E2342" s="1033"/>
      <c r="F2342" s="39"/>
    </row>
    <row r="2343" spans="5:6" x14ac:dyDescent="0.25">
      <c r="E2343" s="1033"/>
      <c r="F2343" s="39"/>
    </row>
    <row r="2344" spans="5:6" x14ac:dyDescent="0.25">
      <c r="E2344" s="1033"/>
      <c r="F2344" s="39"/>
    </row>
    <row r="2345" spans="5:6" x14ac:dyDescent="0.25">
      <c r="E2345" s="1033"/>
      <c r="F2345" s="39"/>
    </row>
    <row r="2346" spans="5:6" x14ac:dyDescent="0.25">
      <c r="E2346" s="1033"/>
      <c r="F2346" s="39"/>
    </row>
    <row r="2347" spans="5:6" x14ac:dyDescent="0.25">
      <c r="E2347" s="1033"/>
      <c r="F2347" s="39"/>
    </row>
    <row r="2348" spans="5:6" x14ac:dyDescent="0.25">
      <c r="E2348" s="1033"/>
      <c r="F2348" s="39"/>
    </row>
    <row r="2349" spans="5:6" x14ac:dyDescent="0.25">
      <c r="E2349" s="1033"/>
      <c r="F2349" s="39"/>
    </row>
    <row r="2350" spans="5:6" x14ac:dyDescent="0.25">
      <c r="E2350" s="1033"/>
      <c r="F2350" s="39"/>
    </row>
    <row r="2351" spans="5:6" x14ac:dyDescent="0.25">
      <c r="E2351" s="1033"/>
      <c r="F2351" s="39"/>
    </row>
    <row r="2352" spans="5:6" x14ac:dyDescent="0.25">
      <c r="E2352" s="1033"/>
      <c r="F2352" s="39"/>
    </row>
    <row r="2353" spans="5:6" x14ac:dyDescent="0.25">
      <c r="E2353" s="1033"/>
      <c r="F2353" s="39"/>
    </row>
    <row r="2354" spans="5:6" x14ac:dyDescent="0.25">
      <c r="E2354" s="1033"/>
      <c r="F2354" s="39"/>
    </row>
    <row r="2355" spans="5:6" x14ac:dyDescent="0.25">
      <c r="E2355" s="1033"/>
      <c r="F2355" s="39"/>
    </row>
    <row r="2356" spans="5:6" x14ac:dyDescent="0.25">
      <c r="E2356" s="1033"/>
      <c r="F2356" s="39"/>
    </row>
    <row r="2357" spans="5:6" x14ac:dyDescent="0.25">
      <c r="E2357" s="1033"/>
      <c r="F2357" s="39"/>
    </row>
    <row r="2358" spans="5:6" x14ac:dyDescent="0.25">
      <c r="E2358" s="1033"/>
      <c r="F2358" s="39"/>
    </row>
    <row r="2359" spans="5:6" x14ac:dyDescent="0.25">
      <c r="E2359" s="1033"/>
      <c r="F2359" s="39"/>
    </row>
    <row r="2360" spans="5:6" x14ac:dyDescent="0.25">
      <c r="E2360" s="1033"/>
      <c r="F2360" s="39"/>
    </row>
    <row r="2361" spans="5:6" x14ac:dyDescent="0.25">
      <c r="E2361" s="1033"/>
      <c r="F2361" s="39"/>
    </row>
    <row r="2362" spans="5:6" x14ac:dyDescent="0.25">
      <c r="E2362" s="1033"/>
      <c r="F2362" s="39"/>
    </row>
    <row r="2363" spans="5:6" x14ac:dyDescent="0.25">
      <c r="E2363" s="1033"/>
      <c r="F2363" s="39"/>
    </row>
    <row r="2364" spans="5:6" x14ac:dyDescent="0.25">
      <c r="E2364" s="1033"/>
      <c r="F2364" s="39"/>
    </row>
    <row r="2365" spans="5:6" x14ac:dyDescent="0.25">
      <c r="E2365" s="1033"/>
      <c r="F2365" s="39"/>
    </row>
    <row r="2366" spans="5:6" x14ac:dyDescent="0.25">
      <c r="E2366" s="1033"/>
      <c r="F2366" s="39"/>
    </row>
    <row r="2367" spans="5:6" x14ac:dyDescent="0.25">
      <c r="E2367" s="1033"/>
      <c r="F2367" s="39"/>
    </row>
    <row r="2368" spans="5:6" x14ac:dyDescent="0.25">
      <c r="E2368" s="1033"/>
      <c r="F2368" s="39"/>
    </row>
    <row r="2369" spans="5:6" x14ac:dyDescent="0.25">
      <c r="E2369" s="1033"/>
      <c r="F2369" s="39"/>
    </row>
    <row r="2370" spans="5:6" x14ac:dyDescent="0.25">
      <c r="E2370" s="1033"/>
      <c r="F2370" s="39"/>
    </row>
    <row r="2371" spans="5:6" x14ac:dyDescent="0.25">
      <c r="E2371" s="1033"/>
      <c r="F2371" s="39"/>
    </row>
    <row r="2372" spans="5:6" x14ac:dyDescent="0.25">
      <c r="E2372" s="1033"/>
      <c r="F2372" s="39"/>
    </row>
    <row r="2373" spans="5:6" x14ac:dyDescent="0.25">
      <c r="E2373" s="1033"/>
      <c r="F2373" s="39"/>
    </row>
    <row r="2374" spans="5:6" x14ac:dyDescent="0.25">
      <c r="E2374" s="1033"/>
      <c r="F2374" s="39"/>
    </row>
    <row r="2375" spans="5:6" x14ac:dyDescent="0.25">
      <c r="E2375" s="1033"/>
      <c r="F2375" s="39"/>
    </row>
    <row r="2376" spans="5:6" x14ac:dyDescent="0.25">
      <c r="E2376" s="1033"/>
      <c r="F2376" s="39"/>
    </row>
    <row r="2377" spans="5:6" x14ac:dyDescent="0.25">
      <c r="E2377" s="1033"/>
      <c r="F2377" s="39"/>
    </row>
    <row r="2378" spans="5:6" x14ac:dyDescent="0.25">
      <c r="E2378" s="1033"/>
      <c r="F2378" s="39"/>
    </row>
    <row r="2379" spans="5:6" x14ac:dyDescent="0.25">
      <c r="E2379" s="1033"/>
      <c r="F2379" s="39"/>
    </row>
    <row r="2380" spans="5:6" x14ac:dyDescent="0.25">
      <c r="E2380" s="1033"/>
      <c r="F2380" s="39"/>
    </row>
    <row r="2381" spans="5:6" x14ac:dyDescent="0.25">
      <c r="E2381" s="1033"/>
      <c r="F2381" s="39"/>
    </row>
    <row r="2382" spans="5:6" x14ac:dyDescent="0.25">
      <c r="E2382" s="1033"/>
      <c r="F2382" s="39"/>
    </row>
    <row r="2383" spans="5:6" x14ac:dyDescent="0.25">
      <c r="E2383" s="1033"/>
      <c r="F2383" s="39"/>
    </row>
    <row r="2384" spans="5:6" x14ac:dyDescent="0.25">
      <c r="E2384" s="1033"/>
      <c r="F2384" s="39"/>
    </row>
    <row r="2385" spans="5:6" x14ac:dyDescent="0.25">
      <c r="E2385" s="1033"/>
      <c r="F2385" s="39"/>
    </row>
    <row r="2386" spans="5:6" x14ac:dyDescent="0.25">
      <c r="E2386" s="1033"/>
      <c r="F2386" s="39"/>
    </row>
    <row r="2387" spans="5:6" x14ac:dyDescent="0.25">
      <c r="E2387" s="1033"/>
      <c r="F2387" s="39"/>
    </row>
    <row r="2388" spans="5:6" x14ac:dyDescent="0.25">
      <c r="E2388" s="1033"/>
      <c r="F2388" s="39"/>
    </row>
    <row r="2389" spans="5:6" x14ac:dyDescent="0.25">
      <c r="E2389" s="1033"/>
      <c r="F2389" s="39"/>
    </row>
    <row r="2390" spans="5:6" x14ac:dyDescent="0.25">
      <c r="E2390" s="1033"/>
      <c r="F2390" s="39"/>
    </row>
    <row r="2391" spans="5:6" x14ac:dyDescent="0.25">
      <c r="E2391" s="1033"/>
      <c r="F2391" s="39"/>
    </row>
    <row r="2392" spans="5:6" x14ac:dyDescent="0.25">
      <c r="E2392" s="1033"/>
      <c r="F2392" s="39"/>
    </row>
    <row r="2393" spans="5:6" x14ac:dyDescent="0.25">
      <c r="E2393" s="1033"/>
      <c r="F2393" s="39"/>
    </row>
    <row r="2394" spans="5:6" x14ac:dyDescent="0.25">
      <c r="E2394" s="1033"/>
      <c r="F2394" s="39"/>
    </row>
    <row r="2395" spans="5:6" x14ac:dyDescent="0.25">
      <c r="E2395" s="1033"/>
      <c r="F2395" s="39"/>
    </row>
    <row r="2396" spans="5:6" x14ac:dyDescent="0.25">
      <c r="E2396" s="1033"/>
      <c r="F2396" s="39"/>
    </row>
    <row r="2397" spans="5:6" x14ac:dyDescent="0.25">
      <c r="E2397" s="1033"/>
      <c r="F2397" s="39"/>
    </row>
    <row r="2398" spans="5:6" x14ac:dyDescent="0.25">
      <c r="E2398" s="1033"/>
      <c r="F2398" s="39"/>
    </row>
    <row r="2399" spans="5:6" x14ac:dyDescent="0.25">
      <c r="E2399" s="1033"/>
      <c r="F2399" s="39"/>
    </row>
    <row r="2400" spans="5:6" x14ac:dyDescent="0.25">
      <c r="E2400" s="1033"/>
      <c r="F2400" s="39"/>
    </row>
    <row r="2401" spans="5:6" x14ac:dyDescent="0.25">
      <c r="E2401" s="1033"/>
      <c r="F2401" s="39"/>
    </row>
    <row r="2402" spans="5:6" x14ac:dyDescent="0.25">
      <c r="E2402" s="1033"/>
      <c r="F2402" s="39"/>
    </row>
    <row r="2403" spans="5:6" x14ac:dyDescent="0.25">
      <c r="E2403" s="1033"/>
      <c r="F2403" s="39"/>
    </row>
    <row r="2404" spans="5:6" x14ac:dyDescent="0.25">
      <c r="E2404" s="1033"/>
      <c r="F2404" s="39"/>
    </row>
    <row r="2405" spans="5:6" x14ac:dyDescent="0.25">
      <c r="E2405" s="1033"/>
      <c r="F2405" s="39"/>
    </row>
    <row r="2406" spans="5:6" x14ac:dyDescent="0.25">
      <c r="E2406" s="1033"/>
      <c r="F2406" s="39"/>
    </row>
    <row r="2407" spans="5:6" x14ac:dyDescent="0.25">
      <c r="E2407" s="1033"/>
      <c r="F2407" s="39"/>
    </row>
    <row r="2408" spans="5:6" x14ac:dyDescent="0.25">
      <c r="E2408" s="1033"/>
      <c r="F2408" s="39"/>
    </row>
    <row r="2409" spans="5:6" x14ac:dyDescent="0.25">
      <c r="E2409" s="1033"/>
      <c r="F2409" s="39"/>
    </row>
    <row r="2410" spans="5:6" x14ac:dyDescent="0.25">
      <c r="E2410" s="1033"/>
      <c r="F2410" s="39"/>
    </row>
    <row r="2411" spans="5:6" x14ac:dyDescent="0.25">
      <c r="E2411" s="1033"/>
      <c r="F2411" s="39"/>
    </row>
    <row r="2412" spans="5:6" x14ac:dyDescent="0.25">
      <c r="E2412" s="1033"/>
      <c r="F2412" s="39"/>
    </row>
    <row r="2413" spans="5:6" x14ac:dyDescent="0.25">
      <c r="E2413" s="1033"/>
      <c r="F2413" s="39"/>
    </row>
    <row r="2414" spans="5:6" x14ac:dyDescent="0.25">
      <c r="E2414" s="1033"/>
      <c r="F2414" s="39"/>
    </row>
    <row r="2415" spans="5:6" x14ac:dyDescent="0.25">
      <c r="E2415" s="1033"/>
      <c r="F2415" s="39"/>
    </row>
    <row r="2416" spans="5:6" x14ac:dyDescent="0.25">
      <c r="E2416" s="1033"/>
      <c r="F2416" s="39"/>
    </row>
    <row r="2417" spans="5:6" x14ac:dyDescent="0.25">
      <c r="E2417" s="1033"/>
      <c r="F2417" s="39"/>
    </row>
    <row r="2418" spans="5:6" x14ac:dyDescent="0.25">
      <c r="E2418" s="1033"/>
      <c r="F2418" s="39"/>
    </row>
    <row r="2419" spans="5:6" x14ac:dyDescent="0.25">
      <c r="E2419" s="1033"/>
      <c r="F2419" s="39"/>
    </row>
    <row r="2420" spans="5:6" x14ac:dyDescent="0.25">
      <c r="E2420" s="1033"/>
      <c r="F2420" s="39"/>
    </row>
    <row r="2421" spans="5:6" x14ac:dyDescent="0.25">
      <c r="E2421" s="1033"/>
      <c r="F2421" s="39"/>
    </row>
    <row r="2422" spans="5:6" x14ac:dyDescent="0.25">
      <c r="E2422" s="1033"/>
      <c r="F2422" s="39"/>
    </row>
    <row r="2423" spans="5:6" x14ac:dyDescent="0.25">
      <c r="E2423" s="1033"/>
      <c r="F2423" s="39"/>
    </row>
    <row r="2424" spans="5:6" x14ac:dyDescent="0.25">
      <c r="E2424" s="1033"/>
      <c r="F2424" s="39"/>
    </row>
    <row r="2425" spans="5:6" x14ac:dyDescent="0.25">
      <c r="E2425" s="1033"/>
      <c r="F2425" s="39"/>
    </row>
    <row r="2426" spans="5:6" x14ac:dyDescent="0.25">
      <c r="E2426" s="1033"/>
      <c r="F2426" s="39"/>
    </row>
    <row r="2427" spans="5:6" x14ac:dyDescent="0.25">
      <c r="E2427" s="1033"/>
      <c r="F2427" s="39"/>
    </row>
    <row r="2428" spans="5:6" x14ac:dyDescent="0.25">
      <c r="E2428" s="1033"/>
      <c r="F2428" s="39"/>
    </row>
    <row r="2429" spans="5:6" x14ac:dyDescent="0.25">
      <c r="E2429" s="1033"/>
      <c r="F2429" s="39"/>
    </row>
    <row r="2430" spans="5:6" x14ac:dyDescent="0.25">
      <c r="E2430" s="1033"/>
      <c r="F2430" s="39"/>
    </row>
    <row r="2431" spans="5:6" x14ac:dyDescent="0.25">
      <c r="E2431" s="1033"/>
      <c r="F2431" s="39"/>
    </row>
    <row r="2432" spans="5:6" x14ac:dyDescent="0.25">
      <c r="E2432" s="1033"/>
      <c r="F2432" s="39"/>
    </row>
    <row r="2433" spans="5:6" x14ac:dyDescent="0.25">
      <c r="E2433" s="1033"/>
      <c r="F2433" s="39"/>
    </row>
    <row r="2434" spans="5:6" x14ac:dyDescent="0.25">
      <c r="E2434" s="1033"/>
      <c r="F2434" s="39"/>
    </row>
    <row r="2435" spans="5:6" x14ac:dyDescent="0.25">
      <c r="E2435" s="1033"/>
      <c r="F2435" s="39"/>
    </row>
    <row r="2436" spans="5:6" x14ac:dyDescent="0.25">
      <c r="E2436" s="1033"/>
      <c r="F2436" s="39"/>
    </row>
    <row r="2437" spans="5:6" x14ac:dyDescent="0.25">
      <c r="E2437" s="1033"/>
      <c r="F2437" s="39"/>
    </row>
    <row r="2438" spans="5:6" x14ac:dyDescent="0.25">
      <c r="E2438" s="1033"/>
      <c r="F2438" s="39"/>
    </row>
    <row r="2439" spans="5:6" x14ac:dyDescent="0.25">
      <c r="E2439" s="1033"/>
      <c r="F2439" s="39"/>
    </row>
    <row r="2440" spans="5:6" x14ac:dyDescent="0.25">
      <c r="E2440" s="1033"/>
      <c r="F2440" s="39"/>
    </row>
    <row r="2441" spans="5:6" x14ac:dyDescent="0.25">
      <c r="E2441" s="1033"/>
      <c r="F2441" s="39"/>
    </row>
    <row r="2442" spans="5:6" x14ac:dyDescent="0.25">
      <c r="E2442" s="1033"/>
      <c r="F2442" s="39"/>
    </row>
    <row r="2443" spans="5:6" x14ac:dyDescent="0.25">
      <c r="E2443" s="1033"/>
      <c r="F2443" s="39"/>
    </row>
    <row r="2444" spans="5:6" x14ac:dyDescent="0.25">
      <c r="E2444" s="1033"/>
      <c r="F2444" s="39"/>
    </row>
    <row r="2445" spans="5:6" x14ac:dyDescent="0.25">
      <c r="E2445" s="1033"/>
      <c r="F2445" s="39"/>
    </row>
    <row r="2446" spans="5:6" x14ac:dyDescent="0.25">
      <c r="E2446" s="1033"/>
      <c r="F2446" s="39"/>
    </row>
    <row r="2447" spans="5:6" x14ac:dyDescent="0.25">
      <c r="E2447" s="1033"/>
      <c r="F2447" s="39"/>
    </row>
    <row r="2448" spans="5:6" x14ac:dyDescent="0.25">
      <c r="E2448" s="1033"/>
      <c r="F2448" s="39"/>
    </row>
    <row r="2449" spans="5:6" x14ac:dyDescent="0.25">
      <c r="E2449" s="1033"/>
      <c r="F2449" s="39"/>
    </row>
    <row r="2450" spans="5:6" x14ac:dyDescent="0.25">
      <c r="E2450" s="1033"/>
      <c r="F2450" s="39"/>
    </row>
    <row r="2451" spans="5:6" x14ac:dyDescent="0.25">
      <c r="E2451" s="1033"/>
      <c r="F2451" s="39"/>
    </row>
    <row r="2452" spans="5:6" x14ac:dyDescent="0.25">
      <c r="E2452" s="1033"/>
      <c r="F2452" s="39"/>
    </row>
    <row r="2453" spans="5:6" x14ac:dyDescent="0.25">
      <c r="E2453" s="1033"/>
      <c r="F2453" s="39"/>
    </row>
    <row r="2454" spans="5:6" x14ac:dyDescent="0.25">
      <c r="E2454" s="1033"/>
      <c r="F2454" s="39"/>
    </row>
    <row r="2455" spans="5:6" x14ac:dyDescent="0.25">
      <c r="E2455" s="1033"/>
      <c r="F2455" s="39"/>
    </row>
    <row r="2456" spans="5:6" x14ac:dyDescent="0.25">
      <c r="E2456" s="1033"/>
      <c r="F2456" s="39"/>
    </row>
    <row r="2457" spans="5:6" x14ac:dyDescent="0.25">
      <c r="E2457" s="1033"/>
      <c r="F2457" s="39"/>
    </row>
    <row r="2458" spans="5:6" x14ac:dyDescent="0.25">
      <c r="E2458" s="1033"/>
      <c r="F2458" s="39"/>
    </row>
    <row r="2459" spans="5:6" x14ac:dyDescent="0.25">
      <c r="E2459" s="1033"/>
      <c r="F2459" s="39"/>
    </row>
    <row r="2460" spans="5:6" x14ac:dyDescent="0.25">
      <c r="E2460" s="1033"/>
      <c r="F2460" s="39"/>
    </row>
    <row r="2461" spans="5:6" x14ac:dyDescent="0.25">
      <c r="E2461" s="1033"/>
      <c r="F2461" s="39"/>
    </row>
    <row r="2462" spans="5:6" x14ac:dyDescent="0.25">
      <c r="E2462" s="1033"/>
      <c r="F2462" s="39"/>
    </row>
    <row r="2463" spans="5:6" x14ac:dyDescent="0.25">
      <c r="E2463" s="1033"/>
      <c r="F2463" s="39"/>
    </row>
    <row r="2464" spans="5:6" x14ac:dyDescent="0.25">
      <c r="E2464" s="1033"/>
      <c r="F2464" s="39"/>
    </row>
    <row r="2465" spans="5:6" x14ac:dyDescent="0.25">
      <c r="E2465" s="1033"/>
      <c r="F2465" s="39"/>
    </row>
    <row r="2466" spans="5:6" x14ac:dyDescent="0.25">
      <c r="E2466" s="1033"/>
      <c r="F2466" s="39"/>
    </row>
    <row r="2467" spans="5:6" x14ac:dyDescent="0.25">
      <c r="E2467" s="1033"/>
      <c r="F2467" s="39"/>
    </row>
    <row r="2468" spans="5:6" x14ac:dyDescent="0.25">
      <c r="E2468" s="1033"/>
      <c r="F2468" s="39"/>
    </row>
    <row r="2469" spans="5:6" x14ac:dyDescent="0.25">
      <c r="E2469" s="1033"/>
      <c r="F2469" s="39"/>
    </row>
    <row r="2470" spans="5:6" x14ac:dyDescent="0.25">
      <c r="E2470" s="1033"/>
      <c r="F2470" s="39"/>
    </row>
    <row r="2471" spans="5:6" x14ac:dyDescent="0.25">
      <c r="E2471" s="1033"/>
      <c r="F2471" s="39"/>
    </row>
    <row r="2472" spans="5:6" x14ac:dyDescent="0.25">
      <c r="E2472" s="1033"/>
      <c r="F2472" s="39"/>
    </row>
    <row r="2473" spans="5:6" x14ac:dyDescent="0.25">
      <c r="E2473" s="1033"/>
      <c r="F2473" s="39"/>
    </row>
    <row r="2474" spans="5:6" x14ac:dyDescent="0.25">
      <c r="E2474" s="1033"/>
      <c r="F2474" s="39"/>
    </row>
    <row r="2475" spans="5:6" x14ac:dyDescent="0.25">
      <c r="E2475" s="1033"/>
      <c r="F2475" s="39"/>
    </row>
    <row r="2476" spans="5:6" x14ac:dyDescent="0.25">
      <c r="E2476" s="1033"/>
      <c r="F2476" s="39"/>
    </row>
    <row r="2477" spans="5:6" x14ac:dyDescent="0.25">
      <c r="E2477" s="1033"/>
      <c r="F2477" s="39"/>
    </row>
    <row r="2478" spans="5:6" x14ac:dyDescent="0.25">
      <c r="E2478" s="1033"/>
      <c r="F2478" s="39"/>
    </row>
    <row r="2479" spans="5:6" x14ac:dyDescent="0.25">
      <c r="E2479" s="1033"/>
      <c r="F2479" s="39"/>
    </row>
    <row r="2480" spans="5:6" x14ac:dyDescent="0.25">
      <c r="E2480" s="1033"/>
      <c r="F2480" s="39"/>
    </row>
    <row r="2481" spans="5:6" x14ac:dyDescent="0.25">
      <c r="E2481" s="1033"/>
      <c r="F2481" s="39"/>
    </row>
    <row r="2482" spans="5:6" x14ac:dyDescent="0.25">
      <c r="E2482" s="1033"/>
      <c r="F2482" s="39"/>
    </row>
    <row r="2483" spans="5:6" x14ac:dyDescent="0.25">
      <c r="E2483" s="1033"/>
      <c r="F2483" s="39"/>
    </row>
    <row r="2484" spans="5:6" x14ac:dyDescent="0.25">
      <c r="E2484" s="1033"/>
      <c r="F2484" s="39"/>
    </row>
    <row r="2485" spans="5:6" x14ac:dyDescent="0.25">
      <c r="E2485" s="1033"/>
      <c r="F2485" s="39"/>
    </row>
    <row r="2486" spans="5:6" x14ac:dyDescent="0.25">
      <c r="E2486" s="1033"/>
      <c r="F2486" s="39"/>
    </row>
    <row r="2487" spans="5:6" x14ac:dyDescent="0.25">
      <c r="E2487" s="1033"/>
      <c r="F2487" s="39"/>
    </row>
    <row r="2488" spans="5:6" x14ac:dyDescent="0.25">
      <c r="E2488" s="1033"/>
      <c r="F2488" s="39"/>
    </row>
    <row r="2489" spans="5:6" x14ac:dyDescent="0.25">
      <c r="E2489" s="1033"/>
      <c r="F2489" s="39"/>
    </row>
    <row r="2490" spans="5:6" x14ac:dyDescent="0.25">
      <c r="E2490" s="1033"/>
      <c r="F2490" s="39"/>
    </row>
    <row r="2491" spans="5:6" x14ac:dyDescent="0.25">
      <c r="E2491" s="1033"/>
      <c r="F2491" s="39"/>
    </row>
    <row r="2492" spans="5:6" x14ac:dyDescent="0.25">
      <c r="E2492" s="1033"/>
      <c r="F2492" s="39"/>
    </row>
    <row r="2493" spans="5:6" x14ac:dyDescent="0.25">
      <c r="E2493" s="1033"/>
      <c r="F2493" s="39"/>
    </row>
    <row r="2494" spans="5:6" x14ac:dyDescent="0.25">
      <c r="E2494" s="1033"/>
      <c r="F2494" s="39"/>
    </row>
    <row r="2495" spans="5:6" x14ac:dyDescent="0.25">
      <c r="E2495" s="1033"/>
      <c r="F2495" s="39"/>
    </row>
    <row r="2496" spans="5:6" x14ac:dyDescent="0.25">
      <c r="E2496" s="1033"/>
      <c r="F2496" s="39"/>
    </row>
    <row r="2497" spans="5:6" x14ac:dyDescent="0.25">
      <c r="E2497" s="1033"/>
      <c r="F2497" s="39"/>
    </row>
    <row r="2498" spans="5:6" x14ac:dyDescent="0.25">
      <c r="E2498" s="1033"/>
      <c r="F2498" s="39"/>
    </row>
    <row r="2499" spans="5:6" x14ac:dyDescent="0.25">
      <c r="E2499" s="1033"/>
      <c r="F2499" s="39"/>
    </row>
    <row r="2500" spans="5:6" x14ac:dyDescent="0.25">
      <c r="E2500" s="1033"/>
      <c r="F2500" s="39"/>
    </row>
    <row r="2501" spans="5:6" x14ac:dyDescent="0.25">
      <c r="E2501" s="1033"/>
      <c r="F2501" s="39"/>
    </row>
    <row r="2502" spans="5:6" x14ac:dyDescent="0.25">
      <c r="E2502" s="1033"/>
      <c r="F2502" s="39"/>
    </row>
    <row r="2503" spans="5:6" x14ac:dyDescent="0.25">
      <c r="E2503" s="1033"/>
      <c r="F2503" s="39"/>
    </row>
    <row r="2504" spans="5:6" x14ac:dyDescent="0.25">
      <c r="E2504" s="1033"/>
      <c r="F2504" s="39"/>
    </row>
    <row r="2505" spans="5:6" x14ac:dyDescent="0.25">
      <c r="E2505" s="1033"/>
      <c r="F2505" s="39"/>
    </row>
    <row r="2506" spans="5:6" x14ac:dyDescent="0.25">
      <c r="E2506" s="1033"/>
      <c r="F2506" s="39"/>
    </row>
    <row r="2507" spans="5:6" x14ac:dyDescent="0.25">
      <c r="E2507" s="1033"/>
      <c r="F2507" s="39"/>
    </row>
    <row r="2508" spans="5:6" x14ac:dyDescent="0.25">
      <c r="E2508" s="1033"/>
      <c r="F2508" s="39"/>
    </row>
    <row r="2509" spans="5:6" x14ac:dyDescent="0.25">
      <c r="E2509" s="1033"/>
      <c r="F2509" s="39"/>
    </row>
    <row r="2510" spans="5:6" x14ac:dyDescent="0.25">
      <c r="E2510" s="1033"/>
      <c r="F2510" s="39"/>
    </row>
    <row r="2511" spans="5:6" x14ac:dyDescent="0.25">
      <c r="E2511" s="1033"/>
      <c r="F2511" s="39"/>
    </row>
    <row r="2512" spans="5:6" x14ac:dyDescent="0.25">
      <c r="E2512" s="1033"/>
      <c r="F2512" s="39"/>
    </row>
    <row r="2513" spans="5:6" x14ac:dyDescent="0.25">
      <c r="E2513" s="1033"/>
      <c r="F2513" s="39"/>
    </row>
    <row r="2514" spans="5:6" x14ac:dyDescent="0.25">
      <c r="E2514" s="1033"/>
      <c r="F2514" s="39"/>
    </row>
    <row r="2515" spans="5:6" x14ac:dyDescent="0.25">
      <c r="E2515" s="1033"/>
      <c r="F2515" s="39"/>
    </row>
    <row r="2516" spans="5:6" x14ac:dyDescent="0.25">
      <c r="E2516" s="1033"/>
      <c r="F2516" s="39"/>
    </row>
    <row r="2517" spans="5:6" x14ac:dyDescent="0.25">
      <c r="E2517" s="1033"/>
      <c r="F2517" s="39"/>
    </row>
    <row r="2518" spans="5:6" x14ac:dyDescent="0.25">
      <c r="E2518" s="1033"/>
      <c r="F2518" s="39"/>
    </row>
    <row r="2519" spans="5:6" x14ac:dyDescent="0.25">
      <c r="E2519" s="1033"/>
      <c r="F2519" s="39"/>
    </row>
    <row r="2520" spans="5:6" x14ac:dyDescent="0.25">
      <c r="E2520" s="1033"/>
      <c r="F2520" s="39"/>
    </row>
    <row r="2521" spans="5:6" x14ac:dyDescent="0.25">
      <c r="E2521" s="1033"/>
      <c r="F2521" s="39"/>
    </row>
    <row r="2522" spans="5:6" x14ac:dyDescent="0.25">
      <c r="E2522" s="1033"/>
      <c r="F2522" s="39"/>
    </row>
    <row r="2523" spans="5:6" x14ac:dyDescent="0.25">
      <c r="E2523" s="1033"/>
      <c r="F2523" s="39"/>
    </row>
    <row r="2524" spans="5:6" x14ac:dyDescent="0.25">
      <c r="E2524" s="1033"/>
      <c r="F2524" s="39"/>
    </row>
    <row r="2525" spans="5:6" x14ac:dyDescent="0.25">
      <c r="E2525" s="1033"/>
      <c r="F2525" s="39"/>
    </row>
    <row r="2526" spans="5:6" x14ac:dyDescent="0.25">
      <c r="E2526" s="1033"/>
      <c r="F2526" s="39"/>
    </row>
    <row r="2527" spans="5:6" x14ac:dyDescent="0.25">
      <c r="E2527" s="1033"/>
      <c r="F2527" s="39"/>
    </row>
    <row r="2528" spans="5:6" x14ac:dyDescent="0.25">
      <c r="E2528" s="1033"/>
      <c r="F2528" s="39"/>
    </row>
    <row r="2529" spans="5:6" x14ac:dyDescent="0.25">
      <c r="E2529" s="1033"/>
      <c r="F2529" s="39"/>
    </row>
    <row r="2530" spans="5:6" x14ac:dyDescent="0.25">
      <c r="E2530" s="1033"/>
      <c r="F2530" s="39"/>
    </row>
    <row r="2531" spans="5:6" x14ac:dyDescent="0.25">
      <c r="E2531" s="1033"/>
      <c r="F2531" s="39"/>
    </row>
    <row r="2532" spans="5:6" x14ac:dyDescent="0.25">
      <c r="E2532" s="1033"/>
      <c r="F2532" s="39"/>
    </row>
    <row r="2533" spans="5:6" x14ac:dyDescent="0.25">
      <c r="E2533" s="1033"/>
      <c r="F2533" s="39"/>
    </row>
    <row r="2534" spans="5:6" x14ac:dyDescent="0.25">
      <c r="E2534" s="1033"/>
      <c r="F2534" s="39"/>
    </row>
    <row r="2535" spans="5:6" x14ac:dyDescent="0.25">
      <c r="E2535" s="1033"/>
      <c r="F2535" s="39"/>
    </row>
    <row r="2536" spans="5:6" x14ac:dyDescent="0.25">
      <c r="E2536" s="1033"/>
      <c r="F2536" s="39"/>
    </row>
    <row r="2537" spans="5:6" x14ac:dyDescent="0.25">
      <c r="E2537" s="1033"/>
      <c r="F2537" s="39"/>
    </row>
    <row r="2538" spans="5:6" x14ac:dyDescent="0.25">
      <c r="E2538" s="1033"/>
      <c r="F2538" s="39"/>
    </row>
    <row r="2539" spans="5:6" x14ac:dyDescent="0.25">
      <c r="E2539" s="1033"/>
      <c r="F2539" s="39"/>
    </row>
    <row r="2540" spans="5:6" x14ac:dyDescent="0.25">
      <c r="E2540" s="1033"/>
      <c r="F2540" s="39"/>
    </row>
    <row r="2541" spans="5:6" x14ac:dyDescent="0.25">
      <c r="E2541" s="1033"/>
      <c r="F2541" s="39"/>
    </row>
    <row r="2542" spans="5:6" x14ac:dyDescent="0.25">
      <c r="E2542" s="1033"/>
      <c r="F2542" s="39"/>
    </row>
    <row r="2543" spans="5:6" x14ac:dyDescent="0.25">
      <c r="E2543" s="1033"/>
      <c r="F2543" s="39"/>
    </row>
    <row r="2544" spans="5:6" x14ac:dyDescent="0.25">
      <c r="E2544" s="1033"/>
      <c r="F2544" s="39"/>
    </row>
    <row r="2545" spans="5:6" x14ac:dyDescent="0.25">
      <c r="E2545" s="1033"/>
      <c r="F2545" s="39"/>
    </row>
    <row r="2546" spans="5:6" x14ac:dyDescent="0.25">
      <c r="E2546" s="1033"/>
      <c r="F2546" s="39"/>
    </row>
    <row r="2547" spans="5:6" x14ac:dyDescent="0.25">
      <c r="E2547" s="1033"/>
      <c r="F2547" s="39"/>
    </row>
    <row r="2548" spans="5:6" x14ac:dyDescent="0.25">
      <c r="E2548" s="1033"/>
      <c r="F2548" s="39"/>
    </row>
    <row r="2549" spans="5:6" x14ac:dyDescent="0.25">
      <c r="E2549" s="1033"/>
      <c r="F2549" s="39"/>
    </row>
    <row r="2550" spans="5:6" x14ac:dyDescent="0.25">
      <c r="E2550" s="1033"/>
      <c r="F2550" s="39"/>
    </row>
    <row r="2551" spans="5:6" x14ac:dyDescent="0.25">
      <c r="E2551" s="1033"/>
      <c r="F2551" s="39"/>
    </row>
    <row r="2552" spans="5:6" x14ac:dyDescent="0.25">
      <c r="E2552" s="1033"/>
      <c r="F2552" s="39"/>
    </row>
    <row r="2553" spans="5:6" x14ac:dyDescent="0.25">
      <c r="E2553" s="1033"/>
      <c r="F2553" s="39"/>
    </row>
    <row r="2554" spans="5:6" x14ac:dyDescent="0.25">
      <c r="E2554" s="1033"/>
      <c r="F2554" s="39"/>
    </row>
    <row r="2555" spans="5:6" x14ac:dyDescent="0.25">
      <c r="E2555" s="1033"/>
      <c r="F2555" s="39"/>
    </row>
    <row r="2556" spans="5:6" x14ac:dyDescent="0.25">
      <c r="E2556" s="1033"/>
      <c r="F2556" s="39"/>
    </row>
    <row r="2557" spans="5:6" x14ac:dyDescent="0.25">
      <c r="E2557" s="1033"/>
      <c r="F2557" s="39"/>
    </row>
    <row r="2558" spans="5:6" x14ac:dyDescent="0.25">
      <c r="E2558" s="1033"/>
      <c r="F2558" s="39"/>
    </row>
    <row r="2559" spans="5:6" x14ac:dyDescent="0.25">
      <c r="E2559" s="1033"/>
      <c r="F2559" s="39"/>
    </row>
    <row r="2560" spans="5:6" x14ac:dyDescent="0.25">
      <c r="E2560" s="1033"/>
      <c r="F2560" s="39"/>
    </row>
    <row r="2561" spans="5:6" x14ac:dyDescent="0.25">
      <c r="E2561" s="1033"/>
      <c r="F2561" s="39"/>
    </row>
    <row r="2562" spans="5:6" x14ac:dyDescent="0.25">
      <c r="E2562" s="1033"/>
      <c r="F2562" s="39"/>
    </row>
    <row r="2563" spans="5:6" x14ac:dyDescent="0.25">
      <c r="E2563" s="1033"/>
      <c r="F2563" s="39"/>
    </row>
    <row r="2564" spans="5:6" x14ac:dyDescent="0.25">
      <c r="E2564" s="1033"/>
      <c r="F2564" s="39"/>
    </row>
    <row r="2565" spans="5:6" x14ac:dyDescent="0.25">
      <c r="E2565" s="1033"/>
      <c r="F2565" s="39"/>
    </row>
    <row r="2566" spans="5:6" x14ac:dyDescent="0.25">
      <c r="E2566" s="1033"/>
      <c r="F2566" s="39"/>
    </row>
    <row r="2567" spans="5:6" x14ac:dyDescent="0.25">
      <c r="E2567" s="1033"/>
      <c r="F2567" s="39"/>
    </row>
    <row r="2568" spans="5:6" x14ac:dyDescent="0.25">
      <c r="E2568" s="1033"/>
      <c r="F2568" s="39"/>
    </row>
    <row r="2569" spans="5:6" x14ac:dyDescent="0.25">
      <c r="E2569" s="1033"/>
      <c r="F2569" s="39"/>
    </row>
    <row r="2570" spans="5:6" x14ac:dyDescent="0.25">
      <c r="E2570" s="1033"/>
      <c r="F2570" s="39"/>
    </row>
    <row r="2571" spans="5:6" x14ac:dyDescent="0.25">
      <c r="E2571" s="1033"/>
      <c r="F2571" s="39"/>
    </row>
    <row r="2572" spans="5:6" x14ac:dyDescent="0.25">
      <c r="E2572" s="1033"/>
      <c r="F2572" s="39"/>
    </row>
    <row r="2573" spans="5:6" x14ac:dyDescent="0.25">
      <c r="E2573" s="1033"/>
      <c r="F2573" s="39"/>
    </row>
    <row r="2574" spans="5:6" x14ac:dyDescent="0.25">
      <c r="E2574" s="1033"/>
      <c r="F2574" s="39"/>
    </row>
    <row r="2575" spans="5:6" x14ac:dyDescent="0.25">
      <c r="E2575" s="1033"/>
      <c r="F2575" s="39"/>
    </row>
    <row r="2576" spans="5:6" x14ac:dyDescent="0.25">
      <c r="E2576" s="1033"/>
      <c r="F2576" s="39"/>
    </row>
    <row r="2577" spans="5:6" x14ac:dyDescent="0.25">
      <c r="E2577" s="1033"/>
      <c r="F2577" s="39"/>
    </row>
    <row r="2578" spans="5:6" x14ac:dyDescent="0.25">
      <c r="E2578" s="1033"/>
      <c r="F2578" s="39"/>
    </row>
    <row r="2579" spans="5:6" x14ac:dyDescent="0.25">
      <c r="E2579" s="1033"/>
      <c r="F2579" s="39"/>
    </row>
    <row r="2580" spans="5:6" x14ac:dyDescent="0.25">
      <c r="E2580" s="1033"/>
      <c r="F2580" s="39"/>
    </row>
    <row r="2581" spans="5:6" x14ac:dyDescent="0.25">
      <c r="E2581" s="1033"/>
      <c r="F2581" s="39"/>
    </row>
    <row r="2582" spans="5:6" x14ac:dyDescent="0.25">
      <c r="E2582" s="1033"/>
      <c r="F2582" s="39"/>
    </row>
    <row r="2583" spans="5:6" x14ac:dyDescent="0.25">
      <c r="E2583" s="1033"/>
      <c r="F2583" s="39"/>
    </row>
    <row r="2584" spans="5:6" x14ac:dyDescent="0.25">
      <c r="E2584" s="1033"/>
      <c r="F2584" s="39"/>
    </row>
    <row r="2585" spans="5:6" x14ac:dyDescent="0.25">
      <c r="E2585" s="1033"/>
      <c r="F2585" s="39"/>
    </row>
    <row r="2586" spans="5:6" x14ac:dyDescent="0.25">
      <c r="E2586" s="1033"/>
      <c r="F2586" s="39"/>
    </row>
    <row r="2587" spans="5:6" x14ac:dyDescent="0.25">
      <c r="E2587" s="1033"/>
      <c r="F2587" s="39"/>
    </row>
    <row r="2588" spans="5:6" x14ac:dyDescent="0.25">
      <c r="E2588" s="1033"/>
      <c r="F2588" s="39"/>
    </row>
    <row r="2589" spans="5:6" x14ac:dyDescent="0.25">
      <c r="E2589" s="1033"/>
      <c r="F2589" s="39"/>
    </row>
    <row r="2590" spans="5:6" x14ac:dyDescent="0.25">
      <c r="E2590" s="1033"/>
      <c r="F2590" s="39"/>
    </row>
    <row r="2591" spans="5:6" x14ac:dyDescent="0.25">
      <c r="E2591" s="1033"/>
      <c r="F2591" s="39"/>
    </row>
    <row r="2592" spans="5:6" x14ac:dyDescent="0.25">
      <c r="E2592" s="1033"/>
      <c r="F2592" s="39"/>
    </row>
    <row r="2593" spans="5:6" x14ac:dyDescent="0.25">
      <c r="E2593" s="1033"/>
      <c r="F2593" s="39"/>
    </row>
    <row r="2594" spans="5:6" x14ac:dyDescent="0.25">
      <c r="E2594" s="1033"/>
      <c r="F2594" s="39"/>
    </row>
    <row r="2595" spans="5:6" x14ac:dyDescent="0.25">
      <c r="E2595" s="1033"/>
      <c r="F2595" s="39"/>
    </row>
    <row r="2596" spans="5:6" x14ac:dyDescent="0.25">
      <c r="E2596" s="1033"/>
      <c r="F2596" s="39"/>
    </row>
    <row r="2597" spans="5:6" x14ac:dyDescent="0.25">
      <c r="E2597" s="1033"/>
      <c r="F2597" s="39"/>
    </row>
    <row r="2598" spans="5:6" x14ac:dyDescent="0.25">
      <c r="E2598" s="1033"/>
      <c r="F2598" s="39"/>
    </row>
    <row r="2599" spans="5:6" x14ac:dyDescent="0.25">
      <c r="E2599" s="1033"/>
      <c r="F2599" s="39"/>
    </row>
    <row r="2600" spans="5:6" x14ac:dyDescent="0.25">
      <c r="E2600" s="1033"/>
      <c r="F2600" s="39"/>
    </row>
    <row r="2601" spans="5:6" x14ac:dyDescent="0.25">
      <c r="E2601" s="1033"/>
      <c r="F2601" s="39"/>
    </row>
    <row r="2602" spans="5:6" x14ac:dyDescent="0.25">
      <c r="E2602" s="1033"/>
      <c r="F2602" s="39"/>
    </row>
    <row r="2603" spans="5:6" x14ac:dyDescent="0.25">
      <c r="E2603" s="1033"/>
      <c r="F2603" s="39"/>
    </row>
    <row r="2604" spans="5:6" x14ac:dyDescent="0.25">
      <c r="E2604" s="1033"/>
      <c r="F2604" s="39"/>
    </row>
    <row r="2605" spans="5:6" x14ac:dyDescent="0.25">
      <c r="E2605" s="1033"/>
      <c r="F2605" s="39"/>
    </row>
    <row r="2606" spans="5:6" x14ac:dyDescent="0.25">
      <c r="E2606" s="1033"/>
      <c r="F2606" s="39"/>
    </row>
    <row r="2607" spans="5:6" x14ac:dyDescent="0.25">
      <c r="E2607" s="1033"/>
      <c r="F2607" s="39"/>
    </row>
    <row r="2608" spans="5:6" x14ac:dyDescent="0.25">
      <c r="E2608" s="1033"/>
      <c r="F2608" s="39"/>
    </row>
    <row r="2609" spans="5:6" x14ac:dyDescent="0.25">
      <c r="E2609" s="1033"/>
      <c r="F2609" s="39"/>
    </row>
    <row r="2610" spans="5:6" x14ac:dyDescent="0.25">
      <c r="E2610" s="1033"/>
      <c r="F2610" s="39"/>
    </row>
    <row r="2611" spans="5:6" x14ac:dyDescent="0.25">
      <c r="E2611" s="1033"/>
      <c r="F2611" s="39"/>
    </row>
    <row r="2612" spans="5:6" x14ac:dyDescent="0.25">
      <c r="E2612" s="1033"/>
      <c r="F2612" s="39"/>
    </row>
    <row r="2613" spans="5:6" x14ac:dyDescent="0.25">
      <c r="E2613" s="1033"/>
      <c r="F2613" s="39"/>
    </row>
    <row r="2614" spans="5:6" x14ac:dyDescent="0.25">
      <c r="E2614" s="1033"/>
      <c r="F2614" s="39"/>
    </row>
    <row r="2615" spans="5:6" x14ac:dyDescent="0.25">
      <c r="E2615" s="1033"/>
      <c r="F2615" s="39"/>
    </row>
    <row r="2616" spans="5:6" x14ac:dyDescent="0.25">
      <c r="E2616" s="1033"/>
      <c r="F2616" s="39"/>
    </row>
    <row r="2617" spans="5:6" x14ac:dyDescent="0.25">
      <c r="E2617" s="1033"/>
      <c r="F2617" s="39"/>
    </row>
    <row r="2618" spans="5:6" x14ac:dyDescent="0.25">
      <c r="E2618" s="1033"/>
      <c r="F2618" s="39"/>
    </row>
    <row r="2619" spans="5:6" x14ac:dyDescent="0.25">
      <c r="E2619" s="1033"/>
      <c r="F2619" s="39"/>
    </row>
    <row r="2620" spans="5:6" x14ac:dyDescent="0.25">
      <c r="E2620" s="1033"/>
      <c r="F2620" s="39"/>
    </row>
    <row r="2621" spans="5:6" x14ac:dyDescent="0.25">
      <c r="E2621" s="1033"/>
      <c r="F2621" s="39"/>
    </row>
    <row r="2622" spans="5:6" x14ac:dyDescent="0.25">
      <c r="E2622" s="1033"/>
      <c r="F2622" s="39"/>
    </row>
    <row r="2623" spans="5:6" x14ac:dyDescent="0.25">
      <c r="E2623" s="1033"/>
      <c r="F2623" s="39"/>
    </row>
    <row r="2624" spans="5:6" x14ac:dyDescent="0.25">
      <c r="E2624" s="1033"/>
      <c r="F2624" s="39"/>
    </row>
    <row r="2625" spans="5:6" x14ac:dyDescent="0.25">
      <c r="E2625" s="1033"/>
      <c r="F2625" s="39"/>
    </row>
    <row r="2626" spans="5:6" x14ac:dyDescent="0.25">
      <c r="E2626" s="1033"/>
      <c r="F2626" s="39"/>
    </row>
    <row r="2627" spans="5:6" x14ac:dyDescent="0.25">
      <c r="E2627" s="1033"/>
      <c r="F2627" s="39"/>
    </row>
    <row r="2628" spans="5:6" x14ac:dyDescent="0.25">
      <c r="E2628" s="1033"/>
      <c r="F2628" s="39"/>
    </row>
    <row r="2629" spans="5:6" x14ac:dyDescent="0.25">
      <c r="E2629" s="1033"/>
      <c r="F2629" s="39"/>
    </row>
    <row r="2630" spans="5:6" x14ac:dyDescent="0.25">
      <c r="E2630" s="1033"/>
      <c r="F2630" s="39"/>
    </row>
    <row r="2631" spans="5:6" x14ac:dyDescent="0.25">
      <c r="E2631" s="1033"/>
      <c r="F2631" s="39"/>
    </row>
    <row r="2632" spans="5:6" x14ac:dyDescent="0.25">
      <c r="E2632" s="1033"/>
      <c r="F2632" s="39"/>
    </row>
    <row r="2633" spans="5:6" x14ac:dyDescent="0.25">
      <c r="E2633" s="1033"/>
      <c r="F2633" s="39"/>
    </row>
    <row r="2634" spans="5:6" x14ac:dyDescent="0.25">
      <c r="E2634" s="1033"/>
      <c r="F2634" s="39"/>
    </row>
    <row r="2635" spans="5:6" x14ac:dyDescent="0.25">
      <c r="E2635" s="1033"/>
      <c r="F2635" s="39"/>
    </row>
    <row r="2636" spans="5:6" x14ac:dyDescent="0.25">
      <c r="E2636" s="1033"/>
      <c r="F2636" s="39"/>
    </row>
    <row r="2637" spans="5:6" x14ac:dyDescent="0.25">
      <c r="E2637" s="1033"/>
      <c r="F2637" s="39"/>
    </row>
    <row r="2638" spans="5:6" x14ac:dyDescent="0.25">
      <c r="E2638" s="1033"/>
      <c r="F2638" s="39"/>
    </row>
    <row r="2639" spans="5:6" x14ac:dyDescent="0.25">
      <c r="E2639" s="1033"/>
      <c r="F2639" s="39"/>
    </row>
    <row r="2640" spans="5:6" x14ac:dyDescent="0.25">
      <c r="E2640" s="1033"/>
      <c r="F2640" s="39"/>
    </row>
    <row r="2641" spans="5:6" x14ac:dyDescent="0.25">
      <c r="E2641" s="1033"/>
      <c r="F2641" s="39"/>
    </row>
    <row r="2642" spans="5:6" x14ac:dyDescent="0.25">
      <c r="E2642" s="1033"/>
      <c r="F2642" s="39"/>
    </row>
    <row r="2643" spans="5:6" x14ac:dyDescent="0.25">
      <c r="E2643" s="1033"/>
      <c r="F2643" s="39"/>
    </row>
    <row r="2644" spans="5:6" x14ac:dyDescent="0.25">
      <c r="E2644" s="1033"/>
      <c r="F2644" s="39"/>
    </row>
    <row r="2645" spans="5:6" x14ac:dyDescent="0.25">
      <c r="E2645" s="1033"/>
      <c r="F2645" s="39"/>
    </row>
    <row r="2646" spans="5:6" x14ac:dyDescent="0.25">
      <c r="E2646" s="1033"/>
      <c r="F2646" s="39"/>
    </row>
    <row r="2647" spans="5:6" x14ac:dyDescent="0.25">
      <c r="E2647" s="1033"/>
      <c r="F2647" s="39"/>
    </row>
    <row r="2648" spans="5:6" x14ac:dyDescent="0.25">
      <c r="E2648" s="1033"/>
      <c r="F2648" s="39"/>
    </row>
    <row r="2649" spans="5:6" x14ac:dyDescent="0.25">
      <c r="E2649" s="1033"/>
      <c r="F2649" s="39"/>
    </row>
    <row r="2650" spans="5:6" x14ac:dyDescent="0.25">
      <c r="E2650" s="1033"/>
      <c r="F2650" s="39"/>
    </row>
    <row r="2651" spans="5:6" x14ac:dyDescent="0.25">
      <c r="E2651" s="1033"/>
      <c r="F2651" s="39"/>
    </row>
    <row r="2652" spans="5:6" x14ac:dyDescent="0.25">
      <c r="E2652" s="1033"/>
      <c r="F2652" s="39"/>
    </row>
    <row r="2653" spans="5:6" x14ac:dyDescent="0.25">
      <c r="E2653" s="1033"/>
      <c r="F2653" s="39"/>
    </row>
    <row r="2654" spans="5:6" x14ac:dyDescent="0.25">
      <c r="E2654" s="1033"/>
      <c r="F2654" s="39"/>
    </row>
    <row r="2655" spans="5:6" x14ac:dyDescent="0.25">
      <c r="E2655" s="1033"/>
      <c r="F2655" s="39"/>
    </row>
    <row r="2656" spans="5:6" x14ac:dyDescent="0.25">
      <c r="E2656" s="1033"/>
      <c r="F2656" s="39"/>
    </row>
    <row r="2657" spans="5:6" x14ac:dyDescent="0.25">
      <c r="E2657" s="1033"/>
      <c r="F2657" s="39"/>
    </row>
    <row r="2658" spans="5:6" x14ac:dyDescent="0.25">
      <c r="E2658" s="1033"/>
      <c r="F2658" s="39"/>
    </row>
    <row r="2659" spans="5:6" x14ac:dyDescent="0.25">
      <c r="E2659" s="1033"/>
      <c r="F2659" s="39"/>
    </row>
    <row r="2660" spans="5:6" x14ac:dyDescent="0.25">
      <c r="E2660" s="1033"/>
      <c r="F2660" s="39"/>
    </row>
    <row r="2661" spans="5:6" x14ac:dyDescent="0.25">
      <c r="E2661" s="1033"/>
      <c r="F2661" s="39"/>
    </row>
    <row r="2662" spans="5:6" x14ac:dyDescent="0.25">
      <c r="E2662" s="1033"/>
      <c r="F2662" s="39"/>
    </row>
    <row r="2663" spans="5:6" x14ac:dyDescent="0.25">
      <c r="E2663" s="1033"/>
      <c r="F2663" s="39"/>
    </row>
    <row r="2664" spans="5:6" x14ac:dyDescent="0.25">
      <c r="E2664" s="1033"/>
      <c r="F2664" s="39"/>
    </row>
    <row r="2665" spans="5:6" x14ac:dyDescent="0.25">
      <c r="E2665" s="1033"/>
      <c r="F2665" s="39"/>
    </row>
    <row r="2666" spans="5:6" x14ac:dyDescent="0.25">
      <c r="E2666" s="1033"/>
      <c r="F2666" s="39"/>
    </row>
    <row r="2667" spans="5:6" x14ac:dyDescent="0.25">
      <c r="E2667" s="1033"/>
      <c r="F2667" s="39"/>
    </row>
    <row r="2668" spans="5:6" x14ac:dyDescent="0.25">
      <c r="E2668" s="1033"/>
      <c r="F2668" s="39"/>
    </row>
    <row r="2669" spans="5:6" x14ac:dyDescent="0.25">
      <c r="E2669" s="1033"/>
      <c r="F2669" s="39"/>
    </row>
    <row r="2670" spans="5:6" x14ac:dyDescent="0.25">
      <c r="E2670" s="1033"/>
      <c r="F2670" s="39"/>
    </row>
    <row r="2671" spans="5:6" x14ac:dyDescent="0.25">
      <c r="E2671" s="1033"/>
      <c r="F2671" s="39"/>
    </row>
    <row r="2672" spans="5:6" x14ac:dyDescent="0.25">
      <c r="E2672" s="1033"/>
      <c r="F2672" s="39"/>
    </row>
    <row r="2673" spans="5:6" x14ac:dyDescent="0.25">
      <c r="E2673" s="1033"/>
      <c r="F2673" s="39"/>
    </row>
    <row r="2674" spans="5:6" x14ac:dyDescent="0.25">
      <c r="E2674" s="1033"/>
      <c r="F2674" s="39"/>
    </row>
    <row r="2675" spans="5:6" x14ac:dyDescent="0.25">
      <c r="E2675" s="1033"/>
      <c r="F2675" s="39"/>
    </row>
    <row r="2676" spans="5:6" x14ac:dyDescent="0.25">
      <c r="E2676" s="1033"/>
      <c r="F2676" s="39"/>
    </row>
    <row r="2677" spans="5:6" x14ac:dyDescent="0.25">
      <c r="E2677" s="1033"/>
      <c r="F2677" s="39"/>
    </row>
    <row r="2678" spans="5:6" x14ac:dyDescent="0.25">
      <c r="E2678" s="1033"/>
      <c r="F2678" s="39"/>
    </row>
    <row r="2679" spans="5:6" x14ac:dyDescent="0.25">
      <c r="E2679" s="1033"/>
      <c r="F2679" s="39"/>
    </row>
    <row r="2680" spans="5:6" x14ac:dyDescent="0.25">
      <c r="E2680" s="1033"/>
      <c r="F2680" s="39"/>
    </row>
    <row r="2681" spans="5:6" x14ac:dyDescent="0.25">
      <c r="E2681" s="1033"/>
      <c r="F2681" s="39"/>
    </row>
    <row r="2682" spans="5:6" x14ac:dyDescent="0.25">
      <c r="E2682" s="1033"/>
      <c r="F2682" s="39"/>
    </row>
    <row r="2683" spans="5:6" x14ac:dyDescent="0.25">
      <c r="E2683" s="1033"/>
      <c r="F2683" s="39"/>
    </row>
    <row r="2684" spans="5:6" x14ac:dyDescent="0.25">
      <c r="E2684" s="1033"/>
      <c r="F2684" s="39"/>
    </row>
    <row r="2685" spans="5:6" x14ac:dyDescent="0.25">
      <c r="E2685" s="1033"/>
      <c r="F2685" s="39"/>
    </row>
    <row r="2686" spans="5:6" x14ac:dyDescent="0.25">
      <c r="E2686" s="1033"/>
      <c r="F2686" s="39"/>
    </row>
    <row r="2687" spans="5:6" x14ac:dyDescent="0.25">
      <c r="E2687" s="1033"/>
      <c r="F2687" s="39"/>
    </row>
    <row r="2688" spans="5:6" x14ac:dyDescent="0.25">
      <c r="E2688" s="1033"/>
      <c r="F2688" s="39"/>
    </row>
    <row r="2689" spans="5:6" x14ac:dyDescent="0.25">
      <c r="E2689" s="1033"/>
      <c r="F2689" s="39"/>
    </row>
    <row r="2690" spans="5:6" x14ac:dyDescent="0.25">
      <c r="E2690" s="1033"/>
      <c r="F2690" s="39"/>
    </row>
    <row r="2691" spans="5:6" x14ac:dyDescent="0.25">
      <c r="E2691" s="1033"/>
      <c r="F2691" s="39"/>
    </row>
    <row r="2692" spans="5:6" x14ac:dyDescent="0.25">
      <c r="E2692" s="1033"/>
      <c r="F2692" s="39"/>
    </row>
    <row r="2693" spans="5:6" x14ac:dyDescent="0.25">
      <c r="E2693" s="1033"/>
      <c r="F2693" s="39"/>
    </row>
    <row r="2694" spans="5:6" x14ac:dyDescent="0.25">
      <c r="E2694" s="1033"/>
      <c r="F2694" s="39"/>
    </row>
    <row r="2695" spans="5:6" x14ac:dyDescent="0.25">
      <c r="E2695" s="1033"/>
      <c r="F2695" s="39"/>
    </row>
    <row r="2696" spans="5:6" x14ac:dyDescent="0.25">
      <c r="E2696" s="1033"/>
      <c r="F2696" s="39"/>
    </row>
    <row r="2697" spans="5:6" x14ac:dyDescent="0.25">
      <c r="E2697" s="1033"/>
      <c r="F2697" s="39"/>
    </row>
    <row r="2698" spans="5:6" x14ac:dyDescent="0.25">
      <c r="E2698" s="1033"/>
      <c r="F2698" s="39"/>
    </row>
    <row r="2699" spans="5:6" x14ac:dyDescent="0.25">
      <c r="E2699" s="1033"/>
      <c r="F2699" s="39"/>
    </row>
    <row r="2700" spans="5:6" x14ac:dyDescent="0.25">
      <c r="E2700" s="1033"/>
      <c r="F2700" s="39"/>
    </row>
    <row r="2701" spans="5:6" x14ac:dyDescent="0.25">
      <c r="E2701" s="1033"/>
      <c r="F2701" s="39"/>
    </row>
    <row r="2702" spans="5:6" x14ac:dyDescent="0.25">
      <c r="E2702" s="1033"/>
      <c r="F2702" s="39"/>
    </row>
    <row r="2703" spans="5:6" x14ac:dyDescent="0.25">
      <c r="E2703" s="1033"/>
      <c r="F2703" s="39"/>
    </row>
    <row r="2704" spans="5:6" x14ac:dyDescent="0.25">
      <c r="E2704" s="1033"/>
      <c r="F2704" s="39"/>
    </row>
    <row r="2705" spans="5:6" x14ac:dyDescent="0.25">
      <c r="E2705" s="1033"/>
      <c r="F2705" s="39"/>
    </row>
    <row r="2706" spans="5:6" x14ac:dyDescent="0.25">
      <c r="E2706" s="1033"/>
      <c r="F2706" s="39"/>
    </row>
    <row r="2707" spans="5:6" x14ac:dyDescent="0.25">
      <c r="E2707" s="1033"/>
      <c r="F2707" s="39"/>
    </row>
    <row r="2708" spans="5:6" x14ac:dyDescent="0.25">
      <c r="E2708" s="1033"/>
      <c r="F2708" s="39"/>
    </row>
    <row r="2709" spans="5:6" x14ac:dyDescent="0.25">
      <c r="E2709" s="1033"/>
      <c r="F2709" s="39"/>
    </row>
    <row r="2710" spans="5:6" x14ac:dyDescent="0.25">
      <c r="E2710" s="1033"/>
      <c r="F2710" s="39"/>
    </row>
    <row r="2711" spans="5:6" x14ac:dyDescent="0.25">
      <c r="E2711" s="1033"/>
      <c r="F2711" s="39"/>
    </row>
    <row r="2712" spans="5:6" x14ac:dyDescent="0.25">
      <c r="E2712" s="1033"/>
      <c r="F2712" s="39"/>
    </row>
    <row r="2713" spans="5:6" x14ac:dyDescent="0.25">
      <c r="E2713" s="1033"/>
      <c r="F2713" s="39"/>
    </row>
    <row r="2714" spans="5:6" x14ac:dyDescent="0.25">
      <c r="E2714" s="1033"/>
      <c r="F2714" s="39"/>
    </row>
    <row r="2715" spans="5:6" x14ac:dyDescent="0.25">
      <c r="E2715" s="1033"/>
      <c r="F2715" s="39"/>
    </row>
    <row r="2716" spans="5:6" x14ac:dyDescent="0.25">
      <c r="E2716" s="1033"/>
      <c r="F2716" s="39"/>
    </row>
    <row r="2717" spans="5:6" x14ac:dyDescent="0.25">
      <c r="E2717" s="1033"/>
      <c r="F2717" s="39"/>
    </row>
    <row r="2718" spans="5:6" x14ac:dyDescent="0.25">
      <c r="E2718" s="1033"/>
      <c r="F2718" s="39"/>
    </row>
    <row r="2719" spans="5:6" x14ac:dyDescent="0.25">
      <c r="E2719" s="1033"/>
      <c r="F2719" s="39"/>
    </row>
    <row r="2720" spans="5:6" x14ac:dyDescent="0.25">
      <c r="E2720" s="1033"/>
      <c r="F2720" s="39"/>
    </row>
    <row r="2721" spans="5:6" x14ac:dyDescent="0.25">
      <c r="E2721" s="1033"/>
      <c r="F2721" s="39"/>
    </row>
    <row r="2722" spans="5:6" x14ac:dyDescent="0.25">
      <c r="E2722" s="1033"/>
      <c r="F2722" s="39"/>
    </row>
    <row r="2723" spans="5:6" x14ac:dyDescent="0.25">
      <c r="E2723" s="1033"/>
      <c r="F2723" s="39"/>
    </row>
    <row r="2724" spans="5:6" x14ac:dyDescent="0.25">
      <c r="E2724" s="1033"/>
      <c r="F2724" s="39"/>
    </row>
    <row r="2725" spans="5:6" x14ac:dyDescent="0.25">
      <c r="E2725" s="1033"/>
      <c r="F2725" s="39"/>
    </row>
    <row r="2726" spans="5:6" x14ac:dyDescent="0.25">
      <c r="E2726" s="1033"/>
      <c r="F2726" s="39"/>
    </row>
    <row r="2727" spans="5:6" x14ac:dyDescent="0.25">
      <c r="E2727" s="1033"/>
      <c r="F2727" s="39"/>
    </row>
    <row r="2728" spans="5:6" x14ac:dyDescent="0.25">
      <c r="E2728" s="1033"/>
      <c r="F2728" s="39"/>
    </row>
    <row r="2729" spans="5:6" x14ac:dyDescent="0.25">
      <c r="E2729" s="1033"/>
      <c r="F2729" s="39"/>
    </row>
    <row r="2730" spans="5:6" x14ac:dyDescent="0.25">
      <c r="E2730" s="1033"/>
      <c r="F2730" s="39"/>
    </row>
    <row r="2731" spans="5:6" x14ac:dyDescent="0.25">
      <c r="E2731" s="1033"/>
      <c r="F2731" s="39"/>
    </row>
    <row r="2732" spans="5:6" x14ac:dyDescent="0.25">
      <c r="E2732" s="1033"/>
      <c r="F2732" s="39"/>
    </row>
    <row r="2733" spans="5:6" x14ac:dyDescent="0.25">
      <c r="E2733" s="1033"/>
      <c r="F2733" s="39"/>
    </row>
    <row r="2734" spans="5:6" x14ac:dyDescent="0.25">
      <c r="E2734" s="1033"/>
      <c r="F2734" s="39"/>
    </row>
    <row r="2735" spans="5:6" x14ac:dyDescent="0.25">
      <c r="E2735" s="1033"/>
      <c r="F2735" s="39"/>
    </row>
    <row r="2736" spans="5:6" x14ac:dyDescent="0.25">
      <c r="E2736" s="1033"/>
      <c r="F2736" s="39"/>
    </row>
    <row r="2737" spans="5:6" x14ac:dyDescent="0.25">
      <c r="E2737" s="1033"/>
      <c r="F2737" s="39"/>
    </row>
    <row r="2738" spans="5:6" x14ac:dyDescent="0.25">
      <c r="E2738" s="1033"/>
      <c r="F2738" s="39"/>
    </row>
    <row r="2739" spans="5:6" x14ac:dyDescent="0.25">
      <c r="E2739" s="1033"/>
      <c r="F2739" s="39"/>
    </row>
    <row r="2740" spans="5:6" x14ac:dyDescent="0.25">
      <c r="E2740" s="1033"/>
      <c r="F2740" s="39"/>
    </row>
    <row r="2741" spans="5:6" x14ac:dyDescent="0.25">
      <c r="E2741" s="1033"/>
      <c r="F2741" s="39"/>
    </row>
    <row r="2742" spans="5:6" x14ac:dyDescent="0.25">
      <c r="E2742" s="1033"/>
      <c r="F2742" s="39"/>
    </row>
    <row r="2743" spans="5:6" x14ac:dyDescent="0.25">
      <c r="E2743" s="1033"/>
      <c r="F2743" s="39"/>
    </row>
    <row r="2744" spans="5:6" x14ac:dyDescent="0.25">
      <c r="E2744" s="1033"/>
      <c r="F2744" s="39"/>
    </row>
    <row r="2745" spans="5:6" x14ac:dyDescent="0.25">
      <c r="E2745" s="1033"/>
      <c r="F2745" s="39"/>
    </row>
    <row r="2746" spans="5:6" x14ac:dyDescent="0.25">
      <c r="E2746" s="1033"/>
      <c r="F2746" s="39"/>
    </row>
    <row r="2747" spans="5:6" x14ac:dyDescent="0.25">
      <c r="E2747" s="1033"/>
      <c r="F2747" s="39"/>
    </row>
    <row r="2748" spans="5:6" x14ac:dyDescent="0.25">
      <c r="E2748" s="1033"/>
      <c r="F2748" s="39"/>
    </row>
    <row r="2749" spans="5:6" x14ac:dyDescent="0.25">
      <c r="E2749" s="1033"/>
      <c r="F2749" s="39"/>
    </row>
    <row r="2750" spans="5:6" x14ac:dyDescent="0.25">
      <c r="E2750" s="1033"/>
      <c r="F2750" s="39"/>
    </row>
    <row r="2751" spans="5:6" x14ac:dyDescent="0.25">
      <c r="E2751" s="1033"/>
      <c r="F2751" s="39"/>
    </row>
    <row r="2752" spans="5:6" x14ac:dyDescent="0.25">
      <c r="E2752" s="1033"/>
      <c r="F2752" s="39"/>
    </row>
    <row r="2753" spans="5:6" x14ac:dyDescent="0.25">
      <c r="E2753" s="1033"/>
      <c r="F2753" s="39"/>
    </row>
    <row r="2754" spans="5:6" x14ac:dyDescent="0.25">
      <c r="E2754" s="1033"/>
      <c r="F2754" s="39"/>
    </row>
    <row r="2755" spans="5:6" x14ac:dyDescent="0.25">
      <c r="E2755" s="1033"/>
      <c r="F2755" s="39"/>
    </row>
    <row r="2756" spans="5:6" x14ac:dyDescent="0.25">
      <c r="E2756" s="1033"/>
      <c r="F2756" s="39"/>
    </row>
    <row r="2757" spans="5:6" x14ac:dyDescent="0.25">
      <c r="E2757" s="1033"/>
      <c r="F2757" s="39"/>
    </row>
    <row r="2758" spans="5:6" x14ac:dyDescent="0.25">
      <c r="E2758" s="1033"/>
      <c r="F2758" s="39"/>
    </row>
    <row r="2759" spans="5:6" x14ac:dyDescent="0.25">
      <c r="E2759" s="1033"/>
      <c r="F2759" s="39"/>
    </row>
    <row r="2760" spans="5:6" x14ac:dyDescent="0.25">
      <c r="E2760" s="1033"/>
      <c r="F2760" s="39"/>
    </row>
    <row r="2761" spans="5:6" x14ac:dyDescent="0.25">
      <c r="E2761" s="1033"/>
      <c r="F2761" s="39"/>
    </row>
    <row r="2762" spans="5:6" x14ac:dyDescent="0.25">
      <c r="E2762" s="1033"/>
      <c r="F2762" s="39"/>
    </row>
    <row r="2763" spans="5:6" x14ac:dyDescent="0.25">
      <c r="E2763" s="1033"/>
      <c r="F2763" s="39"/>
    </row>
    <row r="2764" spans="5:6" x14ac:dyDescent="0.25">
      <c r="E2764" s="1033"/>
      <c r="F2764" s="39"/>
    </row>
    <row r="2765" spans="5:6" x14ac:dyDescent="0.25">
      <c r="E2765" s="1033"/>
      <c r="F2765" s="39"/>
    </row>
    <row r="2766" spans="5:6" x14ac:dyDescent="0.25">
      <c r="E2766" s="1033"/>
      <c r="F2766" s="39"/>
    </row>
    <row r="2767" spans="5:6" x14ac:dyDescent="0.25">
      <c r="E2767" s="1033"/>
      <c r="F2767" s="39"/>
    </row>
    <row r="2768" spans="5:6" x14ac:dyDescent="0.25">
      <c r="E2768" s="1033"/>
      <c r="F2768" s="39"/>
    </row>
    <row r="2769" spans="5:6" x14ac:dyDescent="0.25">
      <c r="E2769" s="1033"/>
      <c r="F2769" s="39"/>
    </row>
    <row r="2770" spans="5:6" x14ac:dyDescent="0.25">
      <c r="E2770" s="1033"/>
      <c r="F2770" s="39"/>
    </row>
    <row r="2771" spans="5:6" x14ac:dyDescent="0.25">
      <c r="E2771" s="1033"/>
      <c r="F2771" s="39"/>
    </row>
    <row r="2772" spans="5:6" x14ac:dyDescent="0.25">
      <c r="E2772" s="1033"/>
      <c r="F2772" s="39"/>
    </row>
    <row r="2773" spans="5:6" x14ac:dyDescent="0.25">
      <c r="E2773" s="1033"/>
      <c r="F2773" s="39"/>
    </row>
    <row r="2774" spans="5:6" x14ac:dyDescent="0.25">
      <c r="E2774" s="1033"/>
      <c r="F2774" s="39"/>
    </row>
    <row r="2775" spans="5:6" x14ac:dyDescent="0.25">
      <c r="E2775" s="1033"/>
      <c r="F2775" s="39"/>
    </row>
    <row r="2776" spans="5:6" x14ac:dyDescent="0.25">
      <c r="E2776" s="1033"/>
      <c r="F2776" s="39"/>
    </row>
    <row r="2777" spans="5:6" x14ac:dyDescent="0.25">
      <c r="E2777" s="1033"/>
      <c r="F2777" s="39"/>
    </row>
    <row r="2778" spans="5:6" x14ac:dyDescent="0.25">
      <c r="E2778" s="1033"/>
      <c r="F2778" s="39"/>
    </row>
    <row r="2779" spans="5:6" x14ac:dyDescent="0.25">
      <c r="E2779" s="1033"/>
      <c r="F2779" s="39"/>
    </row>
    <row r="2780" spans="5:6" x14ac:dyDescent="0.25">
      <c r="E2780" s="1033"/>
      <c r="F2780" s="39"/>
    </row>
    <row r="2781" spans="5:6" x14ac:dyDescent="0.25">
      <c r="E2781" s="1033"/>
      <c r="F2781" s="39"/>
    </row>
    <row r="2782" spans="5:6" x14ac:dyDescent="0.25">
      <c r="E2782" s="1033"/>
      <c r="F2782" s="39"/>
    </row>
    <row r="2783" spans="5:6" x14ac:dyDescent="0.25">
      <c r="E2783" s="1033"/>
      <c r="F2783" s="39"/>
    </row>
    <row r="2784" spans="5:6" x14ac:dyDescent="0.25">
      <c r="E2784" s="1033"/>
      <c r="F2784" s="39"/>
    </row>
    <row r="2785" spans="5:6" x14ac:dyDescent="0.25">
      <c r="E2785" s="1033"/>
      <c r="F2785" s="39"/>
    </row>
    <row r="2786" spans="5:6" x14ac:dyDescent="0.25">
      <c r="E2786" s="1033"/>
      <c r="F2786" s="39"/>
    </row>
    <row r="2787" spans="5:6" x14ac:dyDescent="0.25">
      <c r="E2787" s="1033"/>
      <c r="F2787" s="39"/>
    </row>
    <row r="2788" spans="5:6" x14ac:dyDescent="0.25">
      <c r="E2788" s="1033"/>
      <c r="F2788" s="39"/>
    </row>
    <row r="2789" spans="5:6" x14ac:dyDescent="0.25">
      <c r="E2789" s="1033"/>
      <c r="F2789" s="39"/>
    </row>
    <row r="2790" spans="5:6" x14ac:dyDescent="0.25">
      <c r="E2790" s="1033"/>
      <c r="F2790" s="39"/>
    </row>
    <row r="2791" spans="5:6" x14ac:dyDescent="0.25">
      <c r="E2791" s="1033"/>
      <c r="F2791" s="39"/>
    </row>
    <row r="2792" spans="5:6" x14ac:dyDescent="0.25">
      <c r="E2792" s="1033"/>
      <c r="F2792" s="39"/>
    </row>
    <row r="2793" spans="5:6" x14ac:dyDescent="0.25">
      <c r="E2793" s="1033"/>
      <c r="F2793" s="39"/>
    </row>
    <row r="2794" spans="5:6" x14ac:dyDescent="0.25">
      <c r="E2794" s="1033"/>
      <c r="F2794" s="39"/>
    </row>
    <row r="2795" spans="5:6" x14ac:dyDescent="0.25">
      <c r="E2795" s="1033"/>
      <c r="F2795" s="39"/>
    </row>
    <row r="2796" spans="5:6" x14ac:dyDescent="0.25">
      <c r="E2796" s="1033"/>
      <c r="F2796" s="39"/>
    </row>
    <row r="2797" spans="5:6" x14ac:dyDescent="0.25">
      <c r="E2797" s="1033"/>
      <c r="F2797" s="39"/>
    </row>
    <row r="2798" spans="5:6" x14ac:dyDescent="0.25">
      <c r="E2798" s="1033"/>
      <c r="F2798" s="39"/>
    </row>
    <row r="2799" spans="5:6" x14ac:dyDescent="0.25">
      <c r="E2799" s="1033"/>
      <c r="F2799" s="39"/>
    </row>
    <row r="2800" spans="5:6" x14ac:dyDescent="0.25">
      <c r="E2800" s="1033"/>
      <c r="F2800" s="39"/>
    </row>
    <row r="2801" spans="5:6" x14ac:dyDescent="0.25">
      <c r="E2801" s="1033"/>
      <c r="F2801" s="39"/>
    </row>
    <row r="2802" spans="5:6" x14ac:dyDescent="0.25">
      <c r="E2802" s="1033"/>
      <c r="F2802" s="39"/>
    </row>
    <row r="2803" spans="5:6" x14ac:dyDescent="0.25">
      <c r="E2803" s="1033"/>
      <c r="F2803" s="39"/>
    </row>
    <row r="2804" spans="5:6" x14ac:dyDescent="0.25">
      <c r="E2804" s="1033"/>
      <c r="F2804" s="39"/>
    </row>
    <row r="2805" spans="5:6" x14ac:dyDescent="0.25">
      <c r="E2805" s="1033"/>
      <c r="F2805" s="39"/>
    </row>
    <row r="2806" spans="5:6" x14ac:dyDescent="0.25">
      <c r="E2806" s="1033"/>
      <c r="F2806" s="39"/>
    </row>
    <row r="2807" spans="5:6" x14ac:dyDescent="0.25">
      <c r="E2807" s="1033"/>
      <c r="F2807" s="39"/>
    </row>
    <row r="2808" spans="5:6" x14ac:dyDescent="0.25">
      <c r="E2808" s="1033"/>
      <c r="F2808" s="39"/>
    </row>
    <row r="2809" spans="5:6" x14ac:dyDescent="0.25">
      <c r="E2809" s="1033"/>
      <c r="F2809" s="39"/>
    </row>
    <row r="2810" spans="5:6" x14ac:dyDescent="0.25">
      <c r="E2810" s="1033"/>
      <c r="F2810" s="39"/>
    </row>
    <row r="2811" spans="5:6" x14ac:dyDescent="0.25">
      <c r="E2811" s="1033"/>
      <c r="F2811" s="39"/>
    </row>
    <row r="2812" spans="5:6" x14ac:dyDescent="0.25">
      <c r="E2812" s="1033"/>
      <c r="F2812" s="39"/>
    </row>
    <row r="2813" spans="5:6" x14ac:dyDescent="0.25">
      <c r="E2813" s="1033"/>
      <c r="F2813" s="39"/>
    </row>
    <row r="2814" spans="5:6" x14ac:dyDescent="0.25">
      <c r="E2814" s="1033"/>
      <c r="F2814" s="39"/>
    </row>
    <row r="2815" spans="5:6" x14ac:dyDescent="0.25">
      <c r="E2815" s="1033"/>
      <c r="F2815" s="39"/>
    </row>
    <row r="2816" spans="5:6" x14ac:dyDescent="0.25">
      <c r="E2816" s="1033"/>
      <c r="F2816" s="39"/>
    </row>
    <row r="2817" spans="5:6" x14ac:dyDescent="0.25">
      <c r="E2817" s="1033"/>
      <c r="F2817" s="39"/>
    </row>
    <row r="2818" spans="5:6" x14ac:dyDescent="0.25">
      <c r="E2818" s="1033"/>
      <c r="F2818" s="39"/>
    </row>
    <row r="2819" spans="5:6" x14ac:dyDescent="0.25">
      <c r="E2819" s="1033"/>
      <c r="F2819" s="39"/>
    </row>
    <row r="2820" spans="5:6" x14ac:dyDescent="0.25">
      <c r="E2820" s="1033"/>
      <c r="F2820" s="39"/>
    </row>
    <row r="2821" spans="5:6" x14ac:dyDescent="0.25">
      <c r="E2821" s="1033"/>
      <c r="F2821" s="39"/>
    </row>
    <row r="2822" spans="5:6" x14ac:dyDescent="0.25">
      <c r="E2822" s="1033"/>
      <c r="F2822" s="39"/>
    </row>
    <row r="2823" spans="5:6" x14ac:dyDescent="0.25">
      <c r="E2823" s="1033"/>
      <c r="F2823" s="39"/>
    </row>
    <row r="2824" spans="5:6" x14ac:dyDescent="0.25">
      <c r="E2824" s="1033"/>
      <c r="F2824" s="39"/>
    </row>
    <row r="2825" spans="5:6" x14ac:dyDescent="0.25">
      <c r="E2825" s="1033"/>
      <c r="F2825" s="39"/>
    </row>
    <row r="2826" spans="5:6" x14ac:dyDescent="0.25">
      <c r="E2826" s="1033"/>
      <c r="F2826" s="39"/>
    </row>
    <row r="2827" spans="5:6" x14ac:dyDescent="0.25">
      <c r="E2827" s="1033"/>
      <c r="F2827" s="39"/>
    </row>
    <row r="2828" spans="5:6" x14ac:dyDescent="0.25">
      <c r="E2828" s="1033"/>
      <c r="F2828" s="39"/>
    </row>
    <row r="2829" spans="5:6" x14ac:dyDescent="0.25">
      <c r="E2829" s="1033"/>
      <c r="F2829" s="39"/>
    </row>
    <row r="2830" spans="5:6" x14ac:dyDescent="0.25">
      <c r="E2830" s="1033"/>
      <c r="F2830" s="39"/>
    </row>
    <row r="2831" spans="5:6" x14ac:dyDescent="0.25">
      <c r="E2831" s="1033"/>
      <c r="F2831" s="39"/>
    </row>
    <row r="2832" spans="5:6" x14ac:dyDescent="0.25">
      <c r="E2832" s="1033"/>
      <c r="F2832" s="39"/>
    </row>
    <row r="2833" spans="5:6" x14ac:dyDescent="0.25">
      <c r="E2833" s="1033"/>
      <c r="F2833" s="39"/>
    </row>
    <row r="2834" spans="5:6" x14ac:dyDescent="0.25">
      <c r="E2834" s="1033"/>
      <c r="F2834" s="39"/>
    </row>
    <row r="2835" spans="5:6" x14ac:dyDescent="0.25">
      <c r="E2835" s="1033"/>
      <c r="F2835" s="39"/>
    </row>
    <row r="2836" spans="5:6" x14ac:dyDescent="0.25">
      <c r="E2836" s="1033"/>
      <c r="F2836" s="39"/>
    </row>
    <row r="2837" spans="5:6" x14ac:dyDescent="0.25">
      <c r="E2837" s="1033"/>
      <c r="F2837" s="39"/>
    </row>
    <row r="2838" spans="5:6" x14ac:dyDescent="0.25">
      <c r="E2838" s="1033"/>
      <c r="F2838" s="39"/>
    </row>
    <row r="2839" spans="5:6" x14ac:dyDescent="0.25">
      <c r="E2839" s="1033"/>
      <c r="F2839" s="39"/>
    </row>
    <row r="2840" spans="5:6" x14ac:dyDescent="0.25">
      <c r="E2840" s="1033"/>
      <c r="F2840" s="39"/>
    </row>
    <row r="2841" spans="5:6" x14ac:dyDescent="0.25">
      <c r="E2841" s="1033"/>
      <c r="F2841" s="39"/>
    </row>
    <row r="2842" spans="5:6" x14ac:dyDescent="0.25">
      <c r="E2842" s="1033"/>
      <c r="F2842" s="39"/>
    </row>
    <row r="2843" spans="5:6" x14ac:dyDescent="0.25">
      <c r="E2843" s="1033"/>
      <c r="F2843" s="39"/>
    </row>
    <row r="2844" spans="5:6" x14ac:dyDescent="0.25">
      <c r="E2844" s="1033"/>
      <c r="F2844" s="39"/>
    </row>
    <row r="2845" spans="5:6" x14ac:dyDescent="0.25">
      <c r="E2845" s="1033"/>
      <c r="F2845" s="39"/>
    </row>
    <row r="2846" spans="5:6" x14ac:dyDescent="0.25">
      <c r="E2846" s="1033"/>
      <c r="F2846" s="39"/>
    </row>
    <row r="2847" spans="5:6" x14ac:dyDescent="0.25">
      <c r="E2847" s="1033"/>
      <c r="F2847" s="39"/>
    </row>
    <row r="2848" spans="5:6" x14ac:dyDescent="0.25">
      <c r="E2848" s="1033"/>
      <c r="F2848" s="39"/>
    </row>
    <row r="2849" spans="5:6" x14ac:dyDescent="0.25">
      <c r="E2849" s="1033"/>
      <c r="F2849" s="39"/>
    </row>
    <row r="2850" spans="5:6" x14ac:dyDescent="0.25">
      <c r="E2850" s="1033"/>
      <c r="F2850" s="39"/>
    </row>
    <row r="2851" spans="5:6" x14ac:dyDescent="0.25">
      <c r="E2851" s="1033"/>
      <c r="F2851" s="39"/>
    </row>
    <row r="2852" spans="5:6" x14ac:dyDescent="0.25">
      <c r="E2852" s="1033"/>
      <c r="F2852" s="39"/>
    </row>
    <row r="2853" spans="5:6" x14ac:dyDescent="0.25">
      <c r="E2853" s="1033"/>
      <c r="F2853" s="39"/>
    </row>
    <row r="2854" spans="5:6" x14ac:dyDescent="0.25">
      <c r="E2854" s="1033"/>
      <c r="F2854" s="39"/>
    </row>
    <row r="2855" spans="5:6" x14ac:dyDescent="0.25">
      <c r="E2855" s="1033"/>
      <c r="F2855" s="39"/>
    </row>
    <row r="2856" spans="5:6" x14ac:dyDescent="0.25">
      <c r="E2856" s="1033"/>
      <c r="F2856" s="39"/>
    </row>
  </sheetData>
  <mergeCells count="379">
    <mergeCell ref="A806:A808"/>
    <mergeCell ref="A649:A652"/>
    <mergeCell ref="A677:A678"/>
    <mergeCell ref="B677:B678"/>
    <mergeCell ref="C677:C678"/>
    <mergeCell ref="B649:B652"/>
    <mergeCell ref="B801:B804"/>
    <mergeCell ref="C702:C703"/>
    <mergeCell ref="A654:A657"/>
    <mergeCell ref="B654:B657"/>
    <mergeCell ref="B702:B703"/>
    <mergeCell ref="A758:E758"/>
    <mergeCell ref="A713:A716"/>
    <mergeCell ref="D677:D678"/>
    <mergeCell ref="E677:E678"/>
    <mergeCell ref="C776:C779"/>
    <mergeCell ref="A709:A712"/>
    <mergeCell ref="B709:B712"/>
    <mergeCell ref="A721:E721"/>
    <mergeCell ref="A739:E739"/>
    <mergeCell ref="A751:E751"/>
    <mergeCell ref="A799:E799"/>
    <mergeCell ref="A624:A627"/>
    <mergeCell ref="B624:B627"/>
    <mergeCell ref="B636:B639"/>
    <mergeCell ref="A527:B531"/>
    <mergeCell ref="B341:B345"/>
    <mergeCell ref="A341:A345"/>
    <mergeCell ref="A311:A314"/>
    <mergeCell ref="B311:B314"/>
    <mergeCell ref="A318:A320"/>
    <mergeCell ref="B318:B320"/>
    <mergeCell ref="B571:B575"/>
    <mergeCell ref="A571:A575"/>
    <mergeCell ref="A632:A635"/>
    <mergeCell ref="B628:B631"/>
    <mergeCell ref="B632:B635"/>
    <mergeCell ref="A628:A631"/>
    <mergeCell ref="A701:E701"/>
    <mergeCell ref="A704:B707"/>
    <mergeCell ref="A702:A703"/>
    <mergeCell ref="A644:E644"/>
    <mergeCell ref="D702:D703"/>
    <mergeCell ref="E702:E703"/>
    <mergeCell ref="B640:B643"/>
    <mergeCell ref="A676:E676"/>
    <mergeCell ref="D645:D648"/>
    <mergeCell ref="E645:E648"/>
    <mergeCell ref="A645:A648"/>
    <mergeCell ref="A658:A661"/>
    <mergeCell ref="C645:C648"/>
    <mergeCell ref="A636:A639"/>
    <mergeCell ref="B645:B648"/>
    <mergeCell ref="A640:A643"/>
    <mergeCell ref="B658:B661"/>
    <mergeCell ref="A822:A825"/>
    <mergeCell ref="B822:B825"/>
    <mergeCell ref="A827:A830"/>
    <mergeCell ref="B827:B830"/>
    <mergeCell ref="A831:A834"/>
    <mergeCell ref="B831:B834"/>
    <mergeCell ref="A851:A854"/>
    <mergeCell ref="B851:B854"/>
    <mergeCell ref="B811:B813"/>
    <mergeCell ref="A820:E820"/>
    <mergeCell ref="B137:B140"/>
    <mergeCell ref="A137:A140"/>
    <mergeCell ref="A149:A152"/>
    <mergeCell ref="A185:A189"/>
    <mergeCell ref="B165:B169"/>
    <mergeCell ref="A165:A169"/>
    <mergeCell ref="B149:B152"/>
    <mergeCell ref="B157:B160"/>
    <mergeCell ref="B180:B184"/>
    <mergeCell ref="A180:A184"/>
    <mergeCell ref="A220:E220"/>
    <mergeCell ref="A190:A194"/>
    <mergeCell ref="A205:A209"/>
    <mergeCell ref="B205:B209"/>
    <mergeCell ref="A290:A292"/>
    <mergeCell ref="A210:A214"/>
    <mergeCell ref="B210:B214"/>
    <mergeCell ref="A252:A254"/>
    <mergeCell ref="B252:B254"/>
    <mergeCell ref="A195:A199"/>
    <mergeCell ref="B195:B199"/>
    <mergeCell ref="A200:A204"/>
    <mergeCell ref="B200:B204"/>
    <mergeCell ref="B215:B219"/>
    <mergeCell ref="B246:B248"/>
    <mergeCell ref="A246:A248"/>
    <mergeCell ref="B230:B232"/>
    <mergeCell ref="A236:A238"/>
    <mergeCell ref="B236:B238"/>
    <mergeCell ref="A222:A224"/>
    <mergeCell ref="B222:B224"/>
    <mergeCell ref="A226:A228"/>
    <mergeCell ref="B226:B228"/>
    <mergeCell ref="A230:A232"/>
    <mergeCell ref="A233:A235"/>
    <mergeCell ref="B233:B235"/>
    <mergeCell ref="A239:A241"/>
    <mergeCell ref="B239:B241"/>
    <mergeCell ref="B2:E2"/>
    <mergeCell ref="B99:B103"/>
    <mergeCell ref="A99:A103"/>
    <mergeCell ref="A215:A219"/>
    <mergeCell ref="B110:B112"/>
    <mergeCell ref="A110:A112"/>
    <mergeCell ref="A3:A6"/>
    <mergeCell ref="B3:B6"/>
    <mergeCell ref="A7:A10"/>
    <mergeCell ref="B7:B10"/>
    <mergeCell ref="A28:A31"/>
    <mergeCell ref="B28:B31"/>
    <mergeCell ref="A36:A37"/>
    <mergeCell ref="B36:B37"/>
    <mergeCell ref="A38:A39"/>
    <mergeCell ref="B38:B39"/>
    <mergeCell ref="A49:A50"/>
    <mergeCell ref="B170:B174"/>
    <mergeCell ref="B175:B179"/>
    <mergeCell ref="B49:B50"/>
    <mergeCell ref="A60:A62"/>
    <mergeCell ref="B60:B62"/>
    <mergeCell ref="B190:B194"/>
    <mergeCell ref="A170:A174"/>
    <mergeCell ref="B55:B56"/>
    <mergeCell ref="A55:A56"/>
    <mergeCell ref="A97:E97"/>
    <mergeCell ref="A95:A96"/>
    <mergeCell ref="B95:B96"/>
    <mergeCell ref="A114:A117"/>
    <mergeCell ref="B114:B117"/>
    <mergeCell ref="A131:A134"/>
    <mergeCell ref="B185:B189"/>
    <mergeCell ref="A105:A108"/>
    <mergeCell ref="A145:A148"/>
    <mergeCell ref="B145:B148"/>
    <mergeCell ref="A141:A144"/>
    <mergeCell ref="B141:B144"/>
    <mergeCell ref="A153:A156"/>
    <mergeCell ref="B153:B156"/>
    <mergeCell ref="A157:A160"/>
    <mergeCell ref="A83:A85"/>
    <mergeCell ref="B83:B85"/>
    <mergeCell ref="A175:A179"/>
    <mergeCell ref="B131:B134"/>
    <mergeCell ref="B161:B164"/>
    <mergeCell ref="A161:A164"/>
    <mergeCell ref="B105:B108"/>
    <mergeCell ref="A525:E525"/>
    <mergeCell ref="A600:A603"/>
    <mergeCell ref="B600:B603"/>
    <mergeCell ref="A604:A607"/>
    <mergeCell ref="B604:B607"/>
    <mergeCell ref="A566:A570"/>
    <mergeCell ref="B566:B570"/>
    <mergeCell ref="A576:A579"/>
    <mergeCell ref="B576:B579"/>
    <mergeCell ref="A580:A583"/>
    <mergeCell ref="B580:B583"/>
    <mergeCell ref="A588:A591"/>
    <mergeCell ref="B588:B591"/>
    <mergeCell ref="A592:A595"/>
    <mergeCell ref="B592:B595"/>
    <mergeCell ref="A596:A599"/>
    <mergeCell ref="A385:A388"/>
    <mergeCell ref="B385:B388"/>
    <mergeCell ref="A331:A335"/>
    <mergeCell ref="A521:A524"/>
    <mergeCell ref="B521:B524"/>
    <mergeCell ref="A401:A404"/>
    <mergeCell ref="B331:B335"/>
    <mergeCell ref="B326:B330"/>
    <mergeCell ref="A326:A330"/>
    <mergeCell ref="B360:B363"/>
    <mergeCell ref="A360:A363"/>
    <mergeCell ref="A378:E378"/>
    <mergeCell ref="A380:B383"/>
    <mergeCell ref="A389:A392"/>
    <mergeCell ref="B389:B392"/>
    <mergeCell ref="A393:A396"/>
    <mergeCell ref="B393:B396"/>
    <mergeCell ref="A397:A400"/>
    <mergeCell ref="B397:B400"/>
    <mergeCell ref="A501:A504"/>
    <mergeCell ref="B501:B504"/>
    <mergeCell ref="B401:B404"/>
    <mergeCell ref="A405:A408"/>
    <mergeCell ref="B405:B408"/>
    <mergeCell ref="B321:B325"/>
    <mergeCell ref="A321:A325"/>
    <mergeCell ref="C290:C292"/>
    <mergeCell ref="A315:A317"/>
    <mergeCell ref="B315:B317"/>
    <mergeCell ref="A282:E282"/>
    <mergeCell ref="B290:B292"/>
    <mergeCell ref="E290:E292"/>
    <mergeCell ref="D290:D292"/>
    <mergeCell ref="B307:B310"/>
    <mergeCell ref="A307:A310"/>
    <mergeCell ref="B295:B298"/>
    <mergeCell ref="A295:A298"/>
    <mergeCell ref="A284:B288"/>
    <mergeCell ref="A409:A412"/>
    <mergeCell ref="B409:B412"/>
    <mergeCell ref="A413:A416"/>
    <mergeCell ref="B413:B416"/>
    <mergeCell ref="A417:A420"/>
    <mergeCell ref="B417:B420"/>
    <mergeCell ref="A421:A424"/>
    <mergeCell ref="B421:B424"/>
    <mergeCell ref="A425:A428"/>
    <mergeCell ref="B425:B428"/>
    <mergeCell ref="A429:A432"/>
    <mergeCell ref="B429:B432"/>
    <mergeCell ref="A433:A436"/>
    <mergeCell ref="B433:B436"/>
    <mergeCell ref="A437:A440"/>
    <mergeCell ref="B437:B440"/>
    <mergeCell ref="A441:A444"/>
    <mergeCell ref="B441:B444"/>
    <mergeCell ref="A445:A448"/>
    <mergeCell ref="B445:B448"/>
    <mergeCell ref="A449:A452"/>
    <mergeCell ref="B449:B452"/>
    <mergeCell ref="A453:A456"/>
    <mergeCell ref="B453:B456"/>
    <mergeCell ref="A457:A460"/>
    <mergeCell ref="B457:B460"/>
    <mergeCell ref="A461:A464"/>
    <mergeCell ref="B461:B464"/>
    <mergeCell ref="A465:A468"/>
    <mergeCell ref="B465:B468"/>
    <mergeCell ref="A469:A472"/>
    <mergeCell ref="B469:B472"/>
    <mergeCell ref="A473:A476"/>
    <mergeCell ref="B473:B476"/>
    <mergeCell ref="A477:A480"/>
    <mergeCell ref="B477:B480"/>
    <mergeCell ref="A608:A611"/>
    <mergeCell ref="B608:B611"/>
    <mergeCell ref="A561:A565"/>
    <mergeCell ref="B561:B565"/>
    <mergeCell ref="A584:A587"/>
    <mergeCell ref="B584:B587"/>
    <mergeCell ref="B596:B599"/>
    <mergeCell ref="A557:A560"/>
    <mergeCell ref="B557:B560"/>
    <mergeCell ref="A545:A548"/>
    <mergeCell ref="B545:B548"/>
    <mergeCell ref="A549:A552"/>
    <mergeCell ref="B549:B552"/>
    <mergeCell ref="A553:A556"/>
    <mergeCell ref="B553:B556"/>
    <mergeCell ref="B505:B508"/>
    <mergeCell ref="A509:A512"/>
    <mergeCell ref="B509:B512"/>
    <mergeCell ref="A540:A544"/>
    <mergeCell ref="B540:B544"/>
    <mergeCell ref="A913:A916"/>
    <mergeCell ref="B913:B916"/>
    <mergeCell ref="A917:A920"/>
    <mergeCell ref="B917:B920"/>
    <mergeCell ref="A679:A682"/>
    <mergeCell ref="B679:B682"/>
    <mergeCell ref="A684:A686"/>
    <mergeCell ref="B684:B686"/>
    <mergeCell ref="A723:B726"/>
    <mergeCell ref="B717:B720"/>
    <mergeCell ref="A767:E767"/>
    <mergeCell ref="A835:A838"/>
    <mergeCell ref="B835:B838"/>
    <mergeCell ref="A843:A846"/>
    <mergeCell ref="B843:B846"/>
    <mergeCell ref="A847:A850"/>
    <mergeCell ref="B847:B850"/>
    <mergeCell ref="A871:A874"/>
    <mergeCell ref="A905:A908"/>
    <mergeCell ref="B905:B908"/>
    <mergeCell ref="A619:A622"/>
    <mergeCell ref="B619:B622"/>
    <mergeCell ref="B909:B912"/>
    <mergeCell ref="B713:B716"/>
    <mergeCell ref="A717:A720"/>
    <mergeCell ref="A973:A976"/>
    <mergeCell ref="B973:B976"/>
    <mergeCell ref="A977:A980"/>
    <mergeCell ref="B977:B980"/>
    <mergeCell ref="A921:A924"/>
    <mergeCell ref="B921:B924"/>
    <mergeCell ref="A925:A928"/>
    <mergeCell ref="B925:B928"/>
    <mergeCell ref="A929:A932"/>
    <mergeCell ref="B929:B932"/>
    <mergeCell ref="A933:A936"/>
    <mergeCell ref="B933:B936"/>
    <mergeCell ref="A937:A940"/>
    <mergeCell ref="B937:B940"/>
    <mergeCell ref="A863:A866"/>
    <mergeCell ref="A839:A842"/>
    <mergeCell ref="B839:B842"/>
    <mergeCell ref="B871:B874"/>
    <mergeCell ref="A892:A895"/>
    <mergeCell ref="A811:A813"/>
    <mergeCell ref="B863:B866"/>
    <mergeCell ref="B892:B895"/>
    <mergeCell ref="A981:A984"/>
    <mergeCell ref="B981:B984"/>
    <mergeCell ref="A941:A944"/>
    <mergeCell ref="B941:B944"/>
    <mergeCell ref="A945:A948"/>
    <mergeCell ref="B945:B948"/>
    <mergeCell ref="A949:A952"/>
    <mergeCell ref="B949:B952"/>
    <mergeCell ref="A953:A956"/>
    <mergeCell ref="B953:B956"/>
    <mergeCell ref="A957:A960"/>
    <mergeCell ref="B957:B960"/>
    <mergeCell ref="A961:A964"/>
    <mergeCell ref="B961:B964"/>
    <mergeCell ref="A965:A968"/>
    <mergeCell ref="B965:B968"/>
    <mergeCell ref="A969:A972"/>
    <mergeCell ref="B969:B972"/>
    <mergeCell ref="A897:A900"/>
    <mergeCell ref="B897:B900"/>
    <mergeCell ref="A901:A904"/>
    <mergeCell ref="B901:B904"/>
    <mergeCell ref="A909:A912"/>
    <mergeCell ref="A890:E890"/>
    <mergeCell ref="A741:A744"/>
    <mergeCell ref="B741:B744"/>
    <mergeCell ref="A760:A763"/>
    <mergeCell ref="B760:B763"/>
    <mergeCell ref="A769:A772"/>
    <mergeCell ref="B769:B772"/>
    <mergeCell ref="A801:A804"/>
    <mergeCell ref="A882:A885"/>
    <mergeCell ref="B882:B885"/>
    <mergeCell ref="A886:A889"/>
    <mergeCell ref="B886:B889"/>
    <mergeCell ref="A855:A858"/>
    <mergeCell ref="B855:B858"/>
    <mergeCell ref="A859:A862"/>
    <mergeCell ref="B859:B862"/>
    <mergeCell ref="A877:A880"/>
    <mergeCell ref="B877:B880"/>
    <mergeCell ref="A875:E875"/>
    <mergeCell ref="B806:B808"/>
    <mergeCell ref="A867:A870"/>
    <mergeCell ref="B867:B870"/>
    <mergeCell ref="B817:B819"/>
    <mergeCell ref="A817:A819"/>
    <mergeCell ref="A64:A66"/>
    <mergeCell ref="B64:B66"/>
    <mergeCell ref="A662:A665"/>
    <mergeCell ref="B662:B665"/>
    <mergeCell ref="A612:A615"/>
    <mergeCell ref="B612:B615"/>
    <mergeCell ref="A533:A534"/>
    <mergeCell ref="B533:B534"/>
    <mergeCell ref="A481:A484"/>
    <mergeCell ref="B481:B484"/>
    <mergeCell ref="A485:A488"/>
    <mergeCell ref="B485:B488"/>
    <mergeCell ref="A489:A492"/>
    <mergeCell ref="B489:B492"/>
    <mergeCell ref="A493:A496"/>
    <mergeCell ref="B493:B496"/>
    <mergeCell ref="A497:A500"/>
    <mergeCell ref="B497:B500"/>
    <mergeCell ref="A505:A508"/>
    <mergeCell ref="A517:A520"/>
    <mergeCell ref="B517:B520"/>
    <mergeCell ref="A617:E617"/>
    <mergeCell ref="A513:A516"/>
    <mergeCell ref="B513:B516"/>
  </mergeCells>
  <phoneticPr fontId="0" type="noConversion"/>
  <pageMargins left="0.23622047244094491" right="0.23622047244094491" top="0.74803149606299213" bottom="0.74803149606299213" header="0.31496062992125984" footer="0.31496062992125984"/>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7EF6-1D88-43BC-ABA7-A1B62D4FE094}">
  <sheetPr>
    <tabColor rgb="FFC00000"/>
    <pageSetUpPr fitToPage="1"/>
  </sheetPr>
  <dimension ref="A1:I299"/>
  <sheetViews>
    <sheetView topLeftCell="A53" workbookViewId="0">
      <selection activeCell="E46" sqref="E46"/>
    </sheetView>
  </sheetViews>
  <sheetFormatPr defaultRowHeight="15" x14ac:dyDescent="0.25"/>
  <cols>
    <col min="1" max="1" width="9.140625" style="432"/>
    <col min="2" max="2" width="40.28515625" style="435" customWidth="1"/>
    <col min="3" max="3" width="12.85546875" style="432" customWidth="1"/>
    <col min="4" max="4" width="16.28515625" style="432" customWidth="1"/>
    <col min="5" max="5" width="14.42578125" style="432" customWidth="1"/>
    <col min="6" max="6" width="14.7109375" style="432" customWidth="1"/>
    <col min="7" max="7" width="70.140625" style="432" customWidth="1"/>
  </cols>
  <sheetData>
    <row r="1" spans="1:7" ht="44.25" customHeight="1" thickBot="1" x14ac:dyDescent="0.3">
      <c r="A1" s="2053" t="s">
        <v>1192</v>
      </c>
      <c r="B1" s="2054"/>
      <c r="C1" s="2054"/>
      <c r="D1" s="2054"/>
      <c r="E1" s="2054"/>
      <c r="F1" s="2054"/>
      <c r="G1" s="2055"/>
    </row>
    <row r="2" spans="1:7" x14ac:dyDescent="0.25">
      <c r="A2" s="2059" t="s">
        <v>1155</v>
      </c>
      <c r="B2" s="2060"/>
      <c r="C2" s="2060"/>
      <c r="D2" s="2060"/>
      <c r="E2" s="2060"/>
      <c r="F2" s="2060"/>
      <c r="G2" s="2061"/>
    </row>
    <row r="3" spans="1:7" x14ac:dyDescent="0.25">
      <c r="A3" s="2052" t="s">
        <v>223</v>
      </c>
      <c r="B3" s="2048" t="s">
        <v>738</v>
      </c>
      <c r="C3" s="2048" t="s">
        <v>739</v>
      </c>
      <c r="D3" s="2048" t="s">
        <v>740</v>
      </c>
      <c r="E3" s="2048"/>
      <c r="F3" s="2048"/>
      <c r="G3" s="2047" t="s">
        <v>741</v>
      </c>
    </row>
    <row r="4" spans="1:7" x14ac:dyDescent="0.25">
      <c r="A4" s="2052"/>
      <c r="B4" s="2048"/>
      <c r="C4" s="2048"/>
      <c r="D4" s="2048" t="s">
        <v>742</v>
      </c>
      <c r="E4" s="2048" t="s">
        <v>743</v>
      </c>
      <c r="F4" s="2048"/>
      <c r="G4" s="2047"/>
    </row>
    <row r="5" spans="1:7" ht="42" customHeight="1" x14ac:dyDescent="0.25">
      <c r="A5" s="2052"/>
      <c r="B5" s="2048"/>
      <c r="C5" s="2048"/>
      <c r="D5" s="2048"/>
      <c r="E5" s="293" t="s">
        <v>744</v>
      </c>
      <c r="F5" s="293" t="s">
        <v>745</v>
      </c>
      <c r="G5" s="2047"/>
    </row>
    <row r="6" spans="1:7" ht="36.75" customHeight="1" thickBot="1" x14ac:dyDescent="0.3">
      <c r="A6" s="310">
        <v>1</v>
      </c>
      <c r="B6" s="305">
        <v>2</v>
      </c>
      <c r="C6" s="305">
        <v>3</v>
      </c>
      <c r="D6" s="305">
        <v>4</v>
      </c>
      <c r="E6" s="305">
        <v>5</v>
      </c>
      <c r="F6" s="305">
        <v>6</v>
      </c>
      <c r="G6" s="311">
        <v>7</v>
      </c>
    </row>
    <row r="7" spans="1:7" ht="90" x14ac:dyDescent="0.25">
      <c r="A7" s="415" t="s">
        <v>224</v>
      </c>
      <c r="B7" s="234" t="s">
        <v>746</v>
      </c>
      <c r="C7" s="177" t="s">
        <v>747</v>
      </c>
      <c r="D7" s="204" t="s">
        <v>753</v>
      </c>
      <c r="E7" s="204" t="s">
        <v>113</v>
      </c>
      <c r="F7" s="32">
        <v>0</v>
      </c>
      <c r="G7" s="428" t="s">
        <v>1550</v>
      </c>
    </row>
    <row r="8" spans="1:7" ht="45.75" thickBot="1" x14ac:dyDescent="0.3">
      <c r="A8" s="131" t="s">
        <v>226</v>
      </c>
      <c r="B8" s="103" t="s">
        <v>748</v>
      </c>
      <c r="C8" s="213" t="s">
        <v>749</v>
      </c>
      <c r="D8" s="201" t="s">
        <v>1002</v>
      </c>
      <c r="E8" s="201" t="s">
        <v>1002</v>
      </c>
      <c r="F8" s="127" t="s">
        <v>1002</v>
      </c>
      <c r="G8" s="133" t="s">
        <v>756</v>
      </c>
    </row>
    <row r="9" spans="1:7" ht="15.75" thickBot="1" x14ac:dyDescent="0.3">
      <c r="A9" s="2049" t="s">
        <v>1160</v>
      </c>
      <c r="B9" s="2050"/>
      <c r="C9" s="2050"/>
      <c r="D9" s="2050"/>
      <c r="E9" s="2050"/>
      <c r="F9" s="2050"/>
      <c r="G9" s="2051"/>
    </row>
    <row r="10" spans="1:7" ht="45" x14ac:dyDescent="0.25">
      <c r="A10" s="415" t="s">
        <v>253</v>
      </c>
      <c r="B10" s="109" t="s">
        <v>750</v>
      </c>
      <c r="C10" s="231" t="s">
        <v>749</v>
      </c>
      <c r="D10" s="204">
        <v>100</v>
      </c>
      <c r="E10" s="204" t="s">
        <v>1003</v>
      </c>
      <c r="F10" s="32">
        <v>100</v>
      </c>
      <c r="G10" s="428" t="s">
        <v>751</v>
      </c>
    </row>
    <row r="11" spans="1:7" ht="180" x14ac:dyDescent="0.25">
      <c r="A11" s="415" t="s">
        <v>250</v>
      </c>
      <c r="B11" s="180" t="s">
        <v>754</v>
      </c>
      <c r="C11" s="213" t="s">
        <v>749</v>
      </c>
      <c r="D11" s="201">
        <v>100</v>
      </c>
      <c r="E11" s="201" t="s">
        <v>1005</v>
      </c>
      <c r="F11" s="127">
        <v>100</v>
      </c>
      <c r="G11" s="252" t="s">
        <v>755</v>
      </c>
    </row>
    <row r="12" spans="1:7" x14ac:dyDescent="0.25">
      <c r="A12" s="2011" t="s">
        <v>1170</v>
      </c>
      <c r="B12" s="2012"/>
      <c r="C12" s="2012"/>
      <c r="D12" s="2012"/>
      <c r="E12" s="2012"/>
      <c r="F12" s="2012"/>
      <c r="G12" s="2013"/>
    </row>
    <row r="13" spans="1:7" ht="45" x14ac:dyDescent="0.25">
      <c r="A13" s="429" t="s">
        <v>254</v>
      </c>
      <c r="B13" s="180" t="s">
        <v>757</v>
      </c>
      <c r="C13" s="213" t="s">
        <v>749</v>
      </c>
      <c r="D13" s="201" t="s">
        <v>1005</v>
      </c>
      <c r="E13" s="201" t="s">
        <v>1005</v>
      </c>
      <c r="F13" s="127" t="s">
        <v>1551</v>
      </c>
      <c r="G13" s="252" t="s">
        <v>1552</v>
      </c>
    </row>
    <row r="14" spans="1:7" ht="90" x14ac:dyDescent="0.25">
      <c r="A14" s="429" t="s">
        <v>255</v>
      </c>
      <c r="B14" s="180" t="s">
        <v>758</v>
      </c>
      <c r="C14" s="213" t="s">
        <v>749</v>
      </c>
      <c r="D14" s="201" t="s">
        <v>1006</v>
      </c>
      <c r="E14" s="201" t="s">
        <v>1006</v>
      </c>
      <c r="F14" s="127" t="s">
        <v>1004</v>
      </c>
      <c r="G14" s="133" t="s">
        <v>1553</v>
      </c>
    </row>
    <row r="15" spans="1:7" ht="75.75" thickBot="1" x14ac:dyDescent="0.3">
      <c r="A15" s="298" t="s">
        <v>251</v>
      </c>
      <c r="B15" s="180" t="s">
        <v>759</v>
      </c>
      <c r="C15" s="213" t="s">
        <v>749</v>
      </c>
      <c r="D15" s="201" t="s">
        <v>1007</v>
      </c>
      <c r="E15" s="201" t="s">
        <v>1007</v>
      </c>
      <c r="F15" s="127" t="s">
        <v>1554</v>
      </c>
      <c r="G15" s="252" t="s">
        <v>1555</v>
      </c>
    </row>
    <row r="16" spans="1:7" ht="38.25" customHeight="1" thickBot="1" x14ac:dyDescent="0.3">
      <c r="A16" s="2062" t="s">
        <v>1171</v>
      </c>
      <c r="B16" s="2063"/>
      <c r="C16" s="2063"/>
      <c r="D16" s="2063"/>
      <c r="E16" s="2063"/>
      <c r="F16" s="2063"/>
      <c r="G16" s="2064"/>
    </row>
    <row r="17" spans="1:9" ht="120" x14ac:dyDescent="0.25">
      <c r="A17" s="430" t="s">
        <v>258</v>
      </c>
      <c r="B17" s="351" t="s">
        <v>761</v>
      </c>
      <c r="C17" s="416" t="s">
        <v>760</v>
      </c>
      <c r="D17" s="416">
        <v>330</v>
      </c>
      <c r="E17" s="416">
        <v>55</v>
      </c>
      <c r="F17" s="135">
        <v>507</v>
      </c>
      <c r="G17" s="133" t="s">
        <v>1028</v>
      </c>
    </row>
    <row r="18" spans="1:9" ht="60" x14ac:dyDescent="0.25">
      <c r="A18" s="298" t="s">
        <v>259</v>
      </c>
      <c r="B18" s="180" t="s">
        <v>762</v>
      </c>
      <c r="C18" s="213" t="s">
        <v>749</v>
      </c>
      <c r="D18" s="213">
        <v>66.8</v>
      </c>
      <c r="E18" s="213">
        <v>68</v>
      </c>
      <c r="F18" s="132">
        <v>72.3</v>
      </c>
      <c r="G18" s="133" t="s">
        <v>1556</v>
      </c>
    </row>
    <row r="19" spans="1:9" ht="75" x14ac:dyDescent="0.25">
      <c r="A19" s="298" t="s">
        <v>708</v>
      </c>
      <c r="B19" s="180" t="s">
        <v>763</v>
      </c>
      <c r="C19" s="213" t="s">
        <v>749</v>
      </c>
      <c r="D19" s="213">
        <v>1</v>
      </c>
      <c r="E19" s="213">
        <v>1</v>
      </c>
      <c r="F19" s="213">
        <v>1</v>
      </c>
      <c r="G19" s="1096">
        <v>1</v>
      </c>
    </row>
    <row r="20" spans="1:9" ht="75" x14ac:dyDescent="0.25">
      <c r="A20" s="298" t="s">
        <v>765</v>
      </c>
      <c r="B20" s="180" t="s">
        <v>766</v>
      </c>
      <c r="C20" s="213" t="s">
        <v>749</v>
      </c>
      <c r="D20" s="213">
        <v>73.8</v>
      </c>
      <c r="E20" s="213">
        <v>91</v>
      </c>
      <c r="F20" s="132">
        <v>79.400000000000006</v>
      </c>
      <c r="G20" s="133" t="s">
        <v>767</v>
      </c>
      <c r="H20" s="824"/>
    </row>
    <row r="21" spans="1:9" ht="60" x14ac:dyDescent="0.25">
      <c r="A21" s="298" t="s">
        <v>768</v>
      </c>
      <c r="B21" s="180" t="s">
        <v>769</v>
      </c>
      <c r="C21" s="213" t="s">
        <v>749</v>
      </c>
      <c r="D21" s="213">
        <v>88</v>
      </c>
      <c r="E21" s="213">
        <v>86</v>
      </c>
      <c r="F21" s="132">
        <v>98.7</v>
      </c>
      <c r="G21" s="133" t="s">
        <v>1556</v>
      </c>
      <c r="H21" s="824"/>
    </row>
    <row r="22" spans="1:9" ht="60" x14ac:dyDescent="0.25">
      <c r="A22" s="298" t="s">
        <v>770</v>
      </c>
      <c r="B22" s="180" t="s">
        <v>771</v>
      </c>
      <c r="C22" s="213" t="s">
        <v>752</v>
      </c>
      <c r="D22" s="213">
        <v>15</v>
      </c>
      <c r="E22" s="213">
        <v>16</v>
      </c>
      <c r="F22" s="126">
        <v>16</v>
      </c>
      <c r="G22" s="133" t="s">
        <v>764</v>
      </c>
      <c r="H22" s="824"/>
    </row>
    <row r="23" spans="1:9" ht="165" x14ac:dyDescent="0.25">
      <c r="A23" s="431" t="s">
        <v>772</v>
      </c>
      <c r="B23" s="190" t="s">
        <v>1557</v>
      </c>
      <c r="C23" s="254" t="s">
        <v>752</v>
      </c>
      <c r="D23" s="254">
        <v>80</v>
      </c>
      <c r="E23" s="254">
        <v>65</v>
      </c>
      <c r="F23" s="126">
        <v>80</v>
      </c>
      <c r="G23" s="137"/>
      <c r="H23" s="824"/>
    </row>
    <row r="24" spans="1:9" ht="75.75" thickBot="1" x14ac:dyDescent="0.3">
      <c r="A24" s="220" t="s">
        <v>773</v>
      </c>
      <c r="B24" s="189" t="s">
        <v>1558</v>
      </c>
      <c r="C24" s="220" t="s">
        <v>760</v>
      </c>
      <c r="D24" s="220">
        <v>5</v>
      </c>
      <c r="E24" s="220">
        <v>5</v>
      </c>
      <c r="F24" s="136">
        <v>5</v>
      </c>
      <c r="G24" s="165" t="s">
        <v>764</v>
      </c>
      <c r="H24" s="824"/>
    </row>
    <row r="25" spans="1:9" ht="15.75" x14ac:dyDescent="0.25">
      <c r="A25" s="2065" t="s">
        <v>1172</v>
      </c>
      <c r="B25" s="2066"/>
      <c r="C25" s="2066"/>
      <c r="D25" s="2066"/>
      <c r="E25" s="2066"/>
      <c r="F25" s="2066"/>
      <c r="G25" s="2067"/>
      <c r="H25" s="824"/>
    </row>
    <row r="26" spans="1:9" ht="15.75" x14ac:dyDescent="0.25">
      <c r="A26" s="2010" t="s">
        <v>223</v>
      </c>
      <c r="B26" s="2005" t="s">
        <v>738</v>
      </c>
      <c r="C26" s="2005" t="s">
        <v>739</v>
      </c>
      <c r="D26" s="2005" t="s">
        <v>740</v>
      </c>
      <c r="E26" s="2005"/>
      <c r="F26" s="2005"/>
      <c r="G26" s="2006" t="s">
        <v>741</v>
      </c>
      <c r="H26" s="824"/>
    </row>
    <row r="27" spans="1:9" ht="15.75" x14ac:dyDescent="0.25">
      <c r="A27" s="2010"/>
      <c r="B27" s="2005"/>
      <c r="C27" s="2005"/>
      <c r="D27" s="2005" t="s">
        <v>742</v>
      </c>
      <c r="E27" s="2005" t="s">
        <v>743</v>
      </c>
      <c r="F27" s="2005"/>
      <c r="G27" s="2006"/>
      <c r="H27" s="824"/>
    </row>
    <row r="28" spans="1:9" ht="15.75" x14ac:dyDescent="0.25">
      <c r="A28" s="2010"/>
      <c r="B28" s="2005"/>
      <c r="C28" s="2005"/>
      <c r="D28" s="2005"/>
      <c r="E28" s="1050" t="s">
        <v>744</v>
      </c>
      <c r="F28" s="1050" t="s">
        <v>745</v>
      </c>
      <c r="G28" s="2006"/>
      <c r="H28" s="824"/>
    </row>
    <row r="29" spans="1:9" ht="16.5" thickBot="1" x14ac:dyDescent="0.3">
      <c r="A29" s="1051">
        <v>1</v>
      </c>
      <c r="B29" s="1052">
        <v>2</v>
      </c>
      <c r="C29" s="1052">
        <v>3</v>
      </c>
      <c r="D29" s="1052">
        <v>4</v>
      </c>
      <c r="E29" s="1053">
        <v>5</v>
      </c>
      <c r="F29" s="1053">
        <v>6</v>
      </c>
      <c r="G29" s="1054">
        <v>7</v>
      </c>
      <c r="H29" s="824"/>
    </row>
    <row r="30" spans="1:9" ht="47.25" x14ac:dyDescent="0.25">
      <c r="A30" s="123">
        <v>1</v>
      </c>
      <c r="B30" s="825" t="s">
        <v>1483</v>
      </c>
      <c r="C30" s="123" t="s">
        <v>774</v>
      </c>
      <c r="D30" s="123">
        <v>226861</v>
      </c>
      <c r="E30" s="123">
        <v>274973</v>
      </c>
      <c r="F30" s="123">
        <v>294851</v>
      </c>
      <c r="G30" s="123" t="s">
        <v>1484</v>
      </c>
      <c r="H30" s="824"/>
    </row>
    <row r="31" spans="1:9" ht="31.5" x14ac:dyDescent="0.25">
      <c r="A31" s="123">
        <v>2</v>
      </c>
      <c r="B31" s="825" t="s">
        <v>776</v>
      </c>
      <c r="C31" s="123" t="s">
        <v>774</v>
      </c>
      <c r="D31" s="123">
        <v>1100</v>
      </c>
      <c r="E31" s="123">
        <v>1155</v>
      </c>
      <c r="F31" s="123">
        <v>1155</v>
      </c>
      <c r="G31" s="123" t="s">
        <v>782</v>
      </c>
      <c r="H31" s="824"/>
      <c r="I31" s="824"/>
    </row>
    <row r="32" spans="1:9" ht="31.5" x14ac:dyDescent="0.25">
      <c r="A32" s="123">
        <v>3</v>
      </c>
      <c r="B32" s="825" t="s">
        <v>777</v>
      </c>
      <c r="C32" s="123" t="s">
        <v>775</v>
      </c>
      <c r="D32" s="123">
        <v>21302</v>
      </c>
      <c r="E32" s="123">
        <v>15950</v>
      </c>
      <c r="F32" s="123">
        <v>15963</v>
      </c>
      <c r="G32" s="123" t="s">
        <v>782</v>
      </c>
      <c r="H32" s="824"/>
      <c r="I32" s="824"/>
    </row>
    <row r="33" spans="1:9" ht="15.75" x14ac:dyDescent="0.25">
      <c r="A33" s="123">
        <v>4</v>
      </c>
      <c r="B33" s="825" t="s">
        <v>778</v>
      </c>
      <c r="C33" s="123" t="s">
        <v>760</v>
      </c>
      <c r="D33" s="123">
        <v>71</v>
      </c>
      <c r="E33" s="123">
        <v>70</v>
      </c>
      <c r="F33" s="123">
        <v>89</v>
      </c>
      <c r="G33" s="123" t="s">
        <v>1485</v>
      </c>
      <c r="H33" s="824"/>
      <c r="I33" s="824"/>
    </row>
    <row r="34" spans="1:9" ht="47.25" x14ac:dyDescent="0.25">
      <c r="A34" s="123">
        <v>5</v>
      </c>
      <c r="B34" s="825" t="s">
        <v>779</v>
      </c>
      <c r="C34" s="123" t="s">
        <v>749</v>
      </c>
      <c r="D34" s="123">
        <v>76.84</v>
      </c>
      <c r="E34" s="123">
        <v>80.099999999999994</v>
      </c>
      <c r="F34" s="123">
        <v>80.099999999999994</v>
      </c>
      <c r="G34" s="123" t="s">
        <v>782</v>
      </c>
      <c r="H34" s="824"/>
      <c r="I34" s="824"/>
    </row>
    <row r="35" spans="1:9" ht="15.75" x14ac:dyDescent="0.25">
      <c r="A35" s="123">
        <v>6</v>
      </c>
      <c r="B35" s="825" t="s">
        <v>1486</v>
      </c>
      <c r="C35" s="123" t="s">
        <v>775</v>
      </c>
      <c r="D35" s="123">
        <v>227986</v>
      </c>
      <c r="E35" s="123">
        <v>260457</v>
      </c>
      <c r="F35" s="123">
        <v>261427</v>
      </c>
      <c r="G35" s="123" t="s">
        <v>1487</v>
      </c>
      <c r="H35" s="824"/>
      <c r="I35" s="824"/>
    </row>
    <row r="36" spans="1:9" ht="31.5" x14ac:dyDescent="0.25">
      <c r="A36" s="123">
        <v>7</v>
      </c>
      <c r="B36" s="825" t="s">
        <v>780</v>
      </c>
      <c r="C36" s="123" t="s">
        <v>781</v>
      </c>
      <c r="D36" s="123">
        <v>1238</v>
      </c>
      <c r="E36" s="123">
        <v>1100</v>
      </c>
      <c r="F36" s="123">
        <v>1425</v>
      </c>
      <c r="G36" s="123" t="s">
        <v>1488</v>
      </c>
      <c r="H36" s="824"/>
      <c r="I36" s="824"/>
    </row>
    <row r="37" spans="1:9" ht="31.5" x14ac:dyDescent="0.25">
      <c r="A37" s="123">
        <v>8</v>
      </c>
      <c r="B37" s="825" t="s">
        <v>783</v>
      </c>
      <c r="C37" s="123" t="s">
        <v>784</v>
      </c>
      <c r="D37" s="528">
        <v>68119.05</v>
      </c>
      <c r="E37" s="528">
        <v>76469.3</v>
      </c>
      <c r="F37" s="528">
        <v>77143.83</v>
      </c>
      <c r="G37" s="123" t="s">
        <v>1489</v>
      </c>
      <c r="H37" s="824"/>
      <c r="I37" s="824"/>
    </row>
    <row r="38" spans="1:9" ht="47.25" x14ac:dyDescent="0.25">
      <c r="A38" s="123">
        <v>9</v>
      </c>
      <c r="B38" s="825" t="s">
        <v>785</v>
      </c>
      <c r="C38" s="123" t="s">
        <v>752</v>
      </c>
      <c r="D38" s="123">
        <v>1</v>
      </c>
      <c r="E38" s="123">
        <v>0</v>
      </c>
      <c r="F38" s="123">
        <v>0</v>
      </c>
      <c r="G38" s="123" t="s">
        <v>1629</v>
      </c>
      <c r="H38" s="824"/>
      <c r="I38" s="824"/>
    </row>
    <row r="39" spans="1:9" ht="48" thickBot="1" x14ac:dyDescent="0.3">
      <c r="A39" s="123">
        <v>10</v>
      </c>
      <c r="B39" s="825" t="s">
        <v>1490</v>
      </c>
      <c r="C39" s="123" t="s">
        <v>760</v>
      </c>
      <c r="D39" s="123">
        <v>2625</v>
      </c>
      <c r="E39" s="123">
        <v>1950</v>
      </c>
      <c r="F39" s="123">
        <v>2793</v>
      </c>
      <c r="G39" s="123" t="s">
        <v>1491</v>
      </c>
      <c r="H39" s="824"/>
      <c r="I39" s="824"/>
    </row>
    <row r="40" spans="1:9" ht="15.75" x14ac:dyDescent="0.25">
      <c r="A40" s="2007" t="s">
        <v>1156</v>
      </c>
      <c r="B40" s="2008"/>
      <c r="C40" s="2008"/>
      <c r="D40" s="2008"/>
      <c r="E40" s="2008"/>
      <c r="F40" s="2008"/>
      <c r="G40" s="2009"/>
      <c r="H40" s="824"/>
      <c r="I40" s="824"/>
    </row>
    <row r="41" spans="1:9" ht="15.75" x14ac:dyDescent="0.25">
      <c r="A41" s="2010" t="s">
        <v>223</v>
      </c>
      <c r="B41" s="2005" t="s">
        <v>738</v>
      </c>
      <c r="C41" s="2005" t="s">
        <v>739</v>
      </c>
      <c r="D41" s="2005" t="s">
        <v>1173</v>
      </c>
      <c r="E41" s="2005"/>
      <c r="F41" s="2005"/>
      <c r="G41" s="2006" t="s">
        <v>1176</v>
      </c>
      <c r="H41" s="824"/>
    </row>
    <row r="42" spans="1:9" ht="15.75" x14ac:dyDescent="0.25">
      <c r="A42" s="2010"/>
      <c r="B42" s="2005"/>
      <c r="C42" s="2005"/>
      <c r="D42" s="2005" t="s">
        <v>1174</v>
      </c>
      <c r="E42" s="2005" t="s">
        <v>1175</v>
      </c>
      <c r="F42" s="2005"/>
      <c r="G42" s="2006"/>
      <c r="H42" s="824"/>
    </row>
    <row r="43" spans="1:9" ht="15.75" x14ac:dyDescent="0.25">
      <c r="A43" s="2010"/>
      <c r="B43" s="2005"/>
      <c r="C43" s="2005"/>
      <c r="D43" s="2005"/>
      <c r="E43" s="1050" t="s">
        <v>744</v>
      </c>
      <c r="F43" s="1050" t="s">
        <v>745</v>
      </c>
      <c r="G43" s="2006"/>
      <c r="H43" s="824"/>
    </row>
    <row r="44" spans="1:9" ht="15.75" customHeight="1" thickBot="1" x14ac:dyDescent="0.3">
      <c r="A44" s="1051">
        <v>1</v>
      </c>
      <c r="B44" s="1052">
        <v>2</v>
      </c>
      <c r="C44" s="1052">
        <v>3</v>
      </c>
      <c r="D44" s="1052">
        <v>4</v>
      </c>
      <c r="E44" s="1053">
        <v>5</v>
      </c>
      <c r="F44" s="1053">
        <v>6</v>
      </c>
      <c r="G44" s="1054">
        <v>7</v>
      </c>
      <c r="H44" s="824"/>
    </row>
    <row r="45" spans="1:9" ht="45" x14ac:dyDescent="0.25">
      <c r="A45" s="437" t="s">
        <v>225</v>
      </c>
      <c r="B45" s="231" t="s">
        <v>786</v>
      </c>
      <c r="C45" s="437" t="s">
        <v>787</v>
      </c>
      <c r="D45" s="438">
        <v>30.7</v>
      </c>
      <c r="E45" s="438">
        <v>21.7</v>
      </c>
      <c r="F45" s="439" t="s">
        <v>1106</v>
      </c>
      <c r="G45" s="231" t="s">
        <v>1471</v>
      </c>
      <c r="H45" s="824"/>
    </row>
    <row r="46" spans="1:9" ht="60" x14ac:dyDescent="0.25">
      <c r="A46" s="24" t="s">
        <v>22</v>
      </c>
      <c r="B46" s="213" t="s">
        <v>788</v>
      </c>
      <c r="C46" s="24" t="s">
        <v>789</v>
      </c>
      <c r="D46" s="24">
        <v>122.5</v>
      </c>
      <c r="E46" s="24">
        <v>122.2</v>
      </c>
      <c r="F46" s="24">
        <v>122.2</v>
      </c>
      <c r="G46" s="213" t="s">
        <v>790</v>
      </c>
      <c r="H46" s="824"/>
    </row>
    <row r="47" spans="1:9" ht="105.75" thickBot="1" x14ac:dyDescent="0.3">
      <c r="A47" s="682" t="s">
        <v>46</v>
      </c>
      <c r="B47" s="217" t="s">
        <v>791</v>
      </c>
      <c r="C47" s="217" t="s">
        <v>749</v>
      </c>
      <c r="D47" s="819">
        <v>32.6</v>
      </c>
      <c r="E47" s="819">
        <v>32.5</v>
      </c>
      <c r="F47" s="819">
        <v>32.5</v>
      </c>
      <c r="G47" s="217" t="s">
        <v>792</v>
      </c>
      <c r="H47" s="824"/>
    </row>
    <row r="48" spans="1:9" ht="15.75" x14ac:dyDescent="0.25">
      <c r="A48" s="1945" t="s">
        <v>1070</v>
      </c>
      <c r="B48" s="1945"/>
      <c r="C48" s="1945"/>
      <c r="D48" s="1945"/>
      <c r="E48" s="1945"/>
      <c r="F48" s="1945"/>
      <c r="G48" s="1945"/>
      <c r="H48" s="824"/>
    </row>
    <row r="49" spans="1:8" ht="15.75" x14ac:dyDescent="0.25">
      <c r="A49" s="1525" t="s">
        <v>223</v>
      </c>
      <c r="B49" s="1526" t="s">
        <v>917</v>
      </c>
      <c r="C49" s="1526" t="s">
        <v>918</v>
      </c>
      <c r="D49" s="1526" t="s">
        <v>740</v>
      </c>
      <c r="E49" s="1526"/>
      <c r="F49" s="1526"/>
      <c r="G49" s="1527" t="s">
        <v>741</v>
      </c>
      <c r="H49" s="824"/>
    </row>
    <row r="50" spans="1:8" ht="15.75" x14ac:dyDescent="0.25">
      <c r="A50" s="1525"/>
      <c r="B50" s="1526"/>
      <c r="C50" s="1526"/>
      <c r="D50" s="1526" t="s">
        <v>1177</v>
      </c>
      <c r="E50" s="1526" t="s">
        <v>1175</v>
      </c>
      <c r="F50" s="1526"/>
      <c r="G50" s="1527"/>
      <c r="H50" s="824"/>
    </row>
    <row r="51" spans="1:8" ht="15.75" x14ac:dyDescent="0.25">
      <c r="A51" s="1525"/>
      <c r="B51" s="1526"/>
      <c r="C51" s="1526"/>
      <c r="D51" s="1526"/>
      <c r="E51" s="150" t="s">
        <v>744</v>
      </c>
      <c r="F51" s="150" t="s">
        <v>745</v>
      </c>
      <c r="G51" s="1527"/>
      <c r="H51" s="824"/>
    </row>
    <row r="52" spans="1:8" ht="15.75" customHeight="1" thickBot="1" x14ac:dyDescent="0.3">
      <c r="A52" s="410">
        <v>1</v>
      </c>
      <c r="B52" s="309">
        <v>2</v>
      </c>
      <c r="C52" s="309">
        <v>3</v>
      </c>
      <c r="D52" s="309">
        <v>4</v>
      </c>
      <c r="E52" s="348">
        <v>5</v>
      </c>
      <c r="F52" s="348">
        <v>6</v>
      </c>
      <c r="G52" s="441">
        <v>7</v>
      </c>
    </row>
    <row r="53" spans="1:8" x14ac:dyDescent="0.25">
      <c r="A53" s="2081" t="s">
        <v>1161</v>
      </c>
      <c r="B53" s="1740"/>
      <c r="C53" s="1740"/>
      <c r="D53" s="1740"/>
      <c r="E53" s="1740"/>
      <c r="F53" s="1740"/>
      <c r="G53" s="2082"/>
    </row>
    <row r="54" spans="1:8" ht="45" x14ac:dyDescent="0.25">
      <c r="A54" s="201" t="s">
        <v>81</v>
      </c>
      <c r="B54" s="180" t="s">
        <v>793</v>
      </c>
      <c r="C54" s="213" t="s">
        <v>794</v>
      </c>
      <c r="D54" s="126">
        <v>257.2</v>
      </c>
      <c r="E54" s="213">
        <v>262.7</v>
      </c>
      <c r="F54" s="126">
        <v>268</v>
      </c>
      <c r="G54" s="252" t="s">
        <v>1630</v>
      </c>
    </row>
    <row r="55" spans="1:8" ht="51.75" customHeight="1" x14ac:dyDescent="0.25">
      <c r="A55" s="201" t="s">
        <v>83</v>
      </c>
      <c r="B55" s="180" t="s">
        <v>795</v>
      </c>
      <c r="C55" s="213" t="s">
        <v>749</v>
      </c>
      <c r="D55" s="127" t="s">
        <v>1544</v>
      </c>
      <c r="E55" s="213">
        <v>5</v>
      </c>
      <c r="F55" s="126">
        <v>3.6</v>
      </c>
      <c r="G55" s="252" t="s">
        <v>1646</v>
      </c>
    </row>
    <row r="56" spans="1:8" ht="45" x14ac:dyDescent="0.25">
      <c r="A56" s="201" t="s">
        <v>84</v>
      </c>
      <c r="B56" s="180" t="s">
        <v>796</v>
      </c>
      <c r="C56" s="213" t="s">
        <v>794</v>
      </c>
      <c r="D56" s="126">
        <v>6</v>
      </c>
      <c r="E56" s="213">
        <v>5</v>
      </c>
      <c r="F56" s="47">
        <v>5</v>
      </c>
      <c r="G56" s="252"/>
    </row>
    <row r="57" spans="1:8" ht="41.25" customHeight="1" x14ac:dyDescent="0.25">
      <c r="A57" s="201" t="s">
        <v>86</v>
      </c>
      <c r="B57" s="215" t="s">
        <v>797</v>
      </c>
      <c r="C57" s="217" t="s">
        <v>749</v>
      </c>
      <c r="D57" s="126">
        <v>49</v>
      </c>
      <c r="E57" s="213">
        <v>51</v>
      </c>
      <c r="F57" s="126">
        <v>49</v>
      </c>
      <c r="G57" s="1322" t="s">
        <v>1631</v>
      </c>
    </row>
    <row r="58" spans="1:8" ht="45" x14ac:dyDescent="0.25">
      <c r="A58" s="201" t="s">
        <v>2</v>
      </c>
      <c r="B58" s="180" t="s">
        <v>798</v>
      </c>
      <c r="C58" s="213" t="s">
        <v>749</v>
      </c>
      <c r="D58" s="126">
        <v>65</v>
      </c>
      <c r="E58" s="213">
        <v>75</v>
      </c>
      <c r="F58" s="213">
        <v>58.1</v>
      </c>
      <c r="G58" s="252" t="s">
        <v>1643</v>
      </c>
    </row>
    <row r="59" spans="1:8" ht="47.25" customHeight="1" x14ac:dyDescent="0.25">
      <c r="A59" s="201" t="s">
        <v>66</v>
      </c>
      <c r="B59" s="180" t="s">
        <v>799</v>
      </c>
      <c r="C59" s="213" t="s">
        <v>800</v>
      </c>
      <c r="D59" s="126">
        <v>2500</v>
      </c>
      <c r="E59" s="213">
        <v>4000</v>
      </c>
      <c r="F59" s="126">
        <v>4700</v>
      </c>
      <c r="G59" s="252"/>
    </row>
    <row r="60" spans="1:8" ht="45" x14ac:dyDescent="0.25">
      <c r="A60" s="201" t="s">
        <v>731</v>
      </c>
      <c r="B60" s="180" t="s">
        <v>801</v>
      </c>
      <c r="C60" s="213" t="s">
        <v>800</v>
      </c>
      <c r="D60" s="126">
        <v>196</v>
      </c>
      <c r="E60" s="213">
        <v>160</v>
      </c>
      <c r="F60" s="1319">
        <v>233</v>
      </c>
      <c r="G60" s="252"/>
    </row>
    <row r="61" spans="1:8" ht="75" x14ac:dyDescent="0.25">
      <c r="A61" s="207" t="s">
        <v>802</v>
      </c>
      <c r="B61" s="114" t="s">
        <v>803</v>
      </c>
      <c r="C61" s="206" t="s">
        <v>749</v>
      </c>
      <c r="D61" s="47">
        <v>87</v>
      </c>
      <c r="E61" s="206">
        <v>88</v>
      </c>
      <c r="F61" s="1319">
        <v>88</v>
      </c>
      <c r="G61" s="1049" t="s">
        <v>1644</v>
      </c>
    </row>
    <row r="62" spans="1:8" ht="105" x14ac:dyDescent="0.25">
      <c r="A62" s="207" t="s">
        <v>804</v>
      </c>
      <c r="B62" s="114" t="s">
        <v>805</v>
      </c>
      <c r="C62" s="206" t="s">
        <v>800</v>
      </c>
      <c r="D62" s="47">
        <v>1</v>
      </c>
      <c r="E62" s="206">
        <v>1</v>
      </c>
      <c r="F62" s="1319">
        <v>0</v>
      </c>
      <c r="G62" s="46" t="s">
        <v>1642</v>
      </c>
    </row>
    <row r="63" spans="1:8" ht="57.75" customHeight="1" x14ac:dyDescent="0.25">
      <c r="A63" s="201" t="s">
        <v>806</v>
      </c>
      <c r="B63" s="180" t="s">
        <v>1001</v>
      </c>
      <c r="C63" s="213"/>
      <c r="D63" s="126">
        <v>3</v>
      </c>
      <c r="E63" s="213">
        <v>3</v>
      </c>
      <c r="F63" s="1319">
        <v>3</v>
      </c>
      <c r="G63" s="252" t="s">
        <v>1645</v>
      </c>
    </row>
    <row r="64" spans="1:8" x14ac:dyDescent="0.25">
      <c r="A64" s="2011" t="s">
        <v>1162</v>
      </c>
      <c r="B64" s="2012"/>
      <c r="C64" s="2012"/>
      <c r="D64" s="2012"/>
      <c r="E64" s="2012"/>
      <c r="F64" s="2012"/>
      <c r="G64" s="2013"/>
    </row>
    <row r="65" spans="1:7" ht="100.5" customHeight="1" x14ac:dyDescent="0.25">
      <c r="A65" s="207" t="s">
        <v>89</v>
      </c>
      <c r="B65" s="184" t="s">
        <v>807</v>
      </c>
      <c r="C65" s="187" t="s">
        <v>749</v>
      </c>
      <c r="D65" s="187">
        <v>100</v>
      </c>
      <c r="E65" s="187">
        <v>100</v>
      </c>
      <c r="F65" s="1049">
        <v>0</v>
      </c>
      <c r="G65" s="1049" t="s">
        <v>1633</v>
      </c>
    </row>
    <row r="66" spans="1:7" ht="84" customHeight="1" x14ac:dyDescent="0.25">
      <c r="A66" s="207" t="s">
        <v>92</v>
      </c>
      <c r="B66" s="184" t="s">
        <v>808</v>
      </c>
      <c r="C66" s="187" t="s">
        <v>749</v>
      </c>
      <c r="D66" s="187">
        <v>99.2</v>
      </c>
      <c r="E66" s="187">
        <v>100</v>
      </c>
      <c r="F66" s="1049">
        <v>94.4</v>
      </c>
      <c r="G66" s="1049" t="s">
        <v>1634</v>
      </c>
    </row>
    <row r="67" spans="1:7" ht="120" x14ac:dyDescent="0.25">
      <c r="A67" s="207" t="s">
        <v>94</v>
      </c>
      <c r="B67" s="184" t="s">
        <v>809</v>
      </c>
      <c r="C67" s="187" t="s">
        <v>749</v>
      </c>
      <c r="D67" s="187">
        <v>109.9</v>
      </c>
      <c r="E67" s="187">
        <v>100</v>
      </c>
      <c r="F67" s="1049">
        <v>91.3</v>
      </c>
      <c r="G67" s="1049" t="s">
        <v>1635</v>
      </c>
    </row>
    <row r="68" spans="1:7" ht="58.5" customHeight="1" x14ac:dyDescent="0.25">
      <c r="A68" s="207" t="s">
        <v>107</v>
      </c>
      <c r="B68" s="184" t="s">
        <v>810</v>
      </c>
      <c r="C68" s="187" t="s">
        <v>749</v>
      </c>
      <c r="D68" s="187">
        <v>126.8</v>
      </c>
      <c r="E68" s="187">
        <v>100</v>
      </c>
      <c r="F68" s="1049">
        <v>101.3</v>
      </c>
      <c r="G68" s="187" t="s">
        <v>1636</v>
      </c>
    </row>
    <row r="69" spans="1:7" ht="135" x14ac:dyDescent="0.25">
      <c r="A69" s="207" t="s">
        <v>108</v>
      </c>
      <c r="B69" s="184" t="s">
        <v>811</v>
      </c>
      <c r="C69" s="187" t="s">
        <v>749</v>
      </c>
      <c r="D69" s="187">
        <v>95</v>
      </c>
      <c r="E69" s="187">
        <v>96</v>
      </c>
      <c r="F69" s="1049">
        <v>96</v>
      </c>
      <c r="G69" s="187" t="s">
        <v>1553</v>
      </c>
    </row>
    <row r="70" spans="1:7" ht="165" x14ac:dyDescent="0.25">
      <c r="A70" s="207" t="s">
        <v>109</v>
      </c>
      <c r="B70" s="184" t="s">
        <v>813</v>
      </c>
      <c r="C70" s="187" t="s">
        <v>749</v>
      </c>
      <c r="D70" s="187">
        <v>25</v>
      </c>
      <c r="E70" s="187">
        <v>29</v>
      </c>
      <c r="F70" s="1049">
        <v>29</v>
      </c>
      <c r="G70" s="1049" t="s">
        <v>1553</v>
      </c>
    </row>
    <row r="71" spans="1:7" ht="105" x14ac:dyDescent="0.25">
      <c r="A71" s="425" t="s">
        <v>110</v>
      </c>
      <c r="B71" s="236" t="s">
        <v>814</v>
      </c>
      <c r="C71" s="248" t="s">
        <v>749</v>
      </c>
      <c r="D71" s="248">
        <v>75</v>
      </c>
      <c r="E71" s="248">
        <v>80</v>
      </c>
      <c r="F71" s="1037">
        <v>80</v>
      </c>
      <c r="G71" s="1049" t="s">
        <v>1553</v>
      </c>
    </row>
    <row r="72" spans="1:7" ht="45" x14ac:dyDescent="0.25">
      <c r="A72" s="426" t="s">
        <v>111</v>
      </c>
      <c r="B72" s="184" t="s">
        <v>815</v>
      </c>
      <c r="C72" s="187" t="s">
        <v>816</v>
      </c>
      <c r="D72" s="187">
        <v>35</v>
      </c>
      <c r="E72" s="187">
        <v>35</v>
      </c>
      <c r="F72" s="1049">
        <v>30</v>
      </c>
      <c r="G72" s="418" t="s">
        <v>1637</v>
      </c>
    </row>
    <row r="73" spans="1:7" ht="60" x14ac:dyDescent="0.25">
      <c r="A73" s="207" t="s">
        <v>354</v>
      </c>
      <c r="B73" s="236" t="s">
        <v>817</v>
      </c>
      <c r="C73" s="417" t="s">
        <v>816</v>
      </c>
      <c r="D73" s="248">
        <v>0</v>
      </c>
      <c r="E73" s="248">
        <v>0</v>
      </c>
      <c r="F73" s="419">
        <v>0</v>
      </c>
      <c r="G73" s="187" t="s">
        <v>1638</v>
      </c>
    </row>
    <row r="74" spans="1:7" ht="75" x14ac:dyDescent="0.25">
      <c r="A74" s="201" t="s">
        <v>645</v>
      </c>
      <c r="B74" s="190" t="s">
        <v>818</v>
      </c>
      <c r="C74" s="254" t="s">
        <v>819</v>
      </c>
      <c r="D74" s="254">
        <v>9000</v>
      </c>
      <c r="E74" s="254">
        <v>9000</v>
      </c>
      <c r="F74" s="1049">
        <v>0</v>
      </c>
      <c r="G74" s="254" t="s">
        <v>1639</v>
      </c>
    </row>
    <row r="75" spans="1:7" ht="30" x14ac:dyDescent="0.25">
      <c r="A75" s="201" t="s">
        <v>646</v>
      </c>
      <c r="B75" s="190" t="s">
        <v>998</v>
      </c>
      <c r="C75" s="254" t="s">
        <v>845</v>
      </c>
      <c r="D75" s="254">
        <v>54</v>
      </c>
      <c r="E75" s="254">
        <v>180</v>
      </c>
      <c r="F75" s="1049">
        <v>546</v>
      </c>
      <c r="G75" s="254" t="s">
        <v>1640</v>
      </c>
    </row>
    <row r="76" spans="1:7" ht="45" x14ac:dyDescent="0.25">
      <c r="A76" s="201" t="s">
        <v>995</v>
      </c>
      <c r="B76" s="190" t="s">
        <v>1000</v>
      </c>
      <c r="C76" s="254" t="s">
        <v>845</v>
      </c>
      <c r="D76" s="254">
        <v>1897</v>
      </c>
      <c r="E76" s="254">
        <v>965</v>
      </c>
      <c r="F76" s="1049">
        <v>965</v>
      </c>
      <c r="G76" s="1049" t="s">
        <v>1553</v>
      </c>
    </row>
    <row r="77" spans="1:7" ht="45" x14ac:dyDescent="0.25">
      <c r="A77" s="201" t="s">
        <v>996</v>
      </c>
      <c r="B77" s="190" t="s">
        <v>1545</v>
      </c>
      <c r="C77" s="254" t="s">
        <v>794</v>
      </c>
      <c r="D77" s="254">
        <v>295</v>
      </c>
      <c r="E77" s="254">
        <v>1235</v>
      </c>
      <c r="F77" s="1049">
        <v>1479</v>
      </c>
      <c r="G77" s="254" t="s">
        <v>1641</v>
      </c>
    </row>
    <row r="78" spans="1:7" ht="45" x14ac:dyDescent="0.25">
      <c r="A78" s="201" t="s">
        <v>997</v>
      </c>
      <c r="B78" s="1026" t="s">
        <v>999</v>
      </c>
      <c r="C78" s="254" t="s">
        <v>794</v>
      </c>
      <c r="D78" s="254">
        <v>1</v>
      </c>
      <c r="E78" s="254">
        <v>4</v>
      </c>
      <c r="F78" s="1049">
        <v>4</v>
      </c>
      <c r="G78" s="1049" t="s">
        <v>1553</v>
      </c>
    </row>
    <row r="79" spans="1:7" x14ac:dyDescent="0.25">
      <c r="A79" s="2011" t="s">
        <v>1163</v>
      </c>
      <c r="B79" s="2012"/>
      <c r="C79" s="2012"/>
      <c r="D79" s="2012"/>
      <c r="E79" s="2012"/>
      <c r="F79" s="2012"/>
      <c r="G79" s="2013"/>
    </row>
    <row r="80" spans="1:7" ht="30" x14ac:dyDescent="0.25">
      <c r="A80" s="265" t="s">
        <v>97</v>
      </c>
      <c r="B80" s="434" t="s">
        <v>820</v>
      </c>
      <c r="C80" s="264" t="s">
        <v>794</v>
      </c>
      <c r="D80" s="264">
        <v>0</v>
      </c>
      <c r="E80" s="264">
        <v>0</v>
      </c>
      <c r="F80" s="420">
        <v>0</v>
      </c>
      <c r="G80" s="266" t="s">
        <v>821</v>
      </c>
    </row>
    <row r="81" spans="1:8" x14ac:dyDescent="0.25">
      <c r="A81" s="2032" t="s">
        <v>1216</v>
      </c>
      <c r="B81" s="2033"/>
      <c r="C81" s="2033"/>
      <c r="D81" s="2033"/>
      <c r="E81" s="2033"/>
      <c r="F81" s="2033"/>
      <c r="G81" s="2034"/>
      <c r="H81" s="824"/>
    </row>
    <row r="82" spans="1:8" x14ac:dyDescent="0.25">
      <c r="A82" s="2014" t="s">
        <v>118</v>
      </c>
      <c r="B82" s="2019" t="s">
        <v>822</v>
      </c>
      <c r="C82" s="2021" t="s">
        <v>749</v>
      </c>
      <c r="D82" s="2070">
        <v>98.45</v>
      </c>
      <c r="E82" s="2021">
        <v>90</v>
      </c>
      <c r="F82" s="2070">
        <v>65.25</v>
      </c>
      <c r="G82" s="2045"/>
      <c r="H82" s="824"/>
    </row>
    <row r="83" spans="1:8" ht="44.25" customHeight="1" x14ac:dyDescent="0.25">
      <c r="A83" s="2035"/>
      <c r="B83" s="2068"/>
      <c r="C83" s="2069"/>
      <c r="D83" s="2071"/>
      <c r="E83" s="2069"/>
      <c r="F83" s="2071"/>
      <c r="G83" s="2046"/>
      <c r="H83" s="824"/>
    </row>
    <row r="84" spans="1:8" x14ac:dyDescent="0.25">
      <c r="A84" s="2014" t="s">
        <v>121</v>
      </c>
      <c r="B84" s="2019" t="s">
        <v>823</v>
      </c>
      <c r="C84" s="2021" t="s">
        <v>749</v>
      </c>
      <c r="D84" s="2070">
        <v>100.09</v>
      </c>
      <c r="E84" s="2021">
        <v>100</v>
      </c>
      <c r="F84" s="2070">
        <v>100.79</v>
      </c>
      <c r="G84" s="2045"/>
      <c r="H84" s="824"/>
    </row>
    <row r="85" spans="1:8" ht="15" customHeight="1" x14ac:dyDescent="0.25">
      <c r="A85" s="2015"/>
      <c r="B85" s="2020"/>
      <c r="C85" s="2022"/>
      <c r="D85" s="2071"/>
      <c r="E85" s="2022"/>
      <c r="F85" s="2071"/>
      <c r="G85" s="2046"/>
      <c r="H85" s="824"/>
    </row>
    <row r="86" spans="1:8" ht="45" x14ac:dyDescent="0.25">
      <c r="A86" s="207" t="s">
        <v>124</v>
      </c>
      <c r="B86" s="114" t="s">
        <v>824</v>
      </c>
      <c r="C86" s="206" t="s">
        <v>749</v>
      </c>
      <c r="D86" s="47">
        <v>99.48</v>
      </c>
      <c r="E86" s="206">
        <v>100</v>
      </c>
      <c r="F86" s="47">
        <v>99.69</v>
      </c>
      <c r="G86" s="46"/>
      <c r="H86" s="824"/>
    </row>
    <row r="87" spans="1:8" x14ac:dyDescent="0.25">
      <c r="A87" s="2011" t="s">
        <v>1164</v>
      </c>
      <c r="B87" s="2012"/>
      <c r="C87" s="2012"/>
      <c r="D87" s="2012"/>
      <c r="E87" s="2012"/>
      <c r="F87" s="2012"/>
      <c r="G87" s="2013"/>
    </row>
    <row r="88" spans="1:8" ht="30" x14ac:dyDescent="0.25">
      <c r="A88" s="201" t="s">
        <v>198</v>
      </c>
      <c r="B88" s="180" t="s">
        <v>825</v>
      </c>
      <c r="C88" s="213" t="s">
        <v>826</v>
      </c>
      <c r="D88" s="126">
        <v>166.6</v>
      </c>
      <c r="E88" s="213">
        <v>140</v>
      </c>
      <c r="F88" s="126">
        <v>126</v>
      </c>
      <c r="G88" s="213"/>
    </row>
    <row r="89" spans="1:8" ht="30" x14ac:dyDescent="0.25">
      <c r="A89" s="201" t="s">
        <v>827</v>
      </c>
      <c r="B89" s="180" t="s">
        <v>828</v>
      </c>
      <c r="C89" s="213" t="s">
        <v>826</v>
      </c>
      <c r="D89" s="126">
        <v>168</v>
      </c>
      <c r="E89" s="213">
        <v>100</v>
      </c>
      <c r="F89" s="126">
        <v>127.5</v>
      </c>
      <c r="G89" s="252"/>
    </row>
    <row r="90" spans="1:8" ht="30" x14ac:dyDescent="0.25">
      <c r="A90" s="201" t="s">
        <v>829</v>
      </c>
      <c r="B90" s="180" t="s">
        <v>830</v>
      </c>
      <c r="C90" s="213" t="s">
        <v>794</v>
      </c>
      <c r="D90" s="126">
        <v>2</v>
      </c>
      <c r="E90" s="213">
        <v>2</v>
      </c>
      <c r="F90" s="126">
        <v>2</v>
      </c>
      <c r="G90" s="252" t="s">
        <v>756</v>
      </c>
    </row>
    <row r="91" spans="1:8" ht="15" customHeight="1" x14ac:dyDescent="0.25">
      <c r="A91" s="201" t="s">
        <v>831</v>
      </c>
      <c r="B91" s="180" t="s">
        <v>832</v>
      </c>
      <c r="C91" s="213" t="s">
        <v>826</v>
      </c>
      <c r="D91" s="126">
        <v>100</v>
      </c>
      <c r="E91" s="213">
        <v>100</v>
      </c>
      <c r="F91" s="126">
        <v>100</v>
      </c>
      <c r="G91" s="252" t="s">
        <v>756</v>
      </c>
    </row>
    <row r="92" spans="1:8" x14ac:dyDescent="0.25">
      <c r="A92" s="2011" t="s">
        <v>1217</v>
      </c>
      <c r="B92" s="2012"/>
      <c r="C92" s="2012"/>
      <c r="D92" s="2012"/>
      <c r="E92" s="2012"/>
      <c r="F92" s="2012"/>
      <c r="G92" s="2013"/>
    </row>
    <row r="93" spans="1:8" x14ac:dyDescent="0.25">
      <c r="A93" s="1758" t="s">
        <v>225</v>
      </c>
      <c r="B93" s="1397" t="s">
        <v>833</v>
      </c>
      <c r="C93" s="1758" t="s">
        <v>834</v>
      </c>
      <c r="D93" s="2003">
        <v>106.8</v>
      </c>
      <c r="E93" s="1758">
        <v>105</v>
      </c>
      <c r="F93" s="2003">
        <v>102.2</v>
      </c>
      <c r="G93" s="2001" t="s">
        <v>1625</v>
      </c>
    </row>
    <row r="94" spans="1:8" x14ac:dyDescent="0.25">
      <c r="A94" s="1965"/>
      <c r="B94" s="1743"/>
      <c r="C94" s="1965"/>
      <c r="D94" s="2004"/>
      <c r="E94" s="1965"/>
      <c r="F94" s="2004"/>
      <c r="G94" s="2002"/>
    </row>
    <row r="95" spans="1:8" x14ac:dyDescent="0.25">
      <c r="A95" s="201"/>
      <c r="B95" s="180" t="s">
        <v>835</v>
      </c>
      <c r="C95" s="213"/>
      <c r="D95" s="126"/>
      <c r="E95" s="213"/>
      <c r="F95" s="126"/>
      <c r="G95" s="210"/>
    </row>
    <row r="96" spans="1:8" ht="40.5" customHeight="1" x14ac:dyDescent="0.25">
      <c r="A96" s="201" t="s">
        <v>81</v>
      </c>
      <c r="B96" s="180" t="s">
        <v>836</v>
      </c>
      <c r="C96" s="213" t="s">
        <v>837</v>
      </c>
      <c r="D96" s="126">
        <v>103</v>
      </c>
      <c r="E96" s="213">
        <v>104</v>
      </c>
      <c r="F96" s="126">
        <v>100.1</v>
      </c>
      <c r="G96" s="2001" t="s">
        <v>1626</v>
      </c>
    </row>
    <row r="97" spans="1:8" ht="45" x14ac:dyDescent="0.25">
      <c r="A97" s="201" t="s">
        <v>83</v>
      </c>
      <c r="B97" s="180" t="s">
        <v>838</v>
      </c>
      <c r="C97" s="213" t="s">
        <v>837</v>
      </c>
      <c r="D97" s="126">
        <v>101</v>
      </c>
      <c r="E97" s="213">
        <v>101.5</v>
      </c>
      <c r="F97" s="126">
        <v>88</v>
      </c>
      <c r="G97" s="2002"/>
    </row>
    <row r="98" spans="1:8" x14ac:dyDescent="0.25">
      <c r="A98" s="1722" t="s">
        <v>84</v>
      </c>
      <c r="B98" s="1397" t="s">
        <v>839</v>
      </c>
      <c r="C98" s="1758" t="s">
        <v>837</v>
      </c>
      <c r="D98" s="2003">
        <v>104.1</v>
      </c>
      <c r="E98" s="1758">
        <v>103.5</v>
      </c>
      <c r="F98" s="2003">
        <v>104.1</v>
      </c>
      <c r="G98" s="2001"/>
    </row>
    <row r="99" spans="1:8" x14ac:dyDescent="0.25">
      <c r="A99" s="1732"/>
      <c r="B99" s="1762"/>
      <c r="C99" s="1965"/>
      <c r="D99" s="2004"/>
      <c r="E99" s="1965"/>
      <c r="F99" s="2004"/>
      <c r="G99" s="2002"/>
    </row>
    <row r="100" spans="1:8" x14ac:dyDescent="0.25">
      <c r="A100" s="1758" t="s">
        <v>22</v>
      </c>
      <c r="B100" s="1397" t="s">
        <v>840</v>
      </c>
      <c r="C100" s="213" t="s">
        <v>841</v>
      </c>
      <c r="D100" s="126">
        <v>61909</v>
      </c>
      <c r="E100" s="213">
        <v>65000</v>
      </c>
      <c r="F100" s="126">
        <v>69156</v>
      </c>
      <c r="G100" s="252" t="s">
        <v>1027</v>
      </c>
    </row>
    <row r="101" spans="1:8" x14ac:dyDescent="0.25">
      <c r="A101" s="1759"/>
      <c r="B101" s="1742"/>
      <c r="C101" s="1758" t="s">
        <v>842</v>
      </c>
      <c r="D101" s="2003">
        <v>121</v>
      </c>
      <c r="E101" s="1758">
        <v>111</v>
      </c>
      <c r="F101" s="2003">
        <v>111.7</v>
      </c>
      <c r="G101" s="2001" t="s">
        <v>1627</v>
      </c>
    </row>
    <row r="102" spans="1:8" x14ac:dyDescent="0.25">
      <c r="A102" s="1965"/>
      <c r="B102" s="1743"/>
      <c r="C102" s="1693"/>
      <c r="D102" s="2004"/>
      <c r="E102" s="1965"/>
      <c r="F102" s="2004"/>
      <c r="G102" s="2002"/>
      <c r="H102" s="824"/>
    </row>
    <row r="103" spans="1:8" ht="45" x14ac:dyDescent="0.25">
      <c r="A103" s="213" t="s">
        <v>46</v>
      </c>
      <c r="B103" s="180" t="s">
        <v>843</v>
      </c>
      <c r="C103" s="213" t="s">
        <v>749</v>
      </c>
      <c r="D103" s="126">
        <v>1.1000000000000001</v>
      </c>
      <c r="E103" s="213">
        <v>1.8</v>
      </c>
      <c r="F103" s="126">
        <v>0.9</v>
      </c>
      <c r="G103" s="252" t="s">
        <v>1628</v>
      </c>
      <c r="H103" s="824"/>
    </row>
    <row r="104" spans="1:8" ht="30" x14ac:dyDescent="0.25">
      <c r="A104" s="1313">
        <v>4</v>
      </c>
      <c r="B104" s="1312" t="s">
        <v>844</v>
      </c>
      <c r="C104" s="1313" t="s">
        <v>845</v>
      </c>
      <c r="D104" s="1319">
        <v>9075</v>
      </c>
      <c r="E104" s="1313">
        <v>8500</v>
      </c>
      <c r="F104" s="1313">
        <v>7717</v>
      </c>
      <c r="G104" s="1317" t="s">
        <v>1546</v>
      </c>
      <c r="H104" s="824"/>
    </row>
    <row r="105" spans="1:8" ht="45" x14ac:dyDescent="0.25">
      <c r="A105" s="1313">
        <v>5</v>
      </c>
      <c r="B105" s="1312" t="s">
        <v>846</v>
      </c>
      <c r="C105" s="1313" t="s">
        <v>847</v>
      </c>
      <c r="D105" s="1319">
        <v>20</v>
      </c>
      <c r="E105" s="1313">
        <v>20</v>
      </c>
      <c r="F105" s="1313">
        <v>8.6</v>
      </c>
      <c r="G105" s="1317" t="s">
        <v>1547</v>
      </c>
      <c r="H105" s="824"/>
    </row>
    <row r="106" spans="1:8" ht="30" x14ac:dyDescent="0.25">
      <c r="A106" s="1313">
        <v>6</v>
      </c>
      <c r="B106" s="1312" t="s">
        <v>848</v>
      </c>
      <c r="C106" s="1313" t="s">
        <v>849</v>
      </c>
      <c r="D106" s="1319">
        <v>100</v>
      </c>
      <c r="E106" s="1313">
        <v>70</v>
      </c>
      <c r="F106" s="1313">
        <v>58</v>
      </c>
      <c r="G106" s="1317"/>
      <c r="H106" s="824"/>
    </row>
    <row r="107" spans="1:8" ht="30" x14ac:dyDescent="0.25">
      <c r="A107" s="1313">
        <v>7</v>
      </c>
      <c r="B107" s="1312" t="s">
        <v>850</v>
      </c>
      <c r="C107" s="1313" t="s">
        <v>749</v>
      </c>
      <c r="D107" s="1319">
        <v>116</v>
      </c>
      <c r="E107" s="1313">
        <v>112</v>
      </c>
      <c r="F107" s="1313">
        <v>100</v>
      </c>
      <c r="G107" s="1317" t="s">
        <v>756</v>
      </c>
      <c r="H107" s="824"/>
    </row>
    <row r="108" spans="1:8" ht="60" x14ac:dyDescent="0.25">
      <c r="A108" s="1313">
        <v>8</v>
      </c>
      <c r="B108" s="1312" t="s">
        <v>851</v>
      </c>
      <c r="C108" s="1313" t="s">
        <v>852</v>
      </c>
      <c r="D108" s="1319">
        <v>2</v>
      </c>
      <c r="E108" s="1313">
        <v>1</v>
      </c>
      <c r="F108" s="1319">
        <v>0</v>
      </c>
      <c r="G108" s="1309" t="s">
        <v>1548</v>
      </c>
      <c r="H108" s="824"/>
    </row>
    <row r="109" spans="1:8" ht="75.75" thickBot="1" x14ac:dyDescent="0.3">
      <c r="A109" s="1316">
        <v>9</v>
      </c>
      <c r="B109" s="1315" t="s">
        <v>853</v>
      </c>
      <c r="C109" s="1316" t="s">
        <v>854</v>
      </c>
      <c r="D109" s="1039">
        <v>30</v>
      </c>
      <c r="E109" s="1316">
        <v>35</v>
      </c>
      <c r="F109" s="1039">
        <v>38</v>
      </c>
      <c r="G109" s="1318"/>
      <c r="H109" s="824"/>
    </row>
    <row r="110" spans="1:8" ht="15.75" x14ac:dyDescent="0.25">
      <c r="A110" s="2007" t="s">
        <v>1313</v>
      </c>
      <c r="B110" s="2008"/>
      <c r="C110" s="2008"/>
      <c r="D110" s="2008"/>
      <c r="E110" s="2008"/>
      <c r="F110" s="2008"/>
      <c r="G110" s="2009"/>
      <c r="H110" s="824"/>
    </row>
    <row r="111" spans="1:8" ht="15.75" x14ac:dyDescent="0.25">
      <c r="A111" s="2010" t="s">
        <v>223</v>
      </c>
      <c r="B111" s="2005" t="s">
        <v>917</v>
      </c>
      <c r="C111" s="2005" t="s">
        <v>739</v>
      </c>
      <c r="D111" s="2005" t="s">
        <v>1173</v>
      </c>
      <c r="E111" s="2005"/>
      <c r="F111" s="2005"/>
      <c r="G111" s="2006" t="s">
        <v>741</v>
      </c>
      <c r="H111" s="824"/>
    </row>
    <row r="112" spans="1:8" ht="15.75" x14ac:dyDescent="0.25">
      <c r="A112" s="2010"/>
      <c r="B112" s="2005"/>
      <c r="C112" s="2005"/>
      <c r="D112" s="2005" t="s">
        <v>1178</v>
      </c>
      <c r="E112" s="2005" t="s">
        <v>1180</v>
      </c>
      <c r="F112" s="2005"/>
      <c r="G112" s="2006"/>
      <c r="H112" s="824"/>
    </row>
    <row r="113" spans="1:9" ht="15.75" x14ac:dyDescent="0.25">
      <c r="A113" s="2010"/>
      <c r="B113" s="2005"/>
      <c r="C113" s="2005"/>
      <c r="D113" s="2005"/>
      <c r="E113" s="1050" t="s">
        <v>744</v>
      </c>
      <c r="F113" s="1050" t="s">
        <v>745</v>
      </c>
      <c r="G113" s="2006"/>
      <c r="H113" s="824"/>
    </row>
    <row r="114" spans="1:9" ht="15.75" customHeight="1" thickBot="1" x14ac:dyDescent="0.3">
      <c r="A114" s="1051">
        <v>1</v>
      </c>
      <c r="B114" s="1052">
        <v>2</v>
      </c>
      <c r="C114" s="1052">
        <v>3</v>
      </c>
      <c r="D114" s="1052">
        <v>4</v>
      </c>
      <c r="E114" s="1053">
        <v>5</v>
      </c>
      <c r="F114" s="1053">
        <v>6</v>
      </c>
      <c r="G114" s="1054">
        <v>7</v>
      </c>
      <c r="H114" s="824"/>
    </row>
    <row r="115" spans="1:9" ht="45" x14ac:dyDescent="0.25">
      <c r="A115" s="231">
        <v>1</v>
      </c>
      <c r="B115" s="109" t="s">
        <v>1456</v>
      </c>
      <c r="C115" s="231" t="s">
        <v>749</v>
      </c>
      <c r="D115" s="231">
        <v>50.24</v>
      </c>
      <c r="E115" s="231">
        <v>55</v>
      </c>
      <c r="F115" s="231">
        <v>56.4</v>
      </c>
      <c r="G115" s="231" t="s">
        <v>1457</v>
      </c>
      <c r="H115" s="824"/>
    </row>
    <row r="116" spans="1:9" ht="45" x14ac:dyDescent="0.25">
      <c r="A116" s="213">
        <v>2</v>
      </c>
      <c r="B116" s="180" t="s">
        <v>1458</v>
      </c>
      <c r="C116" s="213" t="s">
        <v>749</v>
      </c>
      <c r="D116" s="206">
        <v>31.83</v>
      </c>
      <c r="E116" s="213">
        <v>59.73</v>
      </c>
      <c r="F116" s="213">
        <v>32.36</v>
      </c>
      <c r="G116" s="213" t="s">
        <v>1459</v>
      </c>
      <c r="H116" s="824"/>
    </row>
    <row r="117" spans="1:9" ht="90" x14ac:dyDescent="0.25">
      <c r="A117" s="213">
        <v>3</v>
      </c>
      <c r="B117" s="180" t="s">
        <v>1460</v>
      </c>
      <c r="C117" s="213" t="s">
        <v>749</v>
      </c>
      <c r="D117" s="213">
        <v>2.8</v>
      </c>
      <c r="E117" s="213">
        <v>3</v>
      </c>
      <c r="F117" s="213">
        <v>3.5</v>
      </c>
      <c r="G117" s="213" t="s">
        <v>1461</v>
      </c>
      <c r="H117" s="824"/>
    </row>
    <row r="118" spans="1:9" ht="60.75" thickBot="1" x14ac:dyDescent="0.3">
      <c r="A118" s="213">
        <v>4</v>
      </c>
      <c r="B118" s="180" t="s">
        <v>1462</v>
      </c>
      <c r="C118" s="213" t="s">
        <v>752</v>
      </c>
      <c r="D118" s="213">
        <v>1</v>
      </c>
      <c r="E118" s="213">
        <v>0</v>
      </c>
      <c r="F118" s="213">
        <v>0</v>
      </c>
      <c r="G118" s="213"/>
      <c r="H118" s="824"/>
    </row>
    <row r="119" spans="1:9" ht="15.75" x14ac:dyDescent="0.25">
      <c r="A119" s="2007" t="s">
        <v>1165</v>
      </c>
      <c r="B119" s="2008"/>
      <c r="C119" s="2008"/>
      <c r="D119" s="2008"/>
      <c r="E119" s="2008"/>
      <c r="F119" s="2008"/>
      <c r="G119" s="2009"/>
      <c r="H119" s="824"/>
    </row>
    <row r="120" spans="1:9" ht="15.75" x14ac:dyDescent="0.25">
      <c r="A120" s="2010" t="s">
        <v>223</v>
      </c>
      <c r="B120" s="2005" t="s">
        <v>738</v>
      </c>
      <c r="C120" s="2005" t="s">
        <v>739</v>
      </c>
      <c r="D120" s="2005" t="s">
        <v>1173</v>
      </c>
      <c r="E120" s="2005"/>
      <c r="F120" s="2005"/>
      <c r="G120" s="2006" t="s">
        <v>1176</v>
      </c>
      <c r="H120" s="824"/>
    </row>
    <row r="121" spans="1:9" ht="15.75" x14ac:dyDescent="0.25">
      <c r="A121" s="2010"/>
      <c r="B121" s="2005"/>
      <c r="C121" s="2005"/>
      <c r="D121" s="2005" t="s">
        <v>1179</v>
      </c>
      <c r="E121" s="2005" t="s">
        <v>743</v>
      </c>
      <c r="F121" s="2005"/>
      <c r="G121" s="2006"/>
      <c r="H121" s="824"/>
    </row>
    <row r="122" spans="1:9" ht="15.75" x14ac:dyDescent="0.25">
      <c r="A122" s="2010"/>
      <c r="B122" s="2005"/>
      <c r="C122" s="2005"/>
      <c r="D122" s="2005"/>
      <c r="E122" s="1050" t="s">
        <v>744</v>
      </c>
      <c r="F122" s="1050" t="s">
        <v>745</v>
      </c>
      <c r="G122" s="2006"/>
      <c r="H122" s="824"/>
    </row>
    <row r="123" spans="1:9" ht="15.75" customHeight="1" thickBot="1" x14ac:dyDescent="0.3">
      <c r="A123" s="1051">
        <v>1</v>
      </c>
      <c r="B123" s="1052">
        <v>2</v>
      </c>
      <c r="C123" s="1052">
        <v>3</v>
      </c>
      <c r="D123" s="1052">
        <v>4</v>
      </c>
      <c r="E123" s="1053">
        <v>5</v>
      </c>
      <c r="F123" s="1053">
        <v>6</v>
      </c>
      <c r="G123" s="1054">
        <v>7</v>
      </c>
      <c r="H123" s="824"/>
      <c r="I123" s="824"/>
    </row>
    <row r="124" spans="1:9" x14ac:dyDescent="0.25">
      <c r="A124" s="2099" t="s">
        <v>1166</v>
      </c>
      <c r="B124" s="2099"/>
      <c r="C124" s="2099"/>
      <c r="D124" s="2099"/>
      <c r="E124" s="2099"/>
      <c r="F124" s="2099"/>
      <c r="G124" s="2099"/>
      <c r="H124" s="824"/>
      <c r="I124" s="824"/>
    </row>
    <row r="125" spans="1:9" ht="60" x14ac:dyDescent="0.25">
      <c r="A125" s="207" t="s">
        <v>168</v>
      </c>
      <c r="B125" s="114" t="s">
        <v>856</v>
      </c>
      <c r="C125" s="206" t="s">
        <v>749</v>
      </c>
      <c r="D125" s="206">
        <v>100</v>
      </c>
      <c r="E125" s="206">
        <v>100</v>
      </c>
      <c r="F125" s="206">
        <v>100</v>
      </c>
      <c r="G125" s="206" t="s">
        <v>756</v>
      </c>
      <c r="H125" s="824"/>
      <c r="I125" s="824"/>
    </row>
    <row r="126" spans="1:9" x14ac:dyDescent="0.25">
      <c r="A126" s="2092" t="s">
        <v>1167</v>
      </c>
      <c r="B126" s="2092"/>
      <c r="C126" s="2092"/>
      <c r="D126" s="2092"/>
      <c r="E126" s="2092"/>
      <c r="F126" s="2092"/>
      <c r="G126" s="2092"/>
      <c r="H126" s="824"/>
      <c r="I126" s="824"/>
    </row>
    <row r="127" spans="1:9" ht="45" x14ac:dyDescent="0.25">
      <c r="A127" s="207" t="s">
        <v>89</v>
      </c>
      <c r="B127" s="114" t="s">
        <v>857</v>
      </c>
      <c r="C127" s="206" t="s">
        <v>749</v>
      </c>
      <c r="D127" s="206">
        <v>40</v>
      </c>
      <c r="E127" s="206">
        <v>84</v>
      </c>
      <c r="F127" s="206">
        <v>84</v>
      </c>
      <c r="G127" s="1313" t="s">
        <v>756</v>
      </c>
      <c r="H127" s="824"/>
      <c r="I127" s="824"/>
    </row>
    <row r="128" spans="1:9" ht="45" x14ac:dyDescent="0.25">
      <c r="A128" s="207" t="s">
        <v>92</v>
      </c>
      <c r="B128" s="114" t="s">
        <v>858</v>
      </c>
      <c r="C128" s="206" t="s">
        <v>749</v>
      </c>
      <c r="D128" s="206">
        <v>100</v>
      </c>
      <c r="E128" s="206">
        <v>60</v>
      </c>
      <c r="F128" s="206">
        <v>60</v>
      </c>
      <c r="G128" s="1313" t="s">
        <v>756</v>
      </c>
      <c r="H128" s="824"/>
      <c r="I128" s="824"/>
    </row>
    <row r="129" spans="1:9" x14ac:dyDescent="0.25">
      <c r="A129" s="2011" t="s">
        <v>1168</v>
      </c>
      <c r="B129" s="2012"/>
      <c r="C129" s="2012"/>
      <c r="D129" s="2012"/>
      <c r="E129" s="2012"/>
      <c r="F129" s="2012"/>
      <c r="G129" s="2013"/>
      <c r="H129" s="824"/>
      <c r="I129" s="824"/>
    </row>
    <row r="130" spans="1:9" ht="45" x14ac:dyDescent="0.25">
      <c r="A130" s="47">
        <v>3</v>
      </c>
      <c r="B130" s="191" t="s">
        <v>859</v>
      </c>
      <c r="C130" s="47"/>
      <c r="D130" s="47">
        <v>12</v>
      </c>
      <c r="E130" s="47">
        <v>5</v>
      </c>
      <c r="F130" s="47">
        <v>5</v>
      </c>
      <c r="G130" s="1313" t="s">
        <v>756</v>
      </c>
      <c r="H130" s="824" t="s">
        <v>881</v>
      </c>
      <c r="I130" s="824"/>
    </row>
    <row r="131" spans="1:9" x14ac:dyDescent="0.25">
      <c r="A131" s="2092" t="s">
        <v>1169</v>
      </c>
      <c r="B131" s="2092"/>
      <c r="C131" s="2092"/>
      <c r="D131" s="2092"/>
      <c r="E131" s="2092"/>
      <c r="F131" s="2092"/>
      <c r="G131" s="2092"/>
      <c r="H131" s="824"/>
      <c r="I131" s="824"/>
    </row>
    <row r="132" spans="1:9" x14ac:dyDescent="0.25">
      <c r="A132" s="2014" t="s">
        <v>118</v>
      </c>
      <c r="B132" s="2019" t="s">
        <v>860</v>
      </c>
      <c r="C132" s="2021" t="s">
        <v>861</v>
      </c>
      <c r="D132" s="2021">
        <v>0.1</v>
      </c>
      <c r="E132" s="2021">
        <v>0.33</v>
      </c>
      <c r="F132" s="2021">
        <v>0.33</v>
      </c>
      <c r="G132" s="2021" t="s">
        <v>756</v>
      </c>
      <c r="H132" s="824"/>
    </row>
    <row r="133" spans="1:9" ht="15" customHeight="1" x14ac:dyDescent="0.25">
      <c r="A133" s="2015"/>
      <c r="B133" s="2020"/>
      <c r="C133" s="1983"/>
      <c r="D133" s="2022"/>
      <c r="E133" s="2022"/>
      <c r="F133" s="2022"/>
      <c r="G133" s="2022"/>
      <c r="H133" s="824"/>
    </row>
    <row r="134" spans="1:9" ht="45" x14ac:dyDescent="0.25">
      <c r="A134" s="207" t="s">
        <v>121</v>
      </c>
      <c r="B134" s="114" t="s">
        <v>862</v>
      </c>
      <c r="C134" s="206" t="s">
        <v>863</v>
      </c>
      <c r="D134" s="206">
        <v>3</v>
      </c>
      <c r="E134" s="206">
        <v>10</v>
      </c>
      <c r="F134" s="206">
        <v>10</v>
      </c>
      <c r="G134" s="1313" t="s">
        <v>756</v>
      </c>
      <c r="H134" s="824"/>
    </row>
    <row r="135" spans="1:9" ht="45" x14ac:dyDescent="0.25">
      <c r="A135" s="207" t="s">
        <v>124</v>
      </c>
      <c r="B135" s="114" t="s">
        <v>961</v>
      </c>
      <c r="C135" s="206" t="s">
        <v>962</v>
      </c>
      <c r="D135" s="206">
        <v>0</v>
      </c>
      <c r="E135" s="206">
        <v>0.4</v>
      </c>
      <c r="F135" s="206">
        <v>0.4</v>
      </c>
      <c r="G135" s="1313" t="s">
        <v>756</v>
      </c>
      <c r="H135" s="824"/>
    </row>
    <row r="136" spans="1:9" ht="30" x14ac:dyDescent="0.25">
      <c r="A136" s="207" t="s">
        <v>709</v>
      </c>
      <c r="B136" s="818" t="s">
        <v>963</v>
      </c>
      <c r="C136" s="206" t="s">
        <v>887</v>
      </c>
      <c r="D136" s="206">
        <v>0</v>
      </c>
      <c r="E136" s="206">
        <v>5</v>
      </c>
      <c r="F136" s="206">
        <v>5</v>
      </c>
      <c r="G136" s="1313" t="s">
        <v>756</v>
      </c>
      <c r="H136" s="824"/>
    </row>
    <row r="137" spans="1:9" ht="15.75" x14ac:dyDescent="0.25">
      <c r="A137" s="2023" t="s">
        <v>1464</v>
      </c>
      <c r="B137" s="2024"/>
      <c r="C137" s="2024"/>
      <c r="D137" s="2024"/>
      <c r="E137" s="2024"/>
      <c r="F137" s="2024"/>
      <c r="G137" s="2025"/>
      <c r="H137" s="824"/>
    </row>
    <row r="138" spans="1:9" x14ac:dyDescent="0.25">
      <c r="A138" s="2014" t="s">
        <v>198</v>
      </c>
      <c r="B138" s="2019" t="s">
        <v>1465</v>
      </c>
      <c r="C138" s="2021" t="s">
        <v>752</v>
      </c>
      <c r="D138" s="2021">
        <v>3</v>
      </c>
      <c r="E138" s="2021">
        <v>6</v>
      </c>
      <c r="F138" s="2021">
        <v>4</v>
      </c>
      <c r="G138" s="2021" t="s">
        <v>1468</v>
      </c>
      <c r="H138" s="824"/>
    </row>
    <row r="139" spans="1:9" x14ac:dyDescent="0.25">
      <c r="A139" s="2015"/>
      <c r="B139" s="2020"/>
      <c r="C139" s="2022"/>
      <c r="D139" s="2022"/>
      <c r="E139" s="2022"/>
      <c r="F139" s="2022"/>
      <c r="G139" s="2022"/>
      <c r="H139" s="824"/>
    </row>
    <row r="140" spans="1:9" ht="90" x14ac:dyDescent="0.25">
      <c r="A140" s="207" t="s">
        <v>827</v>
      </c>
      <c r="B140" s="114" t="s">
        <v>1466</v>
      </c>
      <c r="C140" s="206" t="s">
        <v>1467</v>
      </c>
      <c r="D140" s="206">
        <v>162</v>
      </c>
      <c r="E140" s="206">
        <v>678.4</v>
      </c>
      <c r="F140" s="206">
        <v>234.5</v>
      </c>
      <c r="G140" s="206" t="s">
        <v>1468</v>
      </c>
      <c r="H140" s="824"/>
    </row>
    <row r="141" spans="1:9" ht="15.75" customHeight="1" x14ac:dyDescent="0.25">
      <c r="A141" s="2023" t="s">
        <v>1469</v>
      </c>
      <c r="B141" s="2024"/>
      <c r="C141" s="2024"/>
      <c r="D141" s="2024"/>
      <c r="E141" s="2024"/>
      <c r="F141" s="2024"/>
      <c r="G141" s="2025"/>
      <c r="H141" s="824"/>
    </row>
    <row r="142" spans="1:9" x14ac:dyDescent="0.25">
      <c r="A142" s="2014" t="s">
        <v>130</v>
      </c>
      <c r="B142" s="2019" t="s">
        <v>1470</v>
      </c>
      <c r="C142" s="2021" t="s">
        <v>749</v>
      </c>
      <c r="D142" s="2021">
        <v>100</v>
      </c>
      <c r="E142" s="2021">
        <v>100</v>
      </c>
      <c r="F142" s="2021">
        <v>100</v>
      </c>
      <c r="G142" s="2021"/>
      <c r="H142" s="824"/>
    </row>
    <row r="143" spans="1:9" x14ac:dyDescent="0.25">
      <c r="A143" s="2015"/>
      <c r="B143" s="2020"/>
      <c r="C143" s="2022"/>
      <c r="D143" s="2022"/>
      <c r="E143" s="2022"/>
      <c r="F143" s="2022"/>
      <c r="G143" s="2022"/>
      <c r="H143" s="824"/>
    </row>
    <row r="144" spans="1:9" ht="15.75" x14ac:dyDescent="0.25">
      <c r="A144" s="2029" t="s">
        <v>1157</v>
      </c>
      <c r="B144" s="2030"/>
      <c r="C144" s="2030"/>
      <c r="D144" s="2030"/>
      <c r="E144" s="2030"/>
      <c r="F144" s="2030"/>
      <c r="G144" s="2031"/>
      <c r="H144" s="824"/>
    </row>
    <row r="145" spans="1:8" ht="15.75" customHeight="1" x14ac:dyDescent="0.25">
      <c r="A145" s="1055">
        <v>1</v>
      </c>
      <c r="B145" s="1056">
        <v>2</v>
      </c>
      <c r="C145" s="1055">
        <v>3</v>
      </c>
      <c r="D145" s="1055">
        <v>4</v>
      </c>
      <c r="E145" s="1050">
        <v>5</v>
      </c>
      <c r="F145" s="1050">
        <v>6</v>
      </c>
      <c r="G145" s="1055">
        <v>7</v>
      </c>
      <c r="H145" s="824"/>
    </row>
    <row r="146" spans="1:8" ht="15.75" x14ac:dyDescent="0.25">
      <c r="A146" s="2072" t="s">
        <v>223</v>
      </c>
      <c r="B146" s="2072" t="s">
        <v>917</v>
      </c>
      <c r="C146" s="2072" t="s">
        <v>739</v>
      </c>
      <c r="D146" s="2029" t="s">
        <v>1173</v>
      </c>
      <c r="E146" s="2030"/>
      <c r="F146" s="2031"/>
      <c r="G146" s="2072" t="s">
        <v>1176</v>
      </c>
      <c r="H146" s="824"/>
    </row>
    <row r="147" spans="1:8" ht="15.75" x14ac:dyDescent="0.25">
      <c r="A147" s="2073"/>
      <c r="B147" s="2073"/>
      <c r="C147" s="2073"/>
      <c r="D147" s="2072" t="s">
        <v>921</v>
      </c>
      <c r="E147" s="2029" t="s">
        <v>922</v>
      </c>
      <c r="F147" s="2031"/>
      <c r="G147" s="2073"/>
      <c r="H147" s="824"/>
    </row>
    <row r="148" spans="1:8" ht="15.75" customHeight="1" x14ac:dyDescent="0.25">
      <c r="A148" s="2074"/>
      <c r="B148" s="2074"/>
      <c r="C148" s="2074"/>
      <c r="D148" s="2074"/>
      <c r="E148" s="1050" t="s">
        <v>744</v>
      </c>
      <c r="F148" s="1050" t="s">
        <v>745</v>
      </c>
      <c r="G148" s="2074"/>
      <c r="H148" s="824"/>
    </row>
    <row r="149" spans="1:8" ht="30" x14ac:dyDescent="0.25">
      <c r="A149" s="185">
        <v>1</v>
      </c>
      <c r="B149" s="235" t="s">
        <v>864</v>
      </c>
      <c r="C149" s="185" t="s">
        <v>749</v>
      </c>
      <c r="D149" s="185">
        <v>3</v>
      </c>
      <c r="E149" s="185">
        <v>3</v>
      </c>
      <c r="F149" s="185">
        <v>3</v>
      </c>
      <c r="G149" s="185"/>
      <c r="H149" s="824"/>
    </row>
    <row r="150" spans="1:8" s="810" customFormat="1" ht="30" x14ac:dyDescent="0.25">
      <c r="A150" s="206">
        <v>2</v>
      </c>
      <c r="B150" s="114" t="s">
        <v>865</v>
      </c>
      <c r="C150" s="206" t="s">
        <v>749</v>
      </c>
      <c r="D150" s="206">
        <v>4</v>
      </c>
      <c r="E150" s="206">
        <v>4.5</v>
      </c>
      <c r="F150" s="206">
        <v>4.5</v>
      </c>
      <c r="G150" s="206"/>
      <c r="H150" s="824"/>
    </row>
    <row r="151" spans="1:8" ht="15.75" thickBot="1" x14ac:dyDescent="0.3">
      <c r="A151" s="185">
        <v>3</v>
      </c>
      <c r="B151" s="235" t="s">
        <v>866</v>
      </c>
      <c r="C151" s="185" t="s">
        <v>749</v>
      </c>
      <c r="D151" s="185">
        <v>20</v>
      </c>
      <c r="E151" s="185">
        <v>30</v>
      </c>
      <c r="F151" s="185">
        <v>30</v>
      </c>
      <c r="G151" s="185"/>
      <c r="H151" s="824"/>
    </row>
    <row r="152" spans="1:8" ht="27" customHeight="1" x14ac:dyDescent="0.25">
      <c r="A152" s="2007" t="s">
        <v>1158</v>
      </c>
      <c r="B152" s="2008"/>
      <c r="C152" s="2008"/>
      <c r="D152" s="2008"/>
      <c r="E152" s="2008"/>
      <c r="F152" s="2008"/>
      <c r="G152" s="2009"/>
      <c r="H152" s="824"/>
    </row>
    <row r="153" spans="1:8" ht="15.75" x14ac:dyDescent="0.25">
      <c r="A153" s="1057">
        <v>1</v>
      </c>
      <c r="B153" s="1058">
        <v>2</v>
      </c>
      <c r="C153" s="1058">
        <v>3</v>
      </c>
      <c r="D153" s="1058">
        <v>4</v>
      </c>
      <c r="E153" s="1050">
        <v>5</v>
      </c>
      <c r="F153" s="1050">
        <v>6</v>
      </c>
      <c r="G153" s="1059">
        <v>7</v>
      </c>
      <c r="H153" s="824"/>
    </row>
    <row r="154" spans="1:8" ht="15.75" x14ac:dyDescent="0.25">
      <c r="A154" s="2010" t="s">
        <v>223</v>
      </c>
      <c r="B154" s="2005" t="s">
        <v>917</v>
      </c>
      <c r="C154" s="2005" t="s">
        <v>739</v>
      </c>
      <c r="D154" s="2005" t="s">
        <v>1173</v>
      </c>
      <c r="E154" s="2005"/>
      <c r="F154" s="2005"/>
      <c r="G154" s="2006" t="s">
        <v>1176</v>
      </c>
      <c r="H154" s="824"/>
    </row>
    <row r="155" spans="1:8" ht="15.75" x14ac:dyDescent="0.25">
      <c r="A155" s="2010"/>
      <c r="B155" s="2005"/>
      <c r="C155" s="2005"/>
      <c r="D155" s="2005" t="s">
        <v>1179</v>
      </c>
      <c r="E155" s="2005" t="s">
        <v>1180</v>
      </c>
      <c r="F155" s="2005"/>
      <c r="G155" s="2006"/>
      <c r="H155" s="824"/>
    </row>
    <row r="156" spans="1:8" ht="15.75" customHeight="1" thickBot="1" x14ac:dyDescent="0.3">
      <c r="A156" s="2042"/>
      <c r="B156" s="2043"/>
      <c r="C156" s="2043"/>
      <c r="D156" s="2043"/>
      <c r="E156" s="1053" t="s">
        <v>744</v>
      </c>
      <c r="F156" s="1053" t="s">
        <v>745</v>
      </c>
      <c r="G156" s="2044"/>
      <c r="H156" s="824"/>
    </row>
    <row r="157" spans="1:8" x14ac:dyDescent="0.25">
      <c r="A157" s="2036" t="s">
        <v>867</v>
      </c>
      <c r="B157" s="2037"/>
      <c r="C157" s="2037"/>
      <c r="D157" s="2037"/>
      <c r="E157" s="2037"/>
      <c r="F157" s="2037"/>
      <c r="G157" s="2038"/>
      <c r="H157" s="824"/>
    </row>
    <row r="158" spans="1:8" ht="45" x14ac:dyDescent="0.25">
      <c r="A158" s="207" t="s">
        <v>168</v>
      </c>
      <c r="B158" s="114" t="s">
        <v>868</v>
      </c>
      <c r="C158" s="206" t="s">
        <v>852</v>
      </c>
      <c r="D158" s="206">
        <v>0</v>
      </c>
      <c r="E158" s="206">
        <v>0</v>
      </c>
      <c r="F158" s="206">
        <v>0</v>
      </c>
      <c r="G158" s="206"/>
      <c r="H158" s="824"/>
    </row>
    <row r="159" spans="1:8" ht="30" x14ac:dyDescent="0.25">
      <c r="A159" s="992" t="s">
        <v>152</v>
      </c>
      <c r="B159" s="991" t="s">
        <v>1512</v>
      </c>
      <c r="C159" s="206" t="s">
        <v>852</v>
      </c>
      <c r="D159" s="206">
        <v>1</v>
      </c>
      <c r="E159" s="206">
        <v>1</v>
      </c>
      <c r="F159" s="206">
        <v>1</v>
      </c>
      <c r="G159" s="206"/>
      <c r="H159" s="824"/>
    </row>
    <row r="160" spans="1:8" ht="105" x14ac:dyDescent="0.25">
      <c r="A160" s="207" t="s">
        <v>113</v>
      </c>
      <c r="B160" s="991" t="s">
        <v>1513</v>
      </c>
      <c r="C160" s="206" t="s">
        <v>852</v>
      </c>
      <c r="D160" s="206">
        <v>0</v>
      </c>
      <c r="E160" s="206">
        <v>0</v>
      </c>
      <c r="F160" s="206">
        <v>0</v>
      </c>
      <c r="G160" s="206"/>
      <c r="H160" s="824"/>
    </row>
    <row r="161" spans="1:8" ht="42" customHeight="1" x14ac:dyDescent="0.25">
      <c r="A161" s="2039" t="s">
        <v>869</v>
      </c>
      <c r="B161" s="2040"/>
      <c r="C161" s="2040"/>
      <c r="D161" s="2040"/>
      <c r="E161" s="2040"/>
      <c r="F161" s="2040"/>
      <c r="G161" s="2041"/>
      <c r="H161" s="824"/>
    </row>
    <row r="162" spans="1:8" ht="30.75" thickBot="1" x14ac:dyDescent="0.3">
      <c r="A162" s="207" t="s">
        <v>168</v>
      </c>
      <c r="B162" s="114" t="s">
        <v>870</v>
      </c>
      <c r="C162" s="206" t="s">
        <v>852</v>
      </c>
      <c r="D162" s="206">
        <v>3</v>
      </c>
      <c r="E162" s="206">
        <v>0</v>
      </c>
      <c r="F162" s="206">
        <v>0</v>
      </c>
      <c r="G162" s="206"/>
      <c r="H162" s="824"/>
    </row>
    <row r="163" spans="1:8" ht="15.75" x14ac:dyDescent="0.25">
      <c r="A163" s="2056" t="s">
        <v>1181</v>
      </c>
      <c r="B163" s="2057"/>
      <c r="C163" s="2057"/>
      <c r="D163" s="2057"/>
      <c r="E163" s="2057"/>
      <c r="F163" s="2057"/>
      <c r="G163" s="2058"/>
      <c r="H163" s="824"/>
    </row>
    <row r="164" spans="1:8" ht="44.25" customHeight="1" x14ac:dyDescent="0.25">
      <c r="A164" s="2010" t="s">
        <v>223</v>
      </c>
      <c r="B164" s="2005" t="s">
        <v>917</v>
      </c>
      <c r="C164" s="2005" t="s">
        <v>739</v>
      </c>
      <c r="D164" s="2005" t="s">
        <v>1173</v>
      </c>
      <c r="E164" s="2005"/>
      <c r="F164" s="2005"/>
      <c r="G164" s="2006" t="s">
        <v>741</v>
      </c>
      <c r="H164" s="824"/>
    </row>
    <row r="165" spans="1:8" ht="15.75" x14ac:dyDescent="0.25">
      <c r="A165" s="2010"/>
      <c r="B165" s="2005"/>
      <c r="C165" s="2005"/>
      <c r="D165" s="2005" t="s">
        <v>742</v>
      </c>
      <c r="E165" s="2005" t="s">
        <v>922</v>
      </c>
      <c r="F165" s="2005"/>
      <c r="G165" s="2006"/>
      <c r="H165" s="824"/>
    </row>
    <row r="166" spans="1:8" ht="15" customHeight="1" x14ac:dyDescent="0.25">
      <c r="A166" s="2010"/>
      <c r="B166" s="2005"/>
      <c r="C166" s="2005"/>
      <c r="D166" s="2005"/>
      <c r="E166" s="1050" t="s">
        <v>744</v>
      </c>
      <c r="F166" s="1050" t="s">
        <v>745</v>
      </c>
      <c r="G166" s="2006"/>
      <c r="H166" s="824"/>
    </row>
    <row r="167" spans="1:8" ht="16.5" thickBot="1" x14ac:dyDescent="0.3">
      <c r="A167" s="1051">
        <v>1</v>
      </c>
      <c r="B167" s="1052">
        <v>2</v>
      </c>
      <c r="C167" s="1052">
        <v>3</v>
      </c>
      <c r="D167" s="1052">
        <v>4</v>
      </c>
      <c r="E167" s="1053">
        <v>5</v>
      </c>
      <c r="F167" s="1053">
        <v>6</v>
      </c>
      <c r="G167" s="1054">
        <v>7</v>
      </c>
      <c r="H167" s="824"/>
    </row>
    <row r="168" spans="1:8" ht="48" customHeight="1" x14ac:dyDescent="0.25">
      <c r="A168" s="32" t="s">
        <v>168</v>
      </c>
      <c r="B168" s="234" t="s">
        <v>872</v>
      </c>
      <c r="C168" s="177" t="s">
        <v>873</v>
      </c>
      <c r="D168" s="177">
        <v>5</v>
      </c>
      <c r="E168" s="177">
        <v>5</v>
      </c>
      <c r="F168" s="440">
        <v>5</v>
      </c>
      <c r="G168" s="177" t="s">
        <v>764</v>
      </c>
      <c r="H168" s="824"/>
    </row>
    <row r="169" spans="1:8" ht="38.25" customHeight="1" x14ac:dyDescent="0.25">
      <c r="A169" s="32" t="s">
        <v>152</v>
      </c>
      <c r="B169" s="103" t="s">
        <v>874</v>
      </c>
      <c r="C169" s="213" t="s">
        <v>875</v>
      </c>
      <c r="D169" s="252">
        <v>1</v>
      </c>
      <c r="E169" s="252">
        <v>1</v>
      </c>
      <c r="F169" s="134">
        <v>1</v>
      </c>
      <c r="G169" s="252" t="s">
        <v>764</v>
      </c>
      <c r="H169" s="824"/>
    </row>
    <row r="170" spans="1:8" ht="60" x14ac:dyDescent="0.25">
      <c r="A170" s="32" t="s">
        <v>113</v>
      </c>
      <c r="B170" s="103" t="s">
        <v>876</v>
      </c>
      <c r="C170" s="213" t="s">
        <v>873</v>
      </c>
      <c r="D170" s="252">
        <v>17</v>
      </c>
      <c r="E170" s="252">
        <v>18</v>
      </c>
      <c r="F170" s="134">
        <v>30</v>
      </c>
      <c r="G170" s="252" t="s">
        <v>1454</v>
      </c>
      <c r="H170" s="824"/>
    </row>
    <row r="171" spans="1:8" ht="45" x14ac:dyDescent="0.25">
      <c r="A171" s="32" t="s">
        <v>116</v>
      </c>
      <c r="B171" s="180" t="s">
        <v>877</v>
      </c>
      <c r="C171" s="213" t="s">
        <v>873</v>
      </c>
      <c r="D171" s="252">
        <v>4</v>
      </c>
      <c r="E171" s="252">
        <v>4</v>
      </c>
      <c r="F171" s="134">
        <v>4</v>
      </c>
      <c r="G171" s="252" t="s">
        <v>764</v>
      </c>
      <c r="H171" s="824"/>
    </row>
    <row r="172" spans="1:8" ht="45" x14ac:dyDescent="0.25">
      <c r="A172" s="32" t="s">
        <v>127</v>
      </c>
      <c r="B172" s="180" t="s">
        <v>878</v>
      </c>
      <c r="C172" s="213" t="s">
        <v>873</v>
      </c>
      <c r="D172" s="252">
        <v>0</v>
      </c>
      <c r="E172" s="252">
        <v>0</v>
      </c>
      <c r="F172" s="134">
        <v>0</v>
      </c>
      <c r="G172" s="252" t="s">
        <v>764</v>
      </c>
      <c r="H172" s="824"/>
    </row>
    <row r="173" spans="1:8" ht="90.75" thickBot="1" x14ac:dyDescent="0.3">
      <c r="A173" s="32" t="s">
        <v>130</v>
      </c>
      <c r="B173" s="233" t="s">
        <v>880</v>
      </c>
      <c r="C173" s="217" t="s">
        <v>875</v>
      </c>
      <c r="D173" s="165">
        <v>253</v>
      </c>
      <c r="E173" s="165">
        <v>212</v>
      </c>
      <c r="F173" s="442">
        <v>279</v>
      </c>
      <c r="G173" s="165" t="s">
        <v>1455</v>
      </c>
      <c r="H173" s="824"/>
    </row>
    <row r="174" spans="1:8" ht="15.75" x14ac:dyDescent="0.25">
      <c r="A174" s="2007" t="s">
        <v>1124</v>
      </c>
      <c r="B174" s="2008"/>
      <c r="C174" s="2008"/>
      <c r="D174" s="2008"/>
      <c r="E174" s="2008"/>
      <c r="F174" s="2008"/>
      <c r="G174" s="2009"/>
      <c r="H174" s="824"/>
    </row>
    <row r="175" spans="1:8" ht="15.75" x14ac:dyDescent="0.25">
      <c r="A175" s="2026" t="s">
        <v>223</v>
      </c>
      <c r="B175" s="2072" t="s">
        <v>738</v>
      </c>
      <c r="C175" s="2072" t="s">
        <v>918</v>
      </c>
      <c r="D175" s="2029" t="s">
        <v>1173</v>
      </c>
      <c r="E175" s="2030"/>
      <c r="F175" s="2031"/>
      <c r="G175" s="2075" t="s">
        <v>741</v>
      </c>
      <c r="H175" s="824"/>
    </row>
    <row r="176" spans="1:8" ht="15.75" x14ac:dyDescent="0.25">
      <c r="A176" s="2027"/>
      <c r="B176" s="2073"/>
      <c r="C176" s="2073"/>
      <c r="D176" s="2072" t="s">
        <v>742</v>
      </c>
      <c r="E176" s="2029" t="s">
        <v>743</v>
      </c>
      <c r="F176" s="2031"/>
      <c r="G176" s="2076"/>
      <c r="H176" s="824"/>
    </row>
    <row r="177" spans="1:8" ht="15.75" x14ac:dyDescent="0.25">
      <c r="A177" s="2028"/>
      <c r="B177" s="2074"/>
      <c r="C177" s="2074"/>
      <c r="D177" s="2074"/>
      <c r="E177" s="1050" t="s">
        <v>744</v>
      </c>
      <c r="F177" s="1050" t="s">
        <v>745</v>
      </c>
      <c r="G177" s="2077"/>
      <c r="H177" s="824"/>
    </row>
    <row r="178" spans="1:8" ht="16.5" thickBot="1" x14ac:dyDescent="0.3">
      <c r="A178" s="1060">
        <v>1</v>
      </c>
      <c r="B178" s="1061">
        <v>2</v>
      </c>
      <c r="C178" s="1062">
        <v>3</v>
      </c>
      <c r="D178" s="1062">
        <v>4</v>
      </c>
      <c r="E178" s="1053">
        <v>5</v>
      </c>
      <c r="F178" s="1053">
        <v>6</v>
      </c>
      <c r="G178" s="1063">
        <v>7</v>
      </c>
      <c r="H178" s="824"/>
    </row>
    <row r="179" spans="1:8" ht="75" x14ac:dyDescent="0.25">
      <c r="A179" s="231">
        <v>1</v>
      </c>
      <c r="B179" s="109" t="s">
        <v>1444</v>
      </c>
      <c r="C179" s="222" t="s">
        <v>749</v>
      </c>
      <c r="D179" s="231">
        <v>100</v>
      </c>
      <c r="E179" s="231">
        <v>100</v>
      </c>
      <c r="F179" s="231">
        <v>100</v>
      </c>
      <c r="G179" s="231"/>
      <c r="H179" s="824"/>
    </row>
    <row r="180" spans="1:8" ht="15.75" customHeight="1" x14ac:dyDescent="0.25">
      <c r="A180" s="213">
        <v>2</v>
      </c>
      <c r="B180" s="180" t="s">
        <v>1445</v>
      </c>
      <c r="C180" s="254" t="s">
        <v>749</v>
      </c>
      <c r="D180" s="254">
        <v>100</v>
      </c>
      <c r="E180" s="254">
        <v>100</v>
      </c>
      <c r="F180" s="254">
        <v>100</v>
      </c>
      <c r="G180" s="213"/>
      <c r="H180" s="824"/>
    </row>
    <row r="181" spans="1:8" ht="90.75" thickBot="1" x14ac:dyDescent="0.3">
      <c r="A181" s="217">
        <v>3</v>
      </c>
      <c r="B181" s="215" t="s">
        <v>1446</v>
      </c>
      <c r="C181" s="217" t="s">
        <v>749</v>
      </c>
      <c r="D181" s="217">
        <v>100</v>
      </c>
      <c r="E181" s="217">
        <v>100</v>
      </c>
      <c r="F181" s="217">
        <v>100</v>
      </c>
      <c r="G181" s="213"/>
      <c r="H181" s="824"/>
    </row>
    <row r="182" spans="1:8" ht="15.75" x14ac:dyDescent="0.25">
      <c r="A182" s="2007" t="s">
        <v>1127</v>
      </c>
      <c r="B182" s="2008"/>
      <c r="C182" s="2008"/>
      <c r="D182" s="2008"/>
      <c r="E182" s="2008"/>
      <c r="F182" s="2008"/>
      <c r="G182" s="2009"/>
      <c r="H182" s="824"/>
    </row>
    <row r="183" spans="1:8" ht="15.75" x14ac:dyDescent="0.25">
      <c r="A183" s="2026" t="s">
        <v>223</v>
      </c>
      <c r="B183" s="2072" t="s">
        <v>738</v>
      </c>
      <c r="C183" s="2072" t="s">
        <v>918</v>
      </c>
      <c r="D183" s="2029" t="s">
        <v>1173</v>
      </c>
      <c r="E183" s="2030"/>
      <c r="F183" s="2031"/>
      <c r="G183" s="2075" t="s">
        <v>741</v>
      </c>
      <c r="H183" s="824"/>
    </row>
    <row r="184" spans="1:8" ht="15.75" x14ac:dyDescent="0.25">
      <c r="A184" s="2027"/>
      <c r="B184" s="2073"/>
      <c r="C184" s="2073"/>
      <c r="D184" s="2072" t="s">
        <v>742</v>
      </c>
      <c r="E184" s="2029" t="s">
        <v>743</v>
      </c>
      <c r="F184" s="2031"/>
      <c r="G184" s="2076"/>
      <c r="H184" s="824"/>
    </row>
    <row r="185" spans="1:8" ht="15.75" x14ac:dyDescent="0.25">
      <c r="A185" s="2028"/>
      <c r="B185" s="2074"/>
      <c r="C185" s="2074"/>
      <c r="D185" s="2074"/>
      <c r="E185" s="1050" t="s">
        <v>744</v>
      </c>
      <c r="F185" s="1050" t="s">
        <v>745</v>
      </c>
      <c r="G185" s="2077"/>
      <c r="H185" s="824"/>
    </row>
    <row r="186" spans="1:8" ht="16.5" thickBot="1" x14ac:dyDescent="0.3">
      <c r="A186" s="1060">
        <v>1</v>
      </c>
      <c r="B186" s="1061">
        <v>2</v>
      </c>
      <c r="C186" s="1062">
        <v>3</v>
      </c>
      <c r="D186" s="1062">
        <v>4</v>
      </c>
      <c r="E186" s="1053">
        <v>5</v>
      </c>
      <c r="F186" s="1053">
        <v>6</v>
      </c>
      <c r="G186" s="1063">
        <v>7</v>
      </c>
      <c r="H186" s="824"/>
    </row>
    <row r="187" spans="1:8" ht="60" x14ac:dyDescent="0.25">
      <c r="A187" s="32" t="s">
        <v>168</v>
      </c>
      <c r="B187" s="234" t="s">
        <v>882</v>
      </c>
      <c r="C187" s="177" t="s">
        <v>747</v>
      </c>
      <c r="D187" s="443">
        <v>65</v>
      </c>
      <c r="E187" s="443">
        <v>55</v>
      </c>
      <c r="F187" s="444">
        <v>55</v>
      </c>
      <c r="G187" s="231"/>
      <c r="H187" s="824"/>
    </row>
    <row r="188" spans="1:8" ht="15.75" customHeight="1" x14ac:dyDescent="0.25">
      <c r="A188" s="127" t="s">
        <v>152</v>
      </c>
      <c r="B188" s="103" t="s">
        <v>883</v>
      </c>
      <c r="C188" s="24" t="s">
        <v>884</v>
      </c>
      <c r="D188" s="422">
        <v>365</v>
      </c>
      <c r="E188" s="422">
        <v>365</v>
      </c>
      <c r="F188" s="423">
        <v>365</v>
      </c>
      <c r="G188" s="213"/>
      <c r="H188" s="824"/>
    </row>
    <row r="189" spans="1:8" ht="30" x14ac:dyDescent="0.25">
      <c r="A189" s="127" t="s">
        <v>113</v>
      </c>
      <c r="B189" s="103" t="s">
        <v>885</v>
      </c>
      <c r="C189" s="24" t="s">
        <v>760</v>
      </c>
      <c r="D189" s="422">
        <v>94973</v>
      </c>
      <c r="E189" s="1064">
        <v>90000</v>
      </c>
      <c r="F189" s="423">
        <v>136731</v>
      </c>
      <c r="G189" s="137"/>
      <c r="H189" s="824"/>
    </row>
    <row r="190" spans="1:8" ht="45" x14ac:dyDescent="0.25">
      <c r="A190" s="127" t="s">
        <v>116</v>
      </c>
      <c r="B190" s="103" t="s">
        <v>1442</v>
      </c>
      <c r="C190" s="24" t="s">
        <v>760</v>
      </c>
      <c r="D190" s="422">
        <v>900</v>
      </c>
      <c r="E190" s="422">
        <v>2000</v>
      </c>
      <c r="F190" s="423">
        <v>4651</v>
      </c>
      <c r="G190" s="137"/>
      <c r="H190" s="824"/>
    </row>
    <row r="191" spans="1:8" ht="90" x14ac:dyDescent="0.25">
      <c r="A191" s="127" t="s">
        <v>127</v>
      </c>
      <c r="B191" s="180" t="s">
        <v>886</v>
      </c>
      <c r="C191" s="213" t="s">
        <v>887</v>
      </c>
      <c r="D191" s="422">
        <v>3542</v>
      </c>
      <c r="E191" s="422">
        <v>3500</v>
      </c>
      <c r="F191" s="423">
        <v>6305</v>
      </c>
      <c r="G191" s="213" t="s">
        <v>881</v>
      </c>
      <c r="H191" s="824"/>
    </row>
    <row r="192" spans="1:8" ht="30" x14ac:dyDescent="0.25">
      <c r="A192" s="127" t="s">
        <v>130</v>
      </c>
      <c r="B192" s="215" t="s">
        <v>888</v>
      </c>
      <c r="C192" s="217" t="s">
        <v>889</v>
      </c>
      <c r="D192" s="445">
        <v>1089235</v>
      </c>
      <c r="E192" s="445">
        <v>450000</v>
      </c>
      <c r="F192" s="446">
        <v>495300</v>
      </c>
      <c r="G192" s="447"/>
      <c r="H192" s="824"/>
    </row>
    <row r="193" spans="1:9" ht="45.75" thickBot="1" x14ac:dyDescent="0.3">
      <c r="A193" s="29" t="s">
        <v>439</v>
      </c>
      <c r="B193" s="847" t="s">
        <v>1549</v>
      </c>
      <c r="C193" s="848" t="s">
        <v>760</v>
      </c>
      <c r="D193" s="988">
        <v>140</v>
      </c>
      <c r="E193" s="988">
        <v>0</v>
      </c>
      <c r="F193" s="989">
        <v>0</v>
      </c>
      <c r="G193" s="990"/>
      <c r="H193" s="824"/>
    </row>
    <row r="194" spans="1:9" ht="15.75" x14ac:dyDescent="0.25">
      <c r="A194" s="2078" t="s">
        <v>1129</v>
      </c>
      <c r="B194" s="2079"/>
      <c r="C194" s="2079"/>
      <c r="D194" s="2079"/>
      <c r="E194" s="2079"/>
      <c r="F194" s="2079"/>
      <c r="G194" s="2080"/>
      <c r="H194" s="824"/>
      <c r="I194" s="824"/>
    </row>
    <row r="195" spans="1:9" ht="15.75" x14ac:dyDescent="0.25">
      <c r="A195" s="2026" t="s">
        <v>223</v>
      </c>
      <c r="B195" s="2072" t="s">
        <v>917</v>
      </c>
      <c r="C195" s="2072" t="s">
        <v>918</v>
      </c>
      <c r="D195" s="2029" t="s">
        <v>1173</v>
      </c>
      <c r="E195" s="2030"/>
      <c r="F195" s="2031"/>
      <c r="G195" s="2075" t="s">
        <v>741</v>
      </c>
      <c r="H195" s="824"/>
      <c r="I195" s="824"/>
    </row>
    <row r="196" spans="1:9" ht="15.75" x14ac:dyDescent="0.25">
      <c r="A196" s="2027"/>
      <c r="B196" s="2073"/>
      <c r="C196" s="2073"/>
      <c r="D196" s="2072" t="s">
        <v>1183</v>
      </c>
      <c r="E196" s="2029" t="s">
        <v>1182</v>
      </c>
      <c r="F196" s="2031"/>
      <c r="G196" s="2076"/>
      <c r="H196" s="824"/>
      <c r="I196" s="824"/>
    </row>
    <row r="197" spans="1:9" ht="15.75" x14ac:dyDescent="0.25">
      <c r="A197" s="2028"/>
      <c r="B197" s="2074"/>
      <c r="C197" s="2074"/>
      <c r="D197" s="2074"/>
      <c r="E197" s="1050" t="s">
        <v>744</v>
      </c>
      <c r="F197" s="1050" t="s">
        <v>745</v>
      </c>
      <c r="G197" s="2077"/>
      <c r="H197" s="824"/>
    </row>
    <row r="198" spans="1:9" ht="16.5" thickBot="1" x14ac:dyDescent="0.3">
      <c r="A198" s="1060">
        <v>1</v>
      </c>
      <c r="B198" s="1061">
        <v>2</v>
      </c>
      <c r="C198" s="1062">
        <v>3</v>
      </c>
      <c r="D198" s="1062">
        <v>4</v>
      </c>
      <c r="E198" s="1053">
        <v>5</v>
      </c>
      <c r="F198" s="1053">
        <v>6</v>
      </c>
      <c r="G198" s="1063">
        <v>7</v>
      </c>
      <c r="H198" s="824"/>
    </row>
    <row r="199" spans="1:9" ht="60" x14ac:dyDescent="0.25">
      <c r="A199" s="32" t="s">
        <v>224</v>
      </c>
      <c r="B199" s="234" t="s">
        <v>890</v>
      </c>
      <c r="C199" s="177" t="s">
        <v>747</v>
      </c>
      <c r="D199" s="443">
        <v>100</v>
      </c>
      <c r="E199" s="443">
        <v>100</v>
      </c>
      <c r="F199" s="444">
        <v>100</v>
      </c>
      <c r="G199" s="177" t="s">
        <v>756</v>
      </c>
      <c r="H199" s="824"/>
    </row>
    <row r="200" spans="1:9" ht="75" x14ac:dyDescent="0.25">
      <c r="A200" s="127" t="s">
        <v>226</v>
      </c>
      <c r="B200" s="103" t="s">
        <v>891</v>
      </c>
      <c r="C200" s="213" t="s">
        <v>749</v>
      </c>
      <c r="D200" s="421">
        <v>100</v>
      </c>
      <c r="E200" s="421">
        <v>100</v>
      </c>
      <c r="F200" s="132">
        <v>100</v>
      </c>
      <c r="G200" s="252" t="s">
        <v>756</v>
      </c>
      <c r="H200" s="824"/>
    </row>
    <row r="201" spans="1:9" ht="45.75" thickBot="1" x14ac:dyDescent="0.3">
      <c r="A201" s="375" t="s">
        <v>227</v>
      </c>
      <c r="B201" s="233" t="s">
        <v>892</v>
      </c>
      <c r="C201" s="165" t="s">
        <v>749</v>
      </c>
      <c r="D201" s="1065">
        <v>99</v>
      </c>
      <c r="E201" s="448">
        <v>99</v>
      </c>
      <c r="F201" s="449">
        <v>99</v>
      </c>
      <c r="G201" s="165" t="s">
        <v>1440</v>
      </c>
      <c r="H201" s="824"/>
    </row>
    <row r="202" spans="1:9" x14ac:dyDescent="0.25">
      <c r="A202" s="2016" t="s">
        <v>1184</v>
      </c>
      <c r="B202" s="2017"/>
      <c r="C202" s="2017"/>
      <c r="D202" s="2017"/>
      <c r="E202" s="2017"/>
      <c r="F202" s="2017"/>
      <c r="G202" s="2018"/>
      <c r="H202" s="824"/>
    </row>
    <row r="203" spans="1:9" x14ac:dyDescent="0.25">
      <c r="A203" s="2083" t="s">
        <v>223</v>
      </c>
      <c r="B203" s="2086" t="s">
        <v>738</v>
      </c>
      <c r="C203" s="2086" t="s">
        <v>739</v>
      </c>
      <c r="D203" s="2032" t="s">
        <v>1173</v>
      </c>
      <c r="E203" s="2033"/>
      <c r="F203" s="2034"/>
      <c r="G203" s="2089" t="s">
        <v>741</v>
      </c>
      <c r="H203" s="824"/>
    </row>
    <row r="204" spans="1:9" x14ac:dyDescent="0.25">
      <c r="A204" s="2084"/>
      <c r="B204" s="2087"/>
      <c r="C204" s="2087"/>
      <c r="D204" s="2086" t="s">
        <v>1183</v>
      </c>
      <c r="E204" s="2032" t="s">
        <v>743</v>
      </c>
      <c r="F204" s="2034"/>
      <c r="G204" s="2090"/>
      <c r="H204" s="824"/>
    </row>
    <row r="205" spans="1:9" ht="59.25" customHeight="1" x14ac:dyDescent="0.25">
      <c r="A205" s="2085"/>
      <c r="B205" s="2088"/>
      <c r="C205" s="2088"/>
      <c r="D205" s="2088"/>
      <c r="E205" s="1067" t="s">
        <v>744</v>
      </c>
      <c r="F205" s="1067" t="s">
        <v>745</v>
      </c>
      <c r="G205" s="2091"/>
      <c r="H205" s="824"/>
    </row>
    <row r="206" spans="1:9" s="810" customFormat="1" ht="15.75" thickBot="1" x14ac:dyDescent="0.3">
      <c r="A206" s="1068">
        <v>1</v>
      </c>
      <c r="B206" s="1069">
        <v>2</v>
      </c>
      <c r="C206" s="1070">
        <v>3</v>
      </c>
      <c r="D206" s="1070">
        <v>4</v>
      </c>
      <c r="E206" s="1071">
        <v>5</v>
      </c>
      <c r="F206" s="1071">
        <v>6</v>
      </c>
      <c r="G206" s="1072">
        <v>7</v>
      </c>
      <c r="H206" s="824"/>
    </row>
    <row r="207" spans="1:9" s="810" customFormat="1" ht="90" x14ac:dyDescent="0.25">
      <c r="A207" s="32" t="s">
        <v>168</v>
      </c>
      <c r="B207" s="234" t="s">
        <v>893</v>
      </c>
      <c r="C207" s="177" t="s">
        <v>747</v>
      </c>
      <c r="D207" s="450">
        <v>100</v>
      </c>
      <c r="E207" s="450">
        <v>100</v>
      </c>
      <c r="F207" s="444">
        <v>100</v>
      </c>
      <c r="G207" s="177" t="s">
        <v>756</v>
      </c>
      <c r="H207" s="824"/>
    </row>
    <row r="208" spans="1:9" ht="167.25" customHeight="1" x14ac:dyDescent="0.25">
      <c r="A208" s="127" t="s">
        <v>152</v>
      </c>
      <c r="B208" s="103" t="s">
        <v>894</v>
      </c>
      <c r="C208" s="213" t="s">
        <v>749</v>
      </c>
      <c r="D208" s="421">
        <v>100</v>
      </c>
      <c r="E208" s="421">
        <v>100</v>
      </c>
      <c r="F208" s="132">
        <v>100</v>
      </c>
      <c r="G208" s="252" t="s">
        <v>756</v>
      </c>
      <c r="H208" s="824"/>
    </row>
    <row r="209" spans="1:9" ht="135" x14ac:dyDescent="0.25">
      <c r="A209" s="127" t="s">
        <v>113</v>
      </c>
      <c r="B209" s="103" t="s">
        <v>1439</v>
      </c>
      <c r="C209" s="252" t="s">
        <v>749</v>
      </c>
      <c r="D209" s="1066">
        <v>80</v>
      </c>
      <c r="E209" s="1066">
        <v>83</v>
      </c>
      <c r="F209" s="132">
        <v>99.2</v>
      </c>
      <c r="G209" s="252" t="s">
        <v>1438</v>
      </c>
      <c r="H209" s="824"/>
    </row>
    <row r="210" spans="1:9" ht="45" x14ac:dyDescent="0.25">
      <c r="A210" s="127" t="s">
        <v>116</v>
      </c>
      <c r="B210" s="103" t="s">
        <v>895</v>
      </c>
      <c r="C210" s="252" t="s">
        <v>749</v>
      </c>
      <c r="D210" s="424">
        <v>0</v>
      </c>
      <c r="E210" s="424">
        <v>0</v>
      </c>
      <c r="F210" s="134">
        <v>0</v>
      </c>
      <c r="G210" s="252"/>
      <c r="H210" s="824"/>
    </row>
    <row r="211" spans="1:9" ht="195" x14ac:dyDescent="0.25">
      <c r="A211" s="127" t="s">
        <v>127</v>
      </c>
      <c r="B211" s="103" t="s">
        <v>896</v>
      </c>
      <c r="C211" s="252" t="s">
        <v>749</v>
      </c>
      <c r="D211" s="46">
        <v>90</v>
      </c>
      <c r="E211" s="46">
        <v>92</v>
      </c>
      <c r="F211" s="132">
        <v>98</v>
      </c>
      <c r="G211" s="252" t="s">
        <v>1438</v>
      </c>
      <c r="H211" s="824"/>
    </row>
    <row r="212" spans="1:9" ht="60.75" thickBot="1" x14ac:dyDescent="0.3">
      <c r="A212" s="375" t="s">
        <v>130</v>
      </c>
      <c r="B212" s="215" t="s">
        <v>897</v>
      </c>
      <c r="C212" s="217" t="s">
        <v>749</v>
      </c>
      <c r="D212" s="451">
        <v>100</v>
      </c>
      <c r="E212" s="451">
        <v>100</v>
      </c>
      <c r="F212" s="452">
        <v>100</v>
      </c>
      <c r="G212" s="165" t="s">
        <v>898</v>
      </c>
      <c r="H212" s="824"/>
    </row>
    <row r="213" spans="1:9" ht="54.75" customHeight="1" x14ac:dyDescent="0.25">
      <c r="A213" s="2016" t="s">
        <v>1185</v>
      </c>
      <c r="B213" s="2017"/>
      <c r="C213" s="2017"/>
      <c r="D213" s="2017"/>
      <c r="E213" s="2017"/>
      <c r="F213" s="2017"/>
      <c r="G213" s="2018"/>
      <c r="H213" s="824"/>
    </row>
    <row r="214" spans="1:9" ht="34.5" customHeight="1" x14ac:dyDescent="0.25">
      <c r="A214" s="2083" t="s">
        <v>223</v>
      </c>
      <c r="B214" s="2086" t="s">
        <v>738</v>
      </c>
      <c r="C214" s="2086" t="s">
        <v>739</v>
      </c>
      <c r="D214" s="2032" t="s">
        <v>740</v>
      </c>
      <c r="E214" s="2033"/>
      <c r="F214" s="2034"/>
      <c r="G214" s="2089" t="s">
        <v>741</v>
      </c>
      <c r="H214" s="824"/>
    </row>
    <row r="215" spans="1:9" x14ac:dyDescent="0.25">
      <c r="A215" s="2084"/>
      <c r="B215" s="2087"/>
      <c r="C215" s="2087"/>
      <c r="D215" s="2086" t="s">
        <v>1183</v>
      </c>
      <c r="E215" s="2032" t="s">
        <v>743</v>
      </c>
      <c r="F215" s="2034"/>
      <c r="G215" s="2090"/>
      <c r="H215" s="824"/>
    </row>
    <row r="216" spans="1:9" ht="39" customHeight="1" x14ac:dyDescent="0.25">
      <c r="A216" s="2085"/>
      <c r="B216" s="2088"/>
      <c r="C216" s="2088"/>
      <c r="D216" s="2088"/>
      <c r="E216" s="1067" t="s">
        <v>744</v>
      </c>
      <c r="F216" s="1067" t="s">
        <v>745</v>
      </c>
      <c r="G216" s="2091"/>
      <c r="H216" s="824"/>
    </row>
    <row r="217" spans="1:9" ht="53.25" customHeight="1" thickBot="1" x14ac:dyDescent="0.3">
      <c r="A217" s="1068">
        <v>1</v>
      </c>
      <c r="B217" s="1069">
        <v>2</v>
      </c>
      <c r="C217" s="1070">
        <v>3</v>
      </c>
      <c r="D217" s="1070">
        <v>4</v>
      </c>
      <c r="E217" s="1071">
        <v>5</v>
      </c>
      <c r="F217" s="1071">
        <v>6</v>
      </c>
      <c r="G217" s="1072">
        <v>7</v>
      </c>
      <c r="H217" s="824"/>
    </row>
    <row r="218" spans="1:9" ht="75.75" customHeight="1" x14ac:dyDescent="0.25">
      <c r="A218" s="1084">
        <v>1</v>
      </c>
      <c r="B218" s="1324" t="s">
        <v>1647</v>
      </c>
      <c r="C218" s="1084" t="s">
        <v>752</v>
      </c>
      <c r="D218" s="1084">
        <v>0</v>
      </c>
      <c r="E218" s="1084">
        <v>235</v>
      </c>
      <c r="F218" s="1084">
        <v>235</v>
      </c>
      <c r="G218" s="1084"/>
      <c r="H218" s="824"/>
    </row>
    <row r="219" spans="1:9" ht="120" x14ac:dyDescent="0.25">
      <c r="A219" s="1083">
        <v>2</v>
      </c>
      <c r="B219" s="1082" t="s">
        <v>1153</v>
      </c>
      <c r="C219" s="1316" t="s">
        <v>854</v>
      </c>
      <c r="D219" s="1316">
        <v>7</v>
      </c>
      <c r="E219" s="1316">
        <v>7</v>
      </c>
      <c r="F219" s="1316">
        <v>7</v>
      </c>
      <c r="G219" s="1316"/>
      <c r="H219" s="824"/>
    </row>
    <row r="220" spans="1:9" ht="60" x14ac:dyDescent="0.25">
      <c r="A220" s="1083">
        <v>3</v>
      </c>
      <c r="B220" s="1082" t="s">
        <v>899</v>
      </c>
      <c r="C220" s="1083" t="s">
        <v>854</v>
      </c>
      <c r="D220" s="1083">
        <v>1</v>
      </c>
      <c r="E220" s="1083">
        <v>4</v>
      </c>
      <c r="F220" s="1083">
        <v>4</v>
      </c>
      <c r="G220" s="1083"/>
      <c r="H220" s="824"/>
      <c r="I220" s="824"/>
    </row>
    <row r="221" spans="1:9" ht="90" x14ac:dyDescent="0.25">
      <c r="A221" s="1083">
        <v>4</v>
      </c>
      <c r="B221" s="1082" t="s">
        <v>900</v>
      </c>
      <c r="C221" s="1083" t="s">
        <v>854</v>
      </c>
      <c r="D221" s="1083">
        <v>20</v>
      </c>
      <c r="E221" s="1083">
        <v>20</v>
      </c>
      <c r="F221" s="1083">
        <v>20</v>
      </c>
      <c r="G221" s="1083"/>
      <c r="H221" s="824"/>
      <c r="I221" s="824"/>
    </row>
    <row r="222" spans="1:9" ht="135" x14ac:dyDescent="0.25">
      <c r="A222" s="1083">
        <v>5</v>
      </c>
      <c r="B222" s="1082" t="s">
        <v>901</v>
      </c>
      <c r="C222" s="1083" t="s">
        <v>854</v>
      </c>
      <c r="D222" s="1083">
        <v>20</v>
      </c>
      <c r="E222" s="1083">
        <v>20</v>
      </c>
      <c r="F222" s="1083">
        <v>20</v>
      </c>
      <c r="G222" s="1083"/>
      <c r="H222" s="824"/>
      <c r="I222" s="824"/>
    </row>
    <row r="223" spans="1:9" s="810" customFormat="1" ht="105" x14ac:dyDescent="0.25">
      <c r="A223" s="1083">
        <v>6</v>
      </c>
      <c r="B223" s="1082" t="s">
        <v>902</v>
      </c>
      <c r="C223" s="1083" t="s">
        <v>854</v>
      </c>
      <c r="D223" s="1083">
        <v>4</v>
      </c>
      <c r="E223" s="1083">
        <v>4</v>
      </c>
      <c r="F223" s="1083">
        <v>4</v>
      </c>
      <c r="G223" s="1083"/>
      <c r="H223" s="824"/>
      <c r="I223" s="824"/>
    </row>
    <row r="224" spans="1:9" ht="45.75" thickBot="1" x14ac:dyDescent="0.3">
      <c r="A224" s="1083">
        <v>7</v>
      </c>
      <c r="B224" s="1082" t="s">
        <v>1648</v>
      </c>
      <c r="C224" s="1083" t="s">
        <v>854</v>
      </c>
      <c r="D224" s="1083">
        <v>4</v>
      </c>
      <c r="E224" s="1083">
        <v>4</v>
      </c>
      <c r="F224" s="1083">
        <v>4</v>
      </c>
      <c r="G224" s="1083"/>
      <c r="H224" s="824"/>
    </row>
    <row r="225" spans="1:8" ht="15.75" x14ac:dyDescent="0.25">
      <c r="A225" s="2007" t="s">
        <v>1066</v>
      </c>
      <c r="B225" s="2007"/>
      <c r="C225" s="2007"/>
      <c r="D225" s="2007"/>
      <c r="E225" s="2007"/>
      <c r="F225" s="2007"/>
      <c r="G225" s="2007"/>
      <c r="H225" s="824"/>
    </row>
    <row r="226" spans="1:8" ht="15.75" x14ac:dyDescent="0.25">
      <c r="A226" s="2026" t="s">
        <v>223</v>
      </c>
      <c r="B226" s="2072" t="s">
        <v>738</v>
      </c>
      <c r="C226" s="2072" t="s">
        <v>739</v>
      </c>
      <c r="D226" s="2029" t="s">
        <v>740</v>
      </c>
      <c r="E226" s="2030"/>
      <c r="F226" s="2031"/>
      <c r="G226" s="2075" t="s">
        <v>741</v>
      </c>
      <c r="H226" s="824"/>
    </row>
    <row r="227" spans="1:8" ht="15.75" x14ac:dyDescent="0.25">
      <c r="A227" s="2027"/>
      <c r="B227" s="2073"/>
      <c r="C227" s="2073"/>
      <c r="D227" s="2072" t="s">
        <v>742</v>
      </c>
      <c r="E227" s="2029" t="s">
        <v>743</v>
      </c>
      <c r="F227" s="2031"/>
      <c r="G227" s="2076"/>
      <c r="H227" s="824"/>
    </row>
    <row r="228" spans="1:8" ht="15.75" x14ac:dyDescent="0.25">
      <c r="A228" s="2028"/>
      <c r="B228" s="2074"/>
      <c r="C228" s="2074"/>
      <c r="D228" s="2074"/>
      <c r="E228" s="1050" t="s">
        <v>744</v>
      </c>
      <c r="F228" s="1050" t="s">
        <v>745</v>
      </c>
      <c r="G228" s="2077"/>
      <c r="H228" s="824"/>
    </row>
    <row r="229" spans="1:8" ht="16.5" thickBot="1" x14ac:dyDescent="0.3">
      <c r="A229" s="1060">
        <v>1</v>
      </c>
      <c r="B229" s="1061">
        <v>2</v>
      </c>
      <c r="C229" s="1062">
        <v>3</v>
      </c>
      <c r="D229" s="1062">
        <v>4</v>
      </c>
      <c r="E229" s="1053">
        <v>5</v>
      </c>
      <c r="F229" s="1053">
        <v>6</v>
      </c>
      <c r="G229" s="1063">
        <v>7</v>
      </c>
      <c r="H229" s="824"/>
    </row>
    <row r="230" spans="1:8" x14ac:dyDescent="0.25">
      <c r="A230" s="2098" t="s">
        <v>903</v>
      </c>
      <c r="B230" s="2098"/>
      <c r="C230" s="2098"/>
      <c r="D230" s="2098"/>
      <c r="E230" s="2098"/>
      <c r="F230" s="2098"/>
      <c r="G230" s="2098"/>
      <c r="H230" s="824"/>
    </row>
    <row r="231" spans="1:8" ht="15.75" customHeight="1" x14ac:dyDescent="0.25">
      <c r="A231" s="1722" t="s">
        <v>81</v>
      </c>
      <c r="B231" s="1397" t="s">
        <v>904</v>
      </c>
      <c r="C231" s="1758" t="s">
        <v>871</v>
      </c>
      <c r="D231" s="1758">
        <v>10</v>
      </c>
      <c r="E231" s="1758">
        <v>11</v>
      </c>
      <c r="F231" s="1758">
        <v>4</v>
      </c>
      <c r="G231" s="1758" t="s">
        <v>1649</v>
      </c>
      <c r="H231" s="824"/>
    </row>
    <row r="232" spans="1:8" x14ac:dyDescent="0.25">
      <c r="A232" s="1731"/>
      <c r="B232" s="1742"/>
      <c r="C232" s="1759"/>
      <c r="D232" s="1759"/>
      <c r="E232" s="1759"/>
      <c r="F232" s="1759"/>
      <c r="G232" s="1759"/>
      <c r="H232" s="824"/>
    </row>
    <row r="233" spans="1:8" x14ac:dyDescent="0.25">
      <c r="A233" s="1732"/>
      <c r="B233" s="1743"/>
      <c r="C233" s="1965"/>
      <c r="D233" s="1965"/>
      <c r="E233" s="1965"/>
      <c r="F233" s="1965"/>
      <c r="G233" s="1965"/>
      <c r="H233" s="824"/>
    </row>
    <row r="234" spans="1:8" x14ac:dyDescent="0.25">
      <c r="A234" s="1722" t="s">
        <v>83</v>
      </c>
      <c r="B234" s="1397" t="s">
        <v>905</v>
      </c>
      <c r="C234" s="1758" t="s">
        <v>852</v>
      </c>
      <c r="D234" s="1758">
        <v>8</v>
      </c>
      <c r="E234" s="1758">
        <v>6</v>
      </c>
      <c r="F234" s="1758">
        <v>1</v>
      </c>
      <c r="G234" s="1758" t="s">
        <v>1650</v>
      </c>
      <c r="H234" s="824"/>
    </row>
    <row r="235" spans="1:8" x14ac:dyDescent="0.25">
      <c r="A235" s="1732"/>
      <c r="B235" s="1743"/>
      <c r="C235" s="1965"/>
      <c r="D235" s="1965"/>
      <c r="E235" s="1965"/>
      <c r="F235" s="1965"/>
      <c r="G235" s="1965"/>
      <c r="H235" s="824"/>
    </row>
    <row r="236" spans="1:8" ht="15" customHeight="1" x14ac:dyDescent="0.25">
      <c r="A236" s="2092" t="s">
        <v>906</v>
      </c>
      <c r="B236" s="2093"/>
      <c r="C236" s="2093"/>
      <c r="D236" s="2093"/>
      <c r="E236" s="2093"/>
      <c r="F236" s="2093"/>
      <c r="G236" s="2094"/>
      <c r="H236" s="824"/>
    </row>
    <row r="237" spans="1:8" x14ac:dyDescent="0.25">
      <c r="A237" s="201" t="s">
        <v>89</v>
      </c>
      <c r="B237" s="180" t="s">
        <v>907</v>
      </c>
      <c r="C237" s="213" t="s">
        <v>852</v>
      </c>
      <c r="D237" s="213">
        <v>109</v>
      </c>
      <c r="E237" s="213">
        <v>105</v>
      </c>
      <c r="F237" s="213">
        <v>102</v>
      </c>
      <c r="G237" s="213"/>
      <c r="H237" s="824"/>
    </row>
    <row r="238" spans="1:8" ht="63.75" customHeight="1" x14ac:dyDescent="0.25">
      <c r="A238" s="201" t="s">
        <v>92</v>
      </c>
      <c r="B238" s="180" t="s">
        <v>908</v>
      </c>
      <c r="C238" s="213" t="s">
        <v>852</v>
      </c>
      <c r="D238" s="213">
        <v>98</v>
      </c>
      <c r="E238" s="213">
        <v>120</v>
      </c>
      <c r="F238" s="213">
        <v>23</v>
      </c>
      <c r="G238" s="213"/>
      <c r="H238" s="824"/>
    </row>
    <row r="239" spans="1:8" ht="30" x14ac:dyDescent="0.25">
      <c r="A239" s="203" t="s">
        <v>94</v>
      </c>
      <c r="B239" s="453" t="s">
        <v>909</v>
      </c>
      <c r="C239" s="217" t="s">
        <v>800</v>
      </c>
      <c r="D239" s="165">
        <v>4</v>
      </c>
      <c r="E239" s="217">
        <v>0</v>
      </c>
      <c r="F239" s="217">
        <v>6</v>
      </c>
      <c r="G239" s="217"/>
      <c r="H239" s="824"/>
    </row>
    <row r="240" spans="1:8" s="810" customFormat="1" x14ac:dyDescent="0.25">
      <c r="A240" s="2092" t="s">
        <v>1651</v>
      </c>
      <c r="B240" s="2093"/>
      <c r="C240" s="2093"/>
      <c r="D240" s="2093"/>
      <c r="E240" s="2093"/>
      <c r="F240" s="2093"/>
      <c r="G240" s="2094"/>
      <c r="H240" s="824"/>
    </row>
    <row r="241" spans="1:8" s="810" customFormat="1" ht="30" x14ac:dyDescent="0.25">
      <c r="A241" s="1090" t="s">
        <v>97</v>
      </c>
      <c r="B241" s="1317" t="s">
        <v>1652</v>
      </c>
      <c r="C241" s="1317" t="s">
        <v>752</v>
      </c>
      <c r="D241" s="1317">
        <v>0</v>
      </c>
      <c r="E241" s="1317">
        <v>0</v>
      </c>
      <c r="F241" s="1317">
        <v>0</v>
      </c>
      <c r="G241" s="1317" t="s">
        <v>1638</v>
      </c>
      <c r="H241" s="824"/>
    </row>
    <row r="242" spans="1:8" x14ac:dyDescent="0.25">
      <c r="A242" s="2096" t="s">
        <v>1159</v>
      </c>
      <c r="B242" s="2096"/>
      <c r="C242" s="2096"/>
      <c r="D242" s="2096"/>
      <c r="E242" s="2096"/>
      <c r="F242" s="2096"/>
      <c r="G242" s="2097"/>
      <c r="H242" s="824"/>
    </row>
    <row r="243" spans="1:8" x14ac:dyDescent="0.25">
      <c r="A243" s="2083" t="s">
        <v>223</v>
      </c>
      <c r="B243" s="2086" t="s">
        <v>738</v>
      </c>
      <c r="C243" s="2086" t="s">
        <v>739</v>
      </c>
      <c r="D243" s="2032" t="s">
        <v>740</v>
      </c>
      <c r="E243" s="2033"/>
      <c r="F243" s="2034"/>
      <c r="G243" s="2089" t="s">
        <v>741</v>
      </c>
      <c r="H243" s="824"/>
    </row>
    <row r="244" spans="1:8" x14ac:dyDescent="0.25">
      <c r="A244" s="2084"/>
      <c r="B244" s="2087"/>
      <c r="C244" s="2087"/>
      <c r="D244" s="2086" t="s">
        <v>1186</v>
      </c>
      <c r="E244" s="2032" t="s">
        <v>743</v>
      </c>
      <c r="F244" s="2034"/>
      <c r="G244" s="2090"/>
      <c r="H244" s="824"/>
    </row>
    <row r="245" spans="1:8" ht="33.75" customHeight="1" x14ac:dyDescent="0.25">
      <c r="A245" s="2085"/>
      <c r="B245" s="2088"/>
      <c r="C245" s="2088"/>
      <c r="D245" s="2088"/>
      <c r="E245" s="1067" t="s">
        <v>744</v>
      </c>
      <c r="F245" s="1067" t="s">
        <v>745</v>
      </c>
      <c r="G245" s="2091"/>
      <c r="H245" s="824"/>
    </row>
    <row r="246" spans="1:8" ht="15.75" thickBot="1" x14ac:dyDescent="0.3">
      <c r="A246" s="1068">
        <v>1</v>
      </c>
      <c r="B246" s="1069">
        <v>2</v>
      </c>
      <c r="C246" s="1070">
        <v>3</v>
      </c>
      <c r="D246" s="1070">
        <v>4</v>
      </c>
      <c r="E246" s="1071">
        <v>5</v>
      </c>
      <c r="F246" s="1071">
        <v>6</v>
      </c>
      <c r="G246" s="1072">
        <v>7</v>
      </c>
      <c r="H246" s="824"/>
    </row>
    <row r="247" spans="1:8" ht="60" x14ac:dyDescent="0.25">
      <c r="A247" s="993">
        <v>1</v>
      </c>
      <c r="B247" s="994" t="s">
        <v>1525</v>
      </c>
      <c r="C247" s="993" t="s">
        <v>1154</v>
      </c>
      <c r="D247" s="993">
        <v>15000</v>
      </c>
      <c r="E247" s="993">
        <v>15000</v>
      </c>
      <c r="F247" s="993">
        <v>15000</v>
      </c>
      <c r="G247" s="993" t="s">
        <v>812</v>
      </c>
      <c r="H247" s="824"/>
    </row>
    <row r="248" spans="1:8" s="810" customFormat="1" ht="45" x14ac:dyDescent="0.25">
      <c r="A248" s="213">
        <v>2</v>
      </c>
      <c r="B248" s="180" t="s">
        <v>910</v>
      </c>
      <c r="C248" s="213" t="s">
        <v>887</v>
      </c>
      <c r="D248" s="213">
        <v>30</v>
      </c>
      <c r="E248" s="213">
        <v>30</v>
      </c>
      <c r="F248" s="213">
        <v>30</v>
      </c>
      <c r="G248" s="213" t="s">
        <v>812</v>
      </c>
      <c r="H248" s="824"/>
    </row>
    <row r="249" spans="1:8" ht="45" x14ac:dyDescent="0.25">
      <c r="A249" s="213">
        <v>3</v>
      </c>
      <c r="B249" s="180" t="s">
        <v>1526</v>
      </c>
      <c r="C249" s="213" t="s">
        <v>749</v>
      </c>
      <c r="D249" s="213">
        <v>100</v>
      </c>
      <c r="E249" s="213">
        <v>100</v>
      </c>
      <c r="F249" s="213">
        <v>100</v>
      </c>
      <c r="G249" s="213" t="s">
        <v>812</v>
      </c>
      <c r="H249" s="824"/>
    </row>
    <row r="250" spans="1:8" s="810" customFormat="1" ht="45" x14ac:dyDescent="0.25">
      <c r="A250" s="213">
        <v>4</v>
      </c>
      <c r="B250" s="180" t="s">
        <v>965</v>
      </c>
      <c r="C250" s="213" t="s">
        <v>887</v>
      </c>
      <c r="D250" s="213">
        <v>19</v>
      </c>
      <c r="E250" s="213">
        <v>11</v>
      </c>
      <c r="F250" s="213">
        <v>11</v>
      </c>
      <c r="G250" s="213" t="s">
        <v>812</v>
      </c>
      <c r="H250" s="824"/>
    </row>
    <row r="251" spans="1:8" ht="66.75" customHeight="1" x14ac:dyDescent="0.25">
      <c r="A251" s="213">
        <v>5</v>
      </c>
      <c r="B251" s="180" t="s">
        <v>1527</v>
      </c>
      <c r="C251" s="213" t="s">
        <v>887</v>
      </c>
      <c r="D251" s="213">
        <v>3</v>
      </c>
      <c r="E251" s="213">
        <v>0</v>
      </c>
      <c r="F251" s="213">
        <v>1</v>
      </c>
      <c r="G251" s="213"/>
      <c r="H251" s="824"/>
    </row>
    <row r="252" spans="1:8" ht="15.75" x14ac:dyDescent="0.25">
      <c r="A252" s="2095" t="s">
        <v>1187</v>
      </c>
      <c r="B252" s="2095"/>
      <c r="C252" s="2095"/>
      <c r="D252" s="2095"/>
      <c r="E252" s="2095"/>
      <c r="F252" s="2095"/>
      <c r="G252" s="2095"/>
      <c r="H252" s="824"/>
    </row>
    <row r="253" spans="1:8" ht="15.75" x14ac:dyDescent="0.25">
      <c r="A253" s="2026" t="s">
        <v>223</v>
      </c>
      <c r="B253" s="2072" t="s">
        <v>738</v>
      </c>
      <c r="C253" s="2072" t="s">
        <v>739</v>
      </c>
      <c r="D253" s="2029" t="s">
        <v>1173</v>
      </c>
      <c r="E253" s="2030"/>
      <c r="F253" s="2031"/>
      <c r="G253" s="2075" t="s">
        <v>741</v>
      </c>
      <c r="H253" s="824"/>
    </row>
    <row r="254" spans="1:8" ht="15.75" x14ac:dyDescent="0.25">
      <c r="A254" s="2027"/>
      <c r="B254" s="2073"/>
      <c r="C254" s="2073"/>
      <c r="D254" s="2072" t="s">
        <v>1188</v>
      </c>
      <c r="E254" s="2029" t="s">
        <v>743</v>
      </c>
      <c r="F254" s="2031"/>
      <c r="G254" s="2076"/>
      <c r="H254" s="824"/>
    </row>
    <row r="255" spans="1:8" ht="15.75" x14ac:dyDescent="0.25">
      <c r="A255" s="2028"/>
      <c r="B255" s="2074"/>
      <c r="C255" s="2074"/>
      <c r="D255" s="2074"/>
      <c r="E255" s="1050" t="s">
        <v>744</v>
      </c>
      <c r="F255" s="1050" t="s">
        <v>745</v>
      </c>
      <c r="G255" s="2077"/>
      <c r="H255" s="824"/>
    </row>
    <row r="256" spans="1:8" ht="16.5" thickBot="1" x14ac:dyDescent="0.3">
      <c r="A256" s="1060">
        <v>1</v>
      </c>
      <c r="B256" s="1061">
        <v>2</v>
      </c>
      <c r="C256" s="1062">
        <v>3</v>
      </c>
      <c r="D256" s="1062">
        <v>4</v>
      </c>
      <c r="E256" s="1053">
        <v>5</v>
      </c>
      <c r="F256" s="1053">
        <v>6</v>
      </c>
      <c r="G256" s="1063">
        <v>7</v>
      </c>
      <c r="H256" s="824"/>
    </row>
    <row r="257" spans="1:8" ht="30" x14ac:dyDescent="0.25">
      <c r="A257" s="222">
        <v>1</v>
      </c>
      <c r="B257" s="212" t="s">
        <v>911</v>
      </c>
      <c r="C257" s="222" t="s">
        <v>912</v>
      </c>
      <c r="D257" s="1025">
        <v>1100</v>
      </c>
      <c r="E257" s="222">
        <v>1300</v>
      </c>
      <c r="F257" s="222">
        <v>1300</v>
      </c>
      <c r="G257" s="222" t="s">
        <v>782</v>
      </c>
      <c r="H257" s="824"/>
    </row>
    <row r="258" spans="1:8" ht="30" x14ac:dyDescent="0.25">
      <c r="A258" s="254">
        <v>2</v>
      </c>
      <c r="B258" s="190" t="s">
        <v>913</v>
      </c>
      <c r="C258" s="254" t="s">
        <v>912</v>
      </c>
      <c r="D258" s="1027">
        <v>3</v>
      </c>
      <c r="E258" s="139">
        <v>3</v>
      </c>
      <c r="F258" s="139">
        <v>3</v>
      </c>
      <c r="G258" s="254" t="s">
        <v>782</v>
      </c>
      <c r="H258" s="824"/>
    </row>
    <row r="259" spans="1:8" ht="30" x14ac:dyDescent="0.25">
      <c r="A259" s="254">
        <v>3</v>
      </c>
      <c r="B259" s="190" t="s">
        <v>914</v>
      </c>
      <c r="C259" s="254" t="s">
        <v>912</v>
      </c>
      <c r="D259" s="1027">
        <v>35</v>
      </c>
      <c r="E259" s="139">
        <v>35</v>
      </c>
      <c r="F259" s="139">
        <v>35</v>
      </c>
      <c r="G259" s="254" t="s">
        <v>782</v>
      </c>
      <c r="H259" s="824"/>
    </row>
    <row r="260" spans="1:8" ht="105.75" thickBot="1" x14ac:dyDescent="0.3">
      <c r="A260" s="220">
        <v>4</v>
      </c>
      <c r="B260" s="189" t="s">
        <v>915</v>
      </c>
      <c r="C260" s="220" t="s">
        <v>912</v>
      </c>
      <c r="D260" s="1028">
        <v>4</v>
      </c>
      <c r="E260" s="456">
        <v>4</v>
      </c>
      <c r="F260" s="456">
        <v>4</v>
      </c>
      <c r="G260" s="220" t="s">
        <v>782</v>
      </c>
      <c r="H260" s="824"/>
    </row>
    <row r="261" spans="1:8" ht="15.75" x14ac:dyDescent="0.25">
      <c r="A261" s="2007" t="s">
        <v>1189</v>
      </c>
      <c r="B261" s="2008"/>
      <c r="C261" s="2008"/>
      <c r="D261" s="2008"/>
      <c r="E261" s="2008"/>
      <c r="F261" s="2008"/>
      <c r="G261" s="2009"/>
      <c r="H261" s="824"/>
    </row>
    <row r="262" spans="1:8" ht="15.75" x14ac:dyDescent="0.25">
      <c r="A262" s="2100" t="s">
        <v>916</v>
      </c>
      <c r="B262" s="2103" t="s">
        <v>917</v>
      </c>
      <c r="C262" s="2103" t="s">
        <v>918</v>
      </c>
      <c r="D262" s="2108" t="s">
        <v>919</v>
      </c>
      <c r="E262" s="2109"/>
      <c r="F262" s="2110"/>
      <c r="G262" s="2111" t="s">
        <v>920</v>
      </c>
      <c r="H262" s="824"/>
    </row>
    <row r="263" spans="1:8" ht="15.75" x14ac:dyDescent="0.25">
      <c r="A263" s="2101"/>
      <c r="B263" s="2104"/>
      <c r="C263" s="2106"/>
      <c r="D263" s="2103" t="s">
        <v>921</v>
      </c>
      <c r="E263" s="2108" t="s">
        <v>922</v>
      </c>
      <c r="F263" s="2110"/>
      <c r="G263" s="2112"/>
      <c r="H263" s="824"/>
    </row>
    <row r="264" spans="1:8" ht="15.75" x14ac:dyDescent="0.25">
      <c r="A264" s="2102"/>
      <c r="B264" s="2105"/>
      <c r="C264" s="2107"/>
      <c r="D264" s="2105"/>
      <c r="E264" s="1073" t="s">
        <v>923</v>
      </c>
      <c r="F264" s="1073" t="s">
        <v>924</v>
      </c>
      <c r="G264" s="2113"/>
      <c r="H264" s="824"/>
    </row>
    <row r="265" spans="1:8" ht="16.5" thickBot="1" x14ac:dyDescent="0.3">
      <c r="A265" s="1074">
        <v>1</v>
      </c>
      <c r="B265" s="1075">
        <v>2</v>
      </c>
      <c r="C265" s="1075">
        <v>3</v>
      </c>
      <c r="D265" s="1075">
        <v>4</v>
      </c>
      <c r="E265" s="1075">
        <v>5</v>
      </c>
      <c r="F265" s="1075">
        <v>6</v>
      </c>
      <c r="G265" s="1076">
        <v>7</v>
      </c>
      <c r="H265" s="824"/>
    </row>
    <row r="266" spans="1:8" ht="30.75" thickBot="1" x14ac:dyDescent="0.3">
      <c r="A266" s="221" t="s">
        <v>585</v>
      </c>
      <c r="B266" s="251" t="s">
        <v>925</v>
      </c>
      <c r="C266" s="221" t="s">
        <v>887</v>
      </c>
      <c r="D266" s="221">
        <v>1</v>
      </c>
      <c r="E266" s="221">
        <v>2</v>
      </c>
      <c r="F266" s="221">
        <v>2</v>
      </c>
      <c r="G266" s="221" t="s">
        <v>926</v>
      </c>
      <c r="H266" s="824"/>
    </row>
    <row r="267" spans="1:8" ht="15" customHeight="1" x14ac:dyDescent="0.25">
      <c r="A267" s="2016" t="s">
        <v>1191</v>
      </c>
      <c r="B267" s="2017"/>
      <c r="C267" s="2017"/>
      <c r="D267" s="2017"/>
      <c r="E267" s="2017"/>
      <c r="F267" s="2017"/>
      <c r="G267" s="2018"/>
      <c r="H267" s="824"/>
    </row>
    <row r="268" spans="1:8" x14ac:dyDescent="0.25">
      <c r="A268" s="1987" t="s">
        <v>916</v>
      </c>
      <c r="B268" s="1990" t="s">
        <v>917</v>
      </c>
      <c r="C268" s="1990" t="s">
        <v>918</v>
      </c>
      <c r="D268" s="1995" t="s">
        <v>919</v>
      </c>
      <c r="E268" s="1996"/>
      <c r="F268" s="1997"/>
      <c r="G268" s="1998" t="s">
        <v>1190</v>
      </c>
      <c r="H268" s="824"/>
    </row>
    <row r="269" spans="1:8" x14ac:dyDescent="0.25">
      <c r="A269" s="1988"/>
      <c r="B269" s="1991"/>
      <c r="C269" s="1993"/>
      <c r="D269" s="1990" t="s">
        <v>921</v>
      </c>
      <c r="E269" s="1995" t="s">
        <v>922</v>
      </c>
      <c r="F269" s="1997"/>
      <c r="G269" s="1999"/>
      <c r="H269" s="824"/>
    </row>
    <row r="270" spans="1:8" ht="34.5" customHeight="1" x14ac:dyDescent="0.25">
      <c r="A270" s="1989"/>
      <c r="B270" s="1992"/>
      <c r="C270" s="1994"/>
      <c r="D270" s="1992"/>
      <c r="E270" s="1077" t="s">
        <v>923</v>
      </c>
      <c r="F270" s="1077" t="s">
        <v>924</v>
      </c>
      <c r="G270" s="2000"/>
      <c r="H270" s="824"/>
    </row>
    <row r="271" spans="1:8" ht="39.75" customHeight="1" x14ac:dyDescent="0.25">
      <c r="A271" s="1078">
        <v>1</v>
      </c>
      <c r="B271" s="1079">
        <v>2</v>
      </c>
      <c r="C271" s="1080">
        <v>3</v>
      </c>
      <c r="D271" s="1080">
        <v>4</v>
      </c>
      <c r="E271" s="1080">
        <v>5</v>
      </c>
      <c r="F271" s="1080">
        <v>6</v>
      </c>
      <c r="G271" s="1081">
        <v>7</v>
      </c>
      <c r="H271" s="824"/>
    </row>
    <row r="272" spans="1:8" ht="30" x14ac:dyDescent="0.25">
      <c r="A272" s="139">
        <v>1</v>
      </c>
      <c r="B272" s="190" t="s">
        <v>1429</v>
      </c>
      <c r="C272" s="811" t="s">
        <v>1430</v>
      </c>
      <c r="D272" s="812"/>
      <c r="E272" s="812">
        <v>8000</v>
      </c>
      <c r="F272" s="812">
        <v>10361</v>
      </c>
      <c r="G272" s="812" t="s">
        <v>1431</v>
      </c>
      <c r="H272" s="824"/>
    </row>
    <row r="273" spans="1:8" ht="45" x14ac:dyDescent="0.25">
      <c r="A273" s="139">
        <v>2</v>
      </c>
      <c r="B273" s="190" t="s">
        <v>1432</v>
      </c>
      <c r="C273" s="811" t="s">
        <v>794</v>
      </c>
      <c r="D273" s="812"/>
      <c r="E273" s="812">
        <v>0</v>
      </c>
      <c r="F273" s="812">
        <v>0</v>
      </c>
      <c r="G273" s="812"/>
      <c r="H273" s="824"/>
    </row>
    <row r="274" spans="1:8" ht="45" x14ac:dyDescent="0.25">
      <c r="A274" s="139">
        <v>3</v>
      </c>
      <c r="B274" s="190" t="s">
        <v>855</v>
      </c>
      <c r="C274" s="811" t="s">
        <v>794</v>
      </c>
      <c r="D274" s="812"/>
      <c r="E274" s="812">
        <v>0</v>
      </c>
      <c r="F274" s="812">
        <v>0</v>
      </c>
      <c r="G274" s="812"/>
      <c r="H274" s="824"/>
    </row>
    <row r="275" spans="1:8" ht="52.5" customHeight="1" x14ac:dyDescent="0.25">
      <c r="A275" s="139">
        <v>4</v>
      </c>
      <c r="B275" s="190" t="s">
        <v>1433</v>
      </c>
      <c r="C275" s="811" t="s">
        <v>752</v>
      </c>
      <c r="D275" s="812"/>
      <c r="E275" s="1027">
        <v>1</v>
      </c>
      <c r="F275" s="812">
        <v>0</v>
      </c>
      <c r="G275" s="812"/>
      <c r="H275" s="824"/>
    </row>
    <row r="276" spans="1:8" ht="15" customHeight="1" x14ac:dyDescent="0.25">
      <c r="A276" s="139">
        <v>5</v>
      </c>
      <c r="B276" s="337" t="s">
        <v>1434</v>
      </c>
      <c r="C276" s="811" t="s">
        <v>1430</v>
      </c>
      <c r="D276" s="246"/>
      <c r="E276" s="246">
        <v>2000</v>
      </c>
      <c r="F276" s="246">
        <v>2231</v>
      </c>
      <c r="G276" s="812" t="s">
        <v>1435</v>
      </c>
      <c r="H276" s="824"/>
    </row>
    <row r="277" spans="1:8" ht="33" customHeight="1" x14ac:dyDescent="0.25">
      <c r="A277" s="139">
        <v>6</v>
      </c>
      <c r="B277" s="190" t="s">
        <v>1436</v>
      </c>
      <c r="C277" s="811" t="s">
        <v>794</v>
      </c>
      <c r="D277" s="139"/>
      <c r="E277" s="139">
        <v>2</v>
      </c>
      <c r="F277" s="139">
        <v>2</v>
      </c>
      <c r="G277" s="812" t="s">
        <v>1437</v>
      </c>
      <c r="H277" s="824"/>
    </row>
    <row r="278" spans="1:8" x14ac:dyDescent="0.25">
      <c r="H278" s="824"/>
    </row>
    <row r="279" spans="1:8" x14ac:dyDescent="0.25">
      <c r="H279" s="824"/>
    </row>
    <row r="280" spans="1:8" x14ac:dyDescent="0.25">
      <c r="H280" s="824"/>
    </row>
    <row r="281" spans="1:8" x14ac:dyDescent="0.25">
      <c r="H281" s="824"/>
    </row>
    <row r="282" spans="1:8" x14ac:dyDescent="0.25">
      <c r="H282" s="824"/>
    </row>
    <row r="285" spans="1:8" x14ac:dyDescent="0.25">
      <c r="H285" s="824"/>
    </row>
    <row r="286" spans="1:8" x14ac:dyDescent="0.25">
      <c r="H286" s="824"/>
    </row>
    <row r="287" spans="1:8" x14ac:dyDescent="0.25">
      <c r="H287" s="824"/>
    </row>
    <row r="288" spans="1:8" x14ac:dyDescent="0.25">
      <c r="H288" s="824"/>
    </row>
    <row r="289" spans="8:8" x14ac:dyDescent="0.25">
      <c r="H289" s="824"/>
    </row>
    <row r="290" spans="8:8" x14ac:dyDescent="0.25">
      <c r="H290" s="824"/>
    </row>
    <row r="291" spans="8:8" x14ac:dyDescent="0.25">
      <c r="H291" s="824"/>
    </row>
    <row r="292" spans="8:8" x14ac:dyDescent="0.25">
      <c r="H292" s="824"/>
    </row>
    <row r="293" spans="8:8" x14ac:dyDescent="0.25">
      <c r="H293" s="824"/>
    </row>
    <row r="294" spans="8:8" x14ac:dyDescent="0.25">
      <c r="H294" s="824"/>
    </row>
    <row r="295" spans="8:8" x14ac:dyDescent="0.25">
      <c r="H295" s="824"/>
    </row>
    <row r="296" spans="8:8" x14ac:dyDescent="0.25">
      <c r="H296" s="824"/>
    </row>
    <row r="297" spans="8:8" x14ac:dyDescent="0.25">
      <c r="H297" s="824"/>
    </row>
    <row r="298" spans="8:8" x14ac:dyDescent="0.25">
      <c r="H298" s="824"/>
    </row>
    <row r="299" spans="8:8" x14ac:dyDescent="0.25">
      <c r="H299" s="824"/>
    </row>
  </sheetData>
  <mergeCells count="244">
    <mergeCell ref="A48:G48"/>
    <mergeCell ref="A262:A264"/>
    <mergeCell ref="B262:B264"/>
    <mergeCell ref="C262:C264"/>
    <mergeCell ref="D262:F262"/>
    <mergeCell ref="G262:G264"/>
    <mergeCell ref="D263:D264"/>
    <mergeCell ref="E263:F263"/>
    <mergeCell ref="A253:A255"/>
    <mergeCell ref="B253:B255"/>
    <mergeCell ref="C253:C255"/>
    <mergeCell ref="D253:F253"/>
    <mergeCell ref="G253:G255"/>
    <mergeCell ref="D254:D255"/>
    <mergeCell ref="E254:F254"/>
    <mergeCell ref="A226:A228"/>
    <mergeCell ref="B226:B228"/>
    <mergeCell ref="C226:C228"/>
    <mergeCell ref="D226:F226"/>
    <mergeCell ref="D234:D235"/>
    <mergeCell ref="E234:E235"/>
    <mergeCell ref="F234:F235"/>
    <mergeCell ref="G234:G235"/>
    <mergeCell ref="A261:G261"/>
    <mergeCell ref="A252:G252"/>
    <mergeCell ref="A242:G242"/>
    <mergeCell ref="A243:A245"/>
    <mergeCell ref="B243:B245"/>
    <mergeCell ref="C243:C245"/>
    <mergeCell ref="D243:F243"/>
    <mergeCell ref="G243:G245"/>
    <mergeCell ref="D227:D228"/>
    <mergeCell ref="E227:F227"/>
    <mergeCell ref="A231:A233"/>
    <mergeCell ref="B231:B233"/>
    <mergeCell ref="C231:C233"/>
    <mergeCell ref="D231:D233"/>
    <mergeCell ref="E231:E233"/>
    <mergeCell ref="F231:F233"/>
    <mergeCell ref="G231:G233"/>
    <mergeCell ref="A230:G230"/>
    <mergeCell ref="D244:D245"/>
    <mergeCell ref="E244:F244"/>
    <mergeCell ref="G226:G228"/>
    <mergeCell ref="A234:A235"/>
    <mergeCell ref="B234:B235"/>
    <mergeCell ref="C234:C235"/>
    <mergeCell ref="A214:A216"/>
    <mergeCell ref="B214:B216"/>
    <mergeCell ref="C214:C216"/>
    <mergeCell ref="D214:F214"/>
    <mergeCell ref="G214:G216"/>
    <mergeCell ref="D215:D216"/>
    <mergeCell ref="E215:F215"/>
    <mergeCell ref="A236:G236"/>
    <mergeCell ref="A240:G240"/>
    <mergeCell ref="A225:G225"/>
    <mergeCell ref="B195:B197"/>
    <mergeCell ref="A202:G202"/>
    <mergeCell ref="A203:A205"/>
    <mergeCell ref="B203:B205"/>
    <mergeCell ref="C203:C205"/>
    <mergeCell ref="D203:F203"/>
    <mergeCell ref="G203:G205"/>
    <mergeCell ref="D204:D205"/>
    <mergeCell ref="E204:F204"/>
    <mergeCell ref="E82:E83"/>
    <mergeCell ref="F82:F83"/>
    <mergeCell ref="G82:G83"/>
    <mergeCell ref="A53:G53"/>
    <mergeCell ref="A182:G182"/>
    <mergeCell ref="A175:A177"/>
    <mergeCell ref="B175:B177"/>
    <mergeCell ref="C175:C177"/>
    <mergeCell ref="D175:F175"/>
    <mergeCell ref="G175:G177"/>
    <mergeCell ref="D176:D177"/>
    <mergeCell ref="E176:F176"/>
    <mergeCell ref="A64:G64"/>
    <mergeCell ref="A79:G79"/>
    <mergeCell ref="E93:E94"/>
    <mergeCell ref="F93:F94"/>
    <mergeCell ref="G93:G94"/>
    <mergeCell ref="A84:A85"/>
    <mergeCell ref="B84:B85"/>
    <mergeCell ref="C84:C85"/>
    <mergeCell ref="D84:D85"/>
    <mergeCell ref="E84:E85"/>
    <mergeCell ref="F84:F85"/>
    <mergeCell ref="A131:G131"/>
    <mergeCell ref="G96:G97"/>
    <mergeCell ref="B183:B185"/>
    <mergeCell ref="C183:C185"/>
    <mergeCell ref="D183:F183"/>
    <mergeCell ref="G183:G185"/>
    <mergeCell ref="D184:D185"/>
    <mergeCell ref="E184:F184"/>
    <mergeCell ref="A194:G194"/>
    <mergeCell ref="C195:C197"/>
    <mergeCell ref="D195:F195"/>
    <mergeCell ref="A98:A99"/>
    <mergeCell ref="B98:B99"/>
    <mergeCell ref="C98:C99"/>
    <mergeCell ref="D98:D99"/>
    <mergeCell ref="E98:E99"/>
    <mergeCell ref="F98:F99"/>
    <mergeCell ref="G98:G99"/>
    <mergeCell ref="A146:A148"/>
    <mergeCell ref="B146:B148"/>
    <mergeCell ref="C146:C148"/>
    <mergeCell ref="D146:F146"/>
    <mergeCell ref="G146:G148"/>
    <mergeCell ref="D147:D148"/>
    <mergeCell ref="E147:F147"/>
    <mergeCell ref="A49:A51"/>
    <mergeCell ref="B49:B51"/>
    <mergeCell ref="A1:G1"/>
    <mergeCell ref="A163:G163"/>
    <mergeCell ref="A164:A166"/>
    <mergeCell ref="B164:B166"/>
    <mergeCell ref="C164:C166"/>
    <mergeCell ref="D164:F164"/>
    <mergeCell ref="G164:G166"/>
    <mergeCell ref="D165:D166"/>
    <mergeCell ref="E165:F165"/>
    <mergeCell ref="A2:G2"/>
    <mergeCell ref="G41:G43"/>
    <mergeCell ref="A16:G16"/>
    <mergeCell ref="A25:G25"/>
    <mergeCell ref="A26:A28"/>
    <mergeCell ref="C26:C28"/>
    <mergeCell ref="D26:F26"/>
    <mergeCell ref="G26:G28"/>
    <mergeCell ref="B82:B83"/>
    <mergeCell ref="C82:C83"/>
    <mergeCell ref="D82:D83"/>
    <mergeCell ref="C3:C5"/>
    <mergeCell ref="D3:F3"/>
    <mergeCell ref="G3:G5"/>
    <mergeCell ref="D4:D5"/>
    <mergeCell ref="E4:F4"/>
    <mergeCell ref="B26:B28"/>
    <mergeCell ref="A9:G9"/>
    <mergeCell ref="A12:G12"/>
    <mergeCell ref="D42:D43"/>
    <mergeCell ref="E42:F42"/>
    <mergeCell ref="D27:D28"/>
    <mergeCell ref="E27:F27"/>
    <mergeCell ref="A3:A5"/>
    <mergeCell ref="B3:B5"/>
    <mergeCell ref="A40:G40"/>
    <mergeCell ref="A41:A43"/>
    <mergeCell ref="B41:B43"/>
    <mergeCell ref="C41:C43"/>
    <mergeCell ref="D41:F41"/>
    <mergeCell ref="C49:C51"/>
    <mergeCell ref="D49:F49"/>
    <mergeCell ref="G49:G51"/>
    <mergeCell ref="D50:D51"/>
    <mergeCell ref="E50:F50"/>
    <mergeCell ref="A81:G81"/>
    <mergeCell ref="A82:A83"/>
    <mergeCell ref="A157:G157"/>
    <mergeCell ref="A161:G161"/>
    <mergeCell ref="A152:G152"/>
    <mergeCell ref="A154:A156"/>
    <mergeCell ref="B154:B156"/>
    <mergeCell ref="C154:C156"/>
    <mergeCell ref="D154:F154"/>
    <mergeCell ref="G154:G156"/>
    <mergeCell ref="D155:D156"/>
    <mergeCell ref="E155:F155"/>
    <mergeCell ref="G84:G85"/>
    <mergeCell ref="A87:G87"/>
    <mergeCell ref="A92:G92"/>
    <mergeCell ref="A93:A94"/>
    <mergeCell ref="B93:B94"/>
    <mergeCell ref="C93:C94"/>
    <mergeCell ref="D93:D94"/>
    <mergeCell ref="A110:G110"/>
    <mergeCell ref="A111:A113"/>
    <mergeCell ref="B111:B113"/>
    <mergeCell ref="C111:C113"/>
    <mergeCell ref="D111:F111"/>
    <mergeCell ref="G111:G113"/>
    <mergeCell ref="D112:D113"/>
    <mergeCell ref="E112:F112"/>
    <mergeCell ref="C132:C133"/>
    <mergeCell ref="D132:D133"/>
    <mergeCell ref="A132:A133"/>
    <mergeCell ref="F132:F133"/>
    <mergeCell ref="B132:B133"/>
    <mergeCell ref="G132:G133"/>
    <mergeCell ref="E132:E133"/>
    <mergeCell ref="A126:G126"/>
    <mergeCell ref="A124:G124"/>
    <mergeCell ref="A267:G267"/>
    <mergeCell ref="B142:B143"/>
    <mergeCell ref="C142:C143"/>
    <mergeCell ref="D142:D143"/>
    <mergeCell ref="E142:E143"/>
    <mergeCell ref="F142:F143"/>
    <mergeCell ref="G142:G143"/>
    <mergeCell ref="A137:G137"/>
    <mergeCell ref="A138:A139"/>
    <mergeCell ref="B138:B139"/>
    <mergeCell ref="C138:C139"/>
    <mergeCell ref="D138:D139"/>
    <mergeCell ref="E138:E139"/>
    <mergeCell ref="F138:F139"/>
    <mergeCell ref="G138:G139"/>
    <mergeCell ref="A174:G174"/>
    <mergeCell ref="A183:A185"/>
    <mergeCell ref="A144:G144"/>
    <mergeCell ref="A141:G141"/>
    <mergeCell ref="A213:G213"/>
    <mergeCell ref="G195:G197"/>
    <mergeCell ref="D196:D197"/>
    <mergeCell ref="E196:F196"/>
    <mergeCell ref="A195:A197"/>
    <mergeCell ref="A268:A270"/>
    <mergeCell ref="B268:B270"/>
    <mergeCell ref="C268:C270"/>
    <mergeCell ref="D268:F268"/>
    <mergeCell ref="G268:G270"/>
    <mergeCell ref="D269:D270"/>
    <mergeCell ref="E269:F269"/>
    <mergeCell ref="G101:G102"/>
    <mergeCell ref="A100:A102"/>
    <mergeCell ref="B100:B102"/>
    <mergeCell ref="C101:C102"/>
    <mergeCell ref="D101:D102"/>
    <mergeCell ref="E101:E102"/>
    <mergeCell ref="F101:F102"/>
    <mergeCell ref="D120:F120"/>
    <mergeCell ref="G120:G122"/>
    <mergeCell ref="D121:D122"/>
    <mergeCell ref="E121:F121"/>
    <mergeCell ref="A119:G119"/>
    <mergeCell ref="A120:A122"/>
    <mergeCell ref="B120:B122"/>
    <mergeCell ref="C120:C122"/>
    <mergeCell ref="A129:G129"/>
    <mergeCell ref="A142:A143"/>
  </mergeCells>
  <phoneticPr fontId="25" type="noConversion"/>
  <pageMargins left="0.7" right="0.7" top="0.75" bottom="0.75" header="0.3" footer="0.3"/>
  <pageSetup paperSize="9" scale="1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862C0-E26A-4769-B498-68F3580500B4}">
  <sheetPr>
    <tabColor rgb="FFFF5757"/>
    <pageSetUpPr fitToPage="1"/>
  </sheetPr>
  <dimension ref="A1:BIE105"/>
  <sheetViews>
    <sheetView topLeftCell="A6" workbookViewId="0">
      <selection activeCell="A9" sqref="A9:G9"/>
    </sheetView>
  </sheetViews>
  <sheetFormatPr defaultRowHeight="15" x14ac:dyDescent="0.25"/>
  <cols>
    <col min="1" max="1" width="9.140625" style="813"/>
    <col min="2" max="2" width="41" style="427" customWidth="1"/>
    <col min="3" max="3" width="18.85546875" style="427" customWidth="1"/>
    <col min="4" max="4" width="34.42578125" style="427" customWidth="1"/>
    <col min="5" max="5" width="33.5703125" style="427" customWidth="1"/>
    <col min="6" max="6" width="31.42578125" style="427" customWidth="1"/>
    <col min="7" max="7" width="38" style="427" customWidth="1"/>
  </cols>
  <sheetData>
    <row r="1" spans="1:8" x14ac:dyDescent="0.25">
      <c r="A1" s="815"/>
      <c r="B1" s="479"/>
      <c r="C1" s="2122" t="s">
        <v>927</v>
      </c>
      <c r="D1" s="2123"/>
      <c r="E1" s="2123"/>
      <c r="F1" s="2123"/>
      <c r="G1" s="2123"/>
    </row>
    <row r="2" spans="1:8" ht="74.25" customHeight="1" thickBot="1" x14ac:dyDescent="0.3">
      <c r="A2" s="2124" t="s">
        <v>1215</v>
      </c>
      <c r="B2" s="2125"/>
      <c r="C2" s="2125"/>
      <c r="D2" s="2125"/>
      <c r="E2" s="2125"/>
      <c r="F2" s="2125"/>
      <c r="G2" s="2125"/>
    </row>
    <row r="3" spans="1:8" ht="16.5" thickBot="1" x14ac:dyDescent="0.3">
      <c r="A3" s="2126" t="s">
        <v>1314</v>
      </c>
      <c r="B3" s="2127"/>
      <c r="C3" s="2127"/>
      <c r="D3" s="2127"/>
      <c r="E3" s="2127"/>
      <c r="F3" s="2127"/>
      <c r="G3" s="2128"/>
    </row>
    <row r="4" spans="1:8" ht="15.75" x14ac:dyDescent="0.25">
      <c r="A4" s="2132" t="s">
        <v>223</v>
      </c>
      <c r="B4" s="2132" t="s">
        <v>1204</v>
      </c>
      <c r="C4" s="2129" t="s">
        <v>1202</v>
      </c>
      <c r="D4" s="2133"/>
      <c r="E4" s="2129" t="s">
        <v>1203</v>
      </c>
      <c r="F4" s="2130"/>
      <c r="G4" s="2131"/>
    </row>
    <row r="5" spans="1:8" ht="47.25" x14ac:dyDescent="0.25">
      <c r="A5" s="1835"/>
      <c r="B5" s="1835"/>
      <c r="C5" s="150" t="s">
        <v>923</v>
      </c>
      <c r="D5" s="150" t="s">
        <v>930</v>
      </c>
      <c r="E5" s="228" t="s">
        <v>1199</v>
      </c>
      <c r="F5" s="228" t="s">
        <v>1200</v>
      </c>
      <c r="G5" s="228" t="s">
        <v>1201</v>
      </c>
    </row>
    <row r="6" spans="1:8" ht="90" x14ac:dyDescent="0.25">
      <c r="A6" s="468" t="s">
        <v>225</v>
      </c>
      <c r="B6" s="469" t="s">
        <v>931</v>
      </c>
      <c r="C6" s="471">
        <v>520</v>
      </c>
      <c r="D6" s="471">
        <v>633</v>
      </c>
      <c r="E6" s="472">
        <v>213969474.88</v>
      </c>
      <c r="F6" s="472">
        <v>205536698.50999999</v>
      </c>
      <c r="G6" s="472">
        <v>208148921.69999999</v>
      </c>
    </row>
    <row r="7" spans="1:8" s="826" customFormat="1" ht="105" x14ac:dyDescent="0.25">
      <c r="A7" s="465" t="s">
        <v>22</v>
      </c>
      <c r="B7" s="466" t="s">
        <v>932</v>
      </c>
      <c r="C7" s="464">
        <v>2315</v>
      </c>
      <c r="D7" s="463">
        <v>2310</v>
      </c>
      <c r="E7" s="467">
        <v>663207108</v>
      </c>
      <c r="F7" s="467">
        <v>635467840.76999998</v>
      </c>
      <c r="G7" s="467">
        <v>632903890.76999998</v>
      </c>
    </row>
    <row r="8" spans="1:8" s="826" customFormat="1" ht="45.75" thickBot="1" x14ac:dyDescent="0.3">
      <c r="A8" s="468" t="s">
        <v>46</v>
      </c>
      <c r="B8" s="469" t="s">
        <v>933</v>
      </c>
      <c r="C8" s="470">
        <v>1240</v>
      </c>
      <c r="D8" s="471">
        <v>1342</v>
      </c>
      <c r="E8" s="472">
        <v>55289174.880000003</v>
      </c>
      <c r="F8" s="472">
        <v>54418871.560000002</v>
      </c>
      <c r="G8" s="472">
        <v>54418871.560000002</v>
      </c>
    </row>
    <row r="9" spans="1:8" s="826" customFormat="1" ht="33.75" customHeight="1" x14ac:dyDescent="0.25">
      <c r="A9" s="1984" t="s">
        <v>1116</v>
      </c>
      <c r="B9" s="2134"/>
      <c r="C9" s="2134"/>
      <c r="D9" s="2134"/>
      <c r="E9" s="2134"/>
      <c r="F9" s="2134"/>
      <c r="G9" s="2135"/>
      <c r="H9" s="2153"/>
    </row>
    <row r="10" spans="1:8" s="826" customFormat="1" ht="33.75" customHeight="1" x14ac:dyDescent="0.25">
      <c r="A10" s="1525" t="s">
        <v>223</v>
      </c>
      <c r="B10" s="1526" t="s">
        <v>1204</v>
      </c>
      <c r="C10" s="1526" t="s">
        <v>1202</v>
      </c>
      <c r="D10" s="1526"/>
      <c r="E10" s="1526" t="s">
        <v>1205</v>
      </c>
      <c r="F10" s="1528"/>
      <c r="G10" s="2114"/>
      <c r="H10" s="2153"/>
    </row>
    <row r="11" spans="1:8" s="826" customFormat="1" ht="48" thickBot="1" x14ac:dyDescent="0.3">
      <c r="A11" s="2115"/>
      <c r="B11" s="2116"/>
      <c r="C11" s="348" t="s">
        <v>923</v>
      </c>
      <c r="D11" s="348" t="s">
        <v>930</v>
      </c>
      <c r="E11" s="345" t="s">
        <v>1199</v>
      </c>
      <c r="F11" s="345" t="s">
        <v>1200</v>
      </c>
      <c r="G11" s="441" t="s">
        <v>1201</v>
      </c>
      <c r="H11" s="2153"/>
    </row>
    <row r="12" spans="1:8" s="826" customFormat="1" ht="60" x14ac:dyDescent="0.25">
      <c r="A12" s="827" t="s">
        <v>168</v>
      </c>
      <c r="B12" s="821" t="s">
        <v>950</v>
      </c>
      <c r="C12" s="828">
        <v>260457</v>
      </c>
      <c r="D12" s="829">
        <v>261427</v>
      </c>
      <c r="E12" s="830">
        <v>23151.8</v>
      </c>
      <c r="F12" s="830">
        <v>22437.3</v>
      </c>
      <c r="G12" s="830">
        <v>22435.69</v>
      </c>
      <c r="H12" s="2153"/>
    </row>
    <row r="13" spans="1:8" s="826" customFormat="1" ht="45" x14ac:dyDescent="0.25">
      <c r="A13" s="827" t="s">
        <v>152</v>
      </c>
      <c r="B13" s="821" t="s">
        <v>951</v>
      </c>
      <c r="C13" s="828">
        <v>274973</v>
      </c>
      <c r="D13" s="829">
        <v>294851</v>
      </c>
      <c r="E13" s="830">
        <v>59686.5</v>
      </c>
      <c r="F13" s="830">
        <v>64852.62</v>
      </c>
      <c r="G13" s="830">
        <v>64545.37</v>
      </c>
      <c r="H13" s="2153"/>
    </row>
    <row r="14" spans="1:8" s="826" customFormat="1" ht="45" x14ac:dyDescent="0.25">
      <c r="A14" s="465" t="s">
        <v>113</v>
      </c>
      <c r="B14" s="823" t="s">
        <v>952</v>
      </c>
      <c r="C14" s="464"/>
      <c r="D14" s="463"/>
      <c r="E14" s="467">
        <v>45999.99</v>
      </c>
      <c r="F14" s="467">
        <v>45794.55</v>
      </c>
      <c r="G14" s="467">
        <v>45386.77</v>
      </c>
      <c r="H14" s="2153"/>
    </row>
    <row r="15" spans="1:8" ht="37.5" customHeight="1" x14ac:dyDescent="0.25">
      <c r="A15" s="2136" t="s">
        <v>1315</v>
      </c>
      <c r="B15" s="2137"/>
      <c r="C15" s="2137"/>
      <c r="D15" s="2137"/>
      <c r="E15" s="2137"/>
      <c r="F15" s="2137"/>
      <c r="G15" s="2138"/>
      <c r="H15" s="824"/>
    </row>
    <row r="16" spans="1:8" ht="15.75" x14ac:dyDescent="0.25">
      <c r="A16" s="1953" t="s">
        <v>223</v>
      </c>
      <c r="B16" s="1980" t="s">
        <v>928</v>
      </c>
      <c r="C16" s="2023" t="s">
        <v>929</v>
      </c>
      <c r="D16" s="2025"/>
      <c r="E16" s="2023" t="s">
        <v>1207</v>
      </c>
      <c r="F16" s="2144"/>
      <c r="G16" s="2145"/>
      <c r="H16" s="824"/>
    </row>
    <row r="17" spans="1:1591" ht="48" thickBot="1" x14ac:dyDescent="0.3">
      <c r="A17" s="2139"/>
      <c r="B17" s="2143"/>
      <c r="C17" s="348" t="s">
        <v>923</v>
      </c>
      <c r="D17" s="348" t="s">
        <v>930</v>
      </c>
      <c r="E17" s="309" t="s">
        <v>1210</v>
      </c>
      <c r="F17" s="309" t="s">
        <v>1209</v>
      </c>
      <c r="G17" s="441" t="s">
        <v>1208</v>
      </c>
      <c r="H17" s="824"/>
    </row>
    <row r="18" spans="1:1591" ht="28.5" x14ac:dyDescent="0.25">
      <c r="A18" s="480" t="s">
        <v>225</v>
      </c>
      <c r="B18" s="368" t="s">
        <v>935</v>
      </c>
      <c r="C18" s="478"/>
      <c r="D18" s="478"/>
      <c r="E18" s="329">
        <f>E19+E20+E21</f>
        <v>1500000</v>
      </c>
      <c r="F18" s="329">
        <f>F19+F20+F21</f>
        <v>1500000</v>
      </c>
      <c r="G18" s="329">
        <f>G19+G20+G21</f>
        <v>1500000</v>
      </c>
      <c r="H18" s="824"/>
    </row>
    <row r="19" spans="1:1591" ht="45" x14ac:dyDescent="0.25">
      <c r="A19" s="116" t="s">
        <v>81</v>
      </c>
      <c r="B19" s="180" t="s">
        <v>936</v>
      </c>
      <c r="C19" s="116" t="s">
        <v>937</v>
      </c>
      <c r="D19" s="116" t="s">
        <v>937</v>
      </c>
      <c r="E19" s="144">
        <v>500000</v>
      </c>
      <c r="F19" s="144">
        <v>500000</v>
      </c>
      <c r="G19" s="144">
        <v>500000</v>
      </c>
      <c r="H19" s="824"/>
    </row>
    <row r="20" spans="1:1591" x14ac:dyDescent="0.25">
      <c r="A20" s="116" t="s">
        <v>83</v>
      </c>
      <c r="B20" s="180" t="s">
        <v>16</v>
      </c>
      <c r="C20" s="116" t="s">
        <v>938</v>
      </c>
      <c r="D20" s="116" t="s">
        <v>938</v>
      </c>
      <c r="E20" s="144">
        <v>500000</v>
      </c>
      <c r="F20" s="144">
        <v>500000</v>
      </c>
      <c r="G20" s="144">
        <v>500000</v>
      </c>
      <c r="H20" s="824"/>
    </row>
    <row r="21" spans="1:1591" x14ac:dyDescent="0.25">
      <c r="A21" s="116" t="s">
        <v>84</v>
      </c>
      <c r="B21" s="180" t="s">
        <v>17</v>
      </c>
      <c r="C21" s="116" t="s">
        <v>1472</v>
      </c>
      <c r="D21" s="116" t="s">
        <v>958</v>
      </c>
      <c r="E21" s="144">
        <v>500000</v>
      </c>
      <c r="F21" s="144">
        <v>500000</v>
      </c>
      <c r="G21" s="144">
        <v>500000</v>
      </c>
      <c r="H21" s="824"/>
    </row>
    <row r="22" spans="1:1591" ht="28.5" x14ac:dyDescent="0.25">
      <c r="A22" s="473" t="s">
        <v>22</v>
      </c>
      <c r="B22" s="209" t="s">
        <v>935</v>
      </c>
      <c r="C22" s="473"/>
      <c r="D22" s="473"/>
      <c r="E22" s="143">
        <f>E23+E24+E25+E26+E27+E29+E30+E31+E32+E28+E33</f>
        <v>23000000</v>
      </c>
      <c r="F22" s="143">
        <f>F23+F24+F25+F26+F27+F29+F30+F31+F32+F28+F33</f>
        <v>28008500</v>
      </c>
      <c r="G22" s="143">
        <f>G23+G24+G25+G26+G27+G29+G30+G31+G32+G28+G33</f>
        <v>28008500</v>
      </c>
      <c r="H22" s="824"/>
    </row>
    <row r="23" spans="1:1591" x14ac:dyDescent="0.25">
      <c r="A23" s="116" t="s">
        <v>89</v>
      </c>
      <c r="B23" s="180" t="s">
        <v>939</v>
      </c>
      <c r="C23" s="474" t="s">
        <v>1473</v>
      </c>
      <c r="D23" s="116" t="s">
        <v>1473</v>
      </c>
      <c r="E23" s="144">
        <v>10500000</v>
      </c>
      <c r="F23" s="144">
        <v>10500000</v>
      </c>
      <c r="G23" s="144">
        <v>10500000</v>
      </c>
      <c r="H23" s="824"/>
    </row>
    <row r="24" spans="1:1591" ht="30" x14ac:dyDescent="0.25">
      <c r="A24" s="116" t="s">
        <v>92</v>
      </c>
      <c r="B24" s="180" t="s">
        <v>940</v>
      </c>
      <c r="C24" s="116" t="s">
        <v>1474</v>
      </c>
      <c r="D24" s="116" t="s">
        <v>1474</v>
      </c>
      <c r="E24" s="144">
        <v>1500000</v>
      </c>
      <c r="F24" s="144">
        <v>1500000</v>
      </c>
      <c r="G24" s="144">
        <v>1500000</v>
      </c>
      <c r="H24" s="824"/>
      <c r="I24" s="810"/>
      <c r="J24" s="810"/>
      <c r="K24" s="810"/>
      <c r="L24" s="810"/>
      <c r="M24" s="810"/>
      <c r="N24" s="810"/>
      <c r="O24" s="810"/>
      <c r="P24" s="810"/>
      <c r="Q24" s="810"/>
      <c r="R24" s="810"/>
      <c r="S24" s="810"/>
      <c r="T24" s="810"/>
      <c r="U24" s="810"/>
      <c r="V24" s="810"/>
      <c r="W24" s="810"/>
      <c r="X24" s="810"/>
      <c r="Y24" s="810"/>
      <c r="Z24" s="810"/>
      <c r="AA24" s="810"/>
      <c r="AB24" s="810"/>
      <c r="AC24" s="810"/>
      <c r="AD24" s="810"/>
      <c r="AE24" s="810"/>
      <c r="AF24" s="810"/>
      <c r="AG24" s="810"/>
      <c r="AH24" s="810"/>
      <c r="AI24" s="810"/>
      <c r="AJ24" s="810"/>
      <c r="AK24" s="810"/>
      <c r="AL24" s="810"/>
      <c r="AM24" s="810"/>
      <c r="AN24" s="810"/>
      <c r="AO24" s="810"/>
      <c r="AP24" s="810"/>
      <c r="AQ24" s="810"/>
      <c r="AR24" s="810"/>
      <c r="AS24" s="810"/>
      <c r="AT24" s="810"/>
      <c r="AU24" s="810"/>
      <c r="AV24" s="810"/>
      <c r="AW24" s="810"/>
      <c r="AX24" s="810"/>
      <c r="AY24" s="810"/>
      <c r="AZ24" s="810"/>
      <c r="BA24" s="810"/>
      <c r="BB24" s="810"/>
      <c r="BC24" s="810"/>
      <c r="BD24" s="810"/>
      <c r="BE24" s="810"/>
      <c r="BF24" s="810"/>
      <c r="BG24" s="810"/>
      <c r="BH24" s="810"/>
      <c r="BI24" s="810"/>
      <c r="BJ24" s="810"/>
      <c r="BK24" s="810"/>
      <c r="BL24" s="810"/>
      <c r="BM24" s="810"/>
      <c r="BN24" s="810"/>
      <c r="BO24" s="810"/>
      <c r="BP24" s="810"/>
      <c r="BQ24" s="810"/>
      <c r="BR24" s="810"/>
      <c r="BS24" s="810"/>
      <c r="BT24" s="810"/>
      <c r="BU24" s="810"/>
      <c r="BV24" s="810"/>
      <c r="BW24" s="810"/>
      <c r="BX24" s="810"/>
      <c r="BY24" s="810"/>
      <c r="BZ24" s="810"/>
      <c r="CA24" s="810"/>
      <c r="CB24" s="810"/>
      <c r="CC24" s="810"/>
      <c r="CD24" s="810"/>
      <c r="CE24" s="810"/>
      <c r="CF24" s="810"/>
      <c r="CG24" s="810"/>
      <c r="CH24" s="810"/>
      <c r="CI24" s="810"/>
      <c r="CJ24" s="810"/>
      <c r="CK24" s="810"/>
      <c r="CL24" s="810"/>
      <c r="CM24" s="810"/>
      <c r="CN24" s="810"/>
      <c r="CO24" s="810"/>
      <c r="CP24" s="810"/>
      <c r="CQ24" s="810"/>
      <c r="CR24" s="810"/>
      <c r="CS24" s="810"/>
      <c r="CT24" s="810"/>
      <c r="CU24" s="810"/>
      <c r="CV24" s="810"/>
      <c r="CW24" s="810"/>
      <c r="CX24" s="810"/>
      <c r="CY24" s="810"/>
      <c r="CZ24" s="810"/>
      <c r="DA24" s="810"/>
      <c r="DB24" s="810"/>
      <c r="DC24" s="810"/>
      <c r="DD24" s="810"/>
      <c r="DE24" s="810"/>
      <c r="DF24" s="810"/>
      <c r="DG24" s="810"/>
      <c r="DH24" s="810"/>
      <c r="DI24" s="810"/>
      <c r="DJ24" s="810"/>
      <c r="DK24" s="810"/>
      <c r="DL24" s="810"/>
      <c r="DM24" s="810"/>
      <c r="DN24" s="810"/>
      <c r="DO24" s="810"/>
      <c r="DP24" s="810"/>
      <c r="DQ24" s="810"/>
      <c r="DR24" s="810"/>
      <c r="DS24" s="810"/>
      <c r="DT24" s="810"/>
      <c r="DU24" s="810"/>
      <c r="DV24" s="810"/>
      <c r="DW24" s="810"/>
      <c r="DX24" s="810"/>
      <c r="DY24" s="810"/>
      <c r="DZ24" s="810"/>
      <c r="EA24" s="810"/>
      <c r="EB24" s="810"/>
      <c r="EC24" s="810"/>
      <c r="ED24" s="810"/>
      <c r="EE24" s="810"/>
      <c r="EF24" s="810"/>
      <c r="EG24" s="810"/>
      <c r="EH24" s="810"/>
      <c r="EI24" s="810"/>
      <c r="EJ24" s="810"/>
      <c r="EK24" s="810"/>
      <c r="EL24" s="810"/>
      <c r="EM24" s="810"/>
      <c r="EN24" s="810"/>
      <c r="EO24" s="810"/>
      <c r="EP24" s="810"/>
      <c r="EQ24" s="810"/>
      <c r="ER24" s="810"/>
      <c r="ES24" s="810"/>
      <c r="ET24" s="810"/>
      <c r="EU24" s="810"/>
      <c r="EV24" s="810"/>
      <c r="EW24" s="810"/>
      <c r="EX24" s="810"/>
      <c r="EY24" s="810"/>
      <c r="EZ24" s="810"/>
      <c r="FA24" s="810"/>
      <c r="FB24" s="810"/>
      <c r="FC24" s="810"/>
      <c r="FD24" s="810"/>
      <c r="FE24" s="810"/>
      <c r="FF24" s="810"/>
      <c r="FG24" s="810"/>
      <c r="FH24" s="810"/>
      <c r="FI24" s="810"/>
      <c r="FJ24" s="810"/>
      <c r="FK24" s="810"/>
      <c r="FL24" s="810"/>
      <c r="FM24" s="810"/>
      <c r="FN24" s="810"/>
      <c r="FO24" s="810"/>
      <c r="FP24" s="810"/>
      <c r="FQ24" s="810"/>
      <c r="FR24" s="810"/>
      <c r="FS24" s="810"/>
      <c r="FT24" s="810"/>
      <c r="FU24" s="810"/>
      <c r="FV24" s="810"/>
      <c r="FW24" s="810"/>
      <c r="FX24" s="810"/>
      <c r="FY24" s="810"/>
      <c r="FZ24" s="810"/>
      <c r="GA24" s="810"/>
      <c r="GB24" s="810"/>
      <c r="GC24" s="810"/>
      <c r="GD24" s="810"/>
      <c r="GE24" s="810"/>
      <c r="GF24" s="810"/>
      <c r="GG24" s="810"/>
      <c r="GH24" s="810"/>
      <c r="GI24" s="810"/>
      <c r="GJ24" s="810"/>
      <c r="GK24" s="810"/>
      <c r="GL24" s="810"/>
      <c r="GM24" s="810"/>
      <c r="GN24" s="810"/>
      <c r="GO24" s="810"/>
      <c r="GP24" s="810"/>
      <c r="GQ24" s="810"/>
      <c r="GR24" s="810"/>
      <c r="GS24" s="810"/>
      <c r="GT24" s="810"/>
      <c r="GU24" s="810"/>
      <c r="GV24" s="810"/>
      <c r="GW24" s="810"/>
      <c r="GX24" s="810"/>
      <c r="GY24" s="810"/>
      <c r="GZ24" s="810"/>
      <c r="HA24" s="810"/>
      <c r="HB24" s="810"/>
      <c r="HC24" s="810"/>
      <c r="HD24" s="810"/>
      <c r="HE24" s="810"/>
      <c r="HF24" s="810"/>
      <c r="HG24" s="810"/>
      <c r="HH24" s="810"/>
      <c r="HI24" s="810"/>
      <c r="HJ24" s="810"/>
      <c r="HK24" s="810"/>
      <c r="HL24" s="810"/>
      <c r="HM24" s="810"/>
      <c r="HN24" s="810"/>
      <c r="HO24" s="810"/>
      <c r="HP24" s="810"/>
      <c r="HQ24" s="810"/>
      <c r="HR24" s="810"/>
      <c r="HS24" s="810"/>
      <c r="HT24" s="810"/>
      <c r="HU24" s="810"/>
      <c r="HV24" s="810"/>
      <c r="HW24" s="810"/>
      <c r="HX24" s="810"/>
      <c r="HY24" s="810"/>
      <c r="HZ24" s="810"/>
      <c r="IA24" s="810"/>
      <c r="IB24" s="810"/>
      <c r="IC24" s="810"/>
      <c r="ID24" s="810"/>
      <c r="IE24" s="810"/>
      <c r="IF24" s="810"/>
      <c r="IG24" s="810"/>
      <c r="IH24" s="810"/>
      <c r="II24" s="810"/>
      <c r="IJ24" s="810"/>
      <c r="IK24" s="810"/>
      <c r="IL24" s="810"/>
      <c r="IM24" s="810"/>
      <c r="IN24" s="810"/>
      <c r="IO24" s="810"/>
      <c r="IP24" s="810"/>
      <c r="IQ24" s="810"/>
      <c r="IR24" s="810"/>
      <c r="IS24" s="810"/>
      <c r="IT24" s="810"/>
      <c r="IU24" s="810"/>
      <c r="IV24" s="810"/>
      <c r="IW24" s="810"/>
      <c r="IX24" s="810"/>
      <c r="IY24" s="810"/>
      <c r="IZ24" s="810"/>
      <c r="JA24" s="810"/>
      <c r="JB24" s="810"/>
      <c r="JC24" s="810"/>
      <c r="JD24" s="810"/>
      <c r="JE24" s="810"/>
      <c r="JF24" s="810"/>
      <c r="JG24" s="810"/>
      <c r="JH24" s="810"/>
      <c r="JI24" s="810"/>
      <c r="JJ24" s="810"/>
      <c r="JK24" s="810"/>
      <c r="JL24" s="810"/>
      <c r="JM24" s="810"/>
      <c r="JN24" s="810"/>
      <c r="JO24" s="810"/>
      <c r="JP24" s="810"/>
      <c r="JQ24" s="810"/>
      <c r="JR24" s="810"/>
      <c r="JS24" s="810"/>
      <c r="JT24" s="810"/>
      <c r="JU24" s="810"/>
      <c r="JV24" s="810"/>
      <c r="JW24" s="810"/>
      <c r="JX24" s="810"/>
      <c r="JY24" s="810"/>
      <c r="JZ24" s="810"/>
      <c r="KA24" s="810"/>
      <c r="KB24" s="810"/>
      <c r="KC24" s="810"/>
      <c r="KD24" s="810"/>
      <c r="KE24" s="810"/>
      <c r="KF24" s="810"/>
      <c r="KG24" s="810"/>
      <c r="KH24" s="810"/>
      <c r="KI24" s="810"/>
      <c r="KJ24" s="810"/>
      <c r="KK24" s="810"/>
      <c r="KL24" s="810"/>
      <c r="KM24" s="810"/>
      <c r="KN24" s="810"/>
      <c r="KO24" s="810"/>
      <c r="KP24" s="810"/>
      <c r="KQ24" s="810"/>
      <c r="KR24" s="810"/>
      <c r="KS24" s="810"/>
      <c r="KT24" s="810"/>
      <c r="KU24" s="810"/>
      <c r="KV24" s="810"/>
      <c r="KW24" s="810"/>
      <c r="KX24" s="810"/>
      <c r="KY24" s="810"/>
      <c r="KZ24" s="810"/>
      <c r="LA24" s="810"/>
      <c r="LB24" s="810"/>
      <c r="LC24" s="810"/>
      <c r="LD24" s="810"/>
      <c r="LE24" s="810"/>
      <c r="LF24" s="810"/>
      <c r="LG24" s="810"/>
      <c r="LH24" s="810"/>
      <c r="LI24" s="810"/>
      <c r="LJ24" s="810"/>
      <c r="LK24" s="810"/>
      <c r="LL24" s="810"/>
      <c r="LM24" s="810"/>
      <c r="LN24" s="810"/>
      <c r="LO24" s="810"/>
      <c r="LP24" s="810"/>
      <c r="LQ24" s="810"/>
      <c r="LR24" s="810"/>
      <c r="LS24" s="810"/>
      <c r="LT24" s="810"/>
      <c r="LU24" s="810"/>
      <c r="LV24" s="810"/>
      <c r="LW24" s="810"/>
      <c r="LX24" s="810"/>
      <c r="LY24" s="810"/>
      <c r="LZ24" s="810"/>
      <c r="MA24" s="810"/>
      <c r="MB24" s="810"/>
      <c r="MC24" s="810"/>
      <c r="MD24" s="810"/>
      <c r="ME24" s="810"/>
      <c r="MF24" s="810"/>
      <c r="MG24" s="810"/>
      <c r="MH24" s="810"/>
      <c r="MI24" s="810"/>
      <c r="MJ24" s="810"/>
      <c r="MK24" s="810"/>
      <c r="ML24" s="810"/>
      <c r="MM24" s="810"/>
      <c r="MN24" s="810"/>
      <c r="MO24" s="810"/>
      <c r="MP24" s="810"/>
      <c r="MQ24" s="810"/>
      <c r="MR24" s="810"/>
      <c r="MS24" s="810"/>
      <c r="MT24" s="810"/>
      <c r="MU24" s="810"/>
      <c r="MV24" s="810"/>
      <c r="MW24" s="810"/>
      <c r="MX24" s="810"/>
      <c r="MY24" s="810"/>
      <c r="MZ24" s="810"/>
      <c r="NA24" s="810"/>
      <c r="NB24" s="810"/>
      <c r="NC24" s="810"/>
      <c r="ND24" s="810"/>
      <c r="NE24" s="810"/>
      <c r="NF24" s="810"/>
      <c r="NG24" s="810"/>
      <c r="NH24" s="810"/>
      <c r="NI24" s="810"/>
      <c r="NJ24" s="810"/>
      <c r="NK24" s="810"/>
      <c r="NL24" s="810"/>
      <c r="NM24" s="810"/>
      <c r="NN24" s="810"/>
      <c r="NO24" s="810"/>
      <c r="NP24" s="810"/>
      <c r="NQ24" s="810"/>
      <c r="NR24" s="810"/>
      <c r="NS24" s="810"/>
      <c r="NT24" s="810"/>
      <c r="NU24" s="810"/>
      <c r="NV24" s="810"/>
      <c r="NW24" s="810"/>
      <c r="NX24" s="810"/>
      <c r="NY24" s="810"/>
      <c r="NZ24" s="810"/>
      <c r="OA24" s="810"/>
      <c r="OB24" s="810"/>
      <c r="OC24" s="810"/>
      <c r="OD24" s="810"/>
      <c r="OE24" s="810"/>
      <c r="OF24" s="810"/>
      <c r="OG24" s="810"/>
      <c r="OH24" s="810"/>
      <c r="OI24" s="810"/>
      <c r="OJ24" s="810"/>
      <c r="OK24" s="810"/>
      <c r="OL24" s="810"/>
      <c r="OM24" s="810"/>
      <c r="ON24" s="810"/>
      <c r="OO24" s="810"/>
      <c r="OP24" s="810"/>
      <c r="OQ24" s="810"/>
      <c r="OR24" s="810"/>
      <c r="OS24" s="810"/>
      <c r="OT24" s="810"/>
      <c r="OU24" s="810"/>
      <c r="OV24" s="810"/>
      <c r="OW24" s="810"/>
      <c r="OX24" s="810"/>
      <c r="OY24" s="810"/>
      <c r="OZ24" s="810"/>
      <c r="PA24" s="810"/>
      <c r="PB24" s="810"/>
      <c r="PC24" s="810"/>
      <c r="PD24" s="810"/>
      <c r="PE24" s="810"/>
      <c r="PF24" s="810"/>
      <c r="PG24" s="810"/>
      <c r="PH24" s="810"/>
      <c r="PI24" s="810"/>
      <c r="PJ24" s="810"/>
      <c r="PK24" s="810"/>
      <c r="PL24" s="810"/>
      <c r="PM24" s="810"/>
      <c r="PN24" s="810"/>
      <c r="PO24" s="810"/>
      <c r="PP24" s="810"/>
      <c r="PQ24" s="810"/>
      <c r="PR24" s="810"/>
      <c r="PS24" s="810"/>
      <c r="PT24" s="810"/>
      <c r="PU24" s="810"/>
      <c r="PV24" s="810"/>
      <c r="PW24" s="810"/>
      <c r="PX24" s="810"/>
      <c r="PY24" s="810"/>
      <c r="PZ24" s="810"/>
      <c r="QA24" s="810"/>
      <c r="QB24" s="810"/>
      <c r="QC24" s="810"/>
      <c r="QD24" s="810"/>
      <c r="QE24" s="810"/>
      <c r="QF24" s="810"/>
      <c r="QG24" s="810"/>
      <c r="QH24" s="810"/>
      <c r="QI24" s="810"/>
      <c r="QJ24" s="810"/>
      <c r="QK24" s="810"/>
      <c r="QL24" s="810"/>
      <c r="QM24" s="810"/>
      <c r="QN24" s="810"/>
      <c r="QO24" s="810"/>
      <c r="QP24" s="810"/>
      <c r="QQ24" s="810"/>
      <c r="QR24" s="810"/>
      <c r="QS24" s="810"/>
      <c r="QT24" s="810"/>
      <c r="QU24" s="810"/>
      <c r="QV24" s="810"/>
      <c r="QW24" s="810"/>
      <c r="QX24" s="810"/>
      <c r="QY24" s="810"/>
      <c r="QZ24" s="810"/>
      <c r="RA24" s="810"/>
      <c r="RB24" s="810"/>
      <c r="RC24" s="810"/>
      <c r="RD24" s="810"/>
      <c r="RE24" s="810"/>
      <c r="RF24" s="810"/>
      <c r="RG24" s="810"/>
      <c r="RH24" s="810"/>
      <c r="RI24" s="810"/>
      <c r="RJ24" s="810"/>
      <c r="RK24" s="810"/>
      <c r="RL24" s="810"/>
      <c r="RM24" s="810"/>
      <c r="RN24" s="810"/>
      <c r="RO24" s="810"/>
      <c r="RP24" s="810"/>
      <c r="RQ24" s="810"/>
      <c r="RR24" s="810"/>
      <c r="RS24" s="810"/>
      <c r="RT24" s="810"/>
      <c r="RU24" s="810"/>
      <c r="RV24" s="810"/>
      <c r="RW24" s="810"/>
      <c r="RX24" s="810"/>
      <c r="RY24" s="810"/>
      <c r="RZ24" s="810"/>
      <c r="SA24" s="810"/>
      <c r="SB24" s="810"/>
      <c r="SC24" s="810"/>
      <c r="SD24" s="810"/>
      <c r="SE24" s="810"/>
      <c r="SF24" s="810"/>
      <c r="SG24" s="810"/>
      <c r="SH24" s="810"/>
      <c r="SI24" s="810"/>
      <c r="SJ24" s="810"/>
      <c r="SK24" s="810"/>
      <c r="SL24" s="810"/>
      <c r="SM24" s="810"/>
      <c r="SN24" s="810"/>
      <c r="SO24" s="810"/>
      <c r="SP24" s="810"/>
      <c r="SQ24" s="810"/>
      <c r="SR24" s="810"/>
      <c r="SS24" s="810"/>
      <c r="ST24" s="810"/>
      <c r="SU24" s="810"/>
      <c r="SV24" s="810"/>
      <c r="SW24" s="810"/>
      <c r="SX24" s="810"/>
      <c r="SY24" s="810"/>
      <c r="SZ24" s="810"/>
      <c r="TA24" s="810"/>
      <c r="TB24" s="810"/>
      <c r="TC24" s="810"/>
      <c r="TD24" s="810"/>
      <c r="TE24" s="810"/>
      <c r="TF24" s="810"/>
      <c r="TG24" s="810"/>
      <c r="TH24" s="810"/>
      <c r="TI24" s="810"/>
      <c r="TJ24" s="810"/>
      <c r="TK24" s="810"/>
      <c r="TL24" s="810"/>
      <c r="TM24" s="810"/>
      <c r="TN24" s="810"/>
      <c r="TO24" s="810"/>
      <c r="TP24" s="810"/>
      <c r="TQ24" s="810"/>
      <c r="TR24" s="810"/>
      <c r="TS24" s="810"/>
      <c r="TT24" s="810"/>
      <c r="TU24" s="810"/>
      <c r="TV24" s="810"/>
      <c r="TW24" s="810"/>
      <c r="TX24" s="810"/>
      <c r="TY24" s="810"/>
      <c r="TZ24" s="810"/>
      <c r="UA24" s="810"/>
      <c r="UB24" s="810"/>
      <c r="UC24" s="810"/>
      <c r="UD24" s="810"/>
      <c r="UE24" s="810"/>
      <c r="UF24" s="810"/>
      <c r="UG24" s="810"/>
      <c r="UH24" s="810"/>
      <c r="UI24" s="810"/>
      <c r="UJ24" s="810"/>
      <c r="UK24" s="810"/>
      <c r="UL24" s="810"/>
      <c r="UM24" s="810"/>
      <c r="UN24" s="810"/>
      <c r="UO24" s="810"/>
      <c r="UP24" s="810"/>
      <c r="UQ24" s="810"/>
      <c r="UR24" s="810"/>
      <c r="US24" s="810"/>
      <c r="UT24" s="810"/>
      <c r="UU24" s="810"/>
      <c r="UV24" s="810"/>
      <c r="UW24" s="810"/>
      <c r="UX24" s="810"/>
      <c r="UY24" s="810"/>
      <c r="UZ24" s="810"/>
      <c r="VA24" s="810"/>
      <c r="VB24" s="810"/>
      <c r="VC24" s="810"/>
      <c r="VD24" s="810"/>
      <c r="VE24" s="810"/>
      <c r="VF24" s="810"/>
      <c r="VG24" s="810"/>
      <c r="VH24" s="810"/>
      <c r="VI24" s="810"/>
      <c r="VJ24" s="810"/>
      <c r="VK24" s="810"/>
      <c r="VL24" s="810"/>
      <c r="VM24" s="810"/>
      <c r="VN24" s="810"/>
      <c r="VO24" s="810"/>
      <c r="VP24" s="810"/>
      <c r="VQ24" s="810"/>
      <c r="VR24" s="810"/>
      <c r="VS24" s="810"/>
      <c r="VT24" s="810"/>
      <c r="VU24" s="810"/>
      <c r="VV24" s="810"/>
      <c r="VW24" s="810"/>
      <c r="VX24" s="810"/>
      <c r="VY24" s="810"/>
      <c r="VZ24" s="810"/>
      <c r="WA24" s="810"/>
      <c r="WB24" s="810"/>
      <c r="WC24" s="810"/>
      <c r="WD24" s="810"/>
      <c r="WE24" s="810"/>
      <c r="WF24" s="810"/>
      <c r="WG24" s="810"/>
      <c r="WH24" s="810"/>
      <c r="WI24" s="810"/>
      <c r="WJ24" s="810"/>
      <c r="WK24" s="810"/>
      <c r="WL24" s="810"/>
      <c r="WM24" s="810"/>
      <c r="WN24" s="810"/>
      <c r="WO24" s="810"/>
      <c r="WP24" s="810"/>
      <c r="WQ24" s="810"/>
      <c r="WR24" s="810"/>
      <c r="WS24" s="810"/>
      <c r="WT24" s="810"/>
      <c r="WU24" s="810"/>
      <c r="WV24" s="810"/>
      <c r="WW24" s="810"/>
      <c r="WX24" s="810"/>
      <c r="WY24" s="810"/>
      <c r="WZ24" s="810"/>
      <c r="XA24" s="810"/>
      <c r="XB24" s="810"/>
      <c r="XC24" s="810"/>
      <c r="XD24" s="810"/>
      <c r="XE24" s="810"/>
      <c r="XF24" s="810"/>
      <c r="XG24" s="810"/>
      <c r="XH24" s="810"/>
      <c r="XI24" s="810"/>
      <c r="XJ24" s="810"/>
      <c r="XK24" s="810"/>
      <c r="XL24" s="810"/>
      <c r="XM24" s="810"/>
      <c r="XN24" s="810"/>
      <c r="XO24" s="810"/>
      <c r="XP24" s="810"/>
      <c r="XQ24" s="810"/>
      <c r="XR24" s="810"/>
      <c r="XS24" s="810"/>
      <c r="XT24" s="810"/>
      <c r="XU24" s="810"/>
      <c r="XV24" s="810"/>
      <c r="XW24" s="810"/>
      <c r="XX24" s="810"/>
      <c r="XY24" s="810"/>
      <c r="XZ24" s="810"/>
      <c r="YA24" s="810"/>
      <c r="YB24" s="810"/>
      <c r="YC24" s="810"/>
      <c r="YD24" s="810"/>
      <c r="YE24" s="810"/>
      <c r="YF24" s="810"/>
      <c r="YG24" s="810"/>
      <c r="YH24" s="810"/>
      <c r="YI24" s="810"/>
      <c r="YJ24" s="810"/>
      <c r="YK24" s="810"/>
      <c r="YL24" s="810"/>
      <c r="YM24" s="810"/>
      <c r="YN24" s="810"/>
      <c r="YO24" s="810"/>
      <c r="YP24" s="810"/>
      <c r="YQ24" s="810"/>
      <c r="YR24" s="810"/>
      <c r="YS24" s="810"/>
      <c r="YT24" s="810"/>
      <c r="YU24" s="810"/>
      <c r="YV24" s="810"/>
      <c r="YW24" s="810"/>
      <c r="YX24" s="810"/>
      <c r="YY24" s="810"/>
      <c r="YZ24" s="810"/>
      <c r="ZA24" s="810"/>
      <c r="ZB24" s="810"/>
      <c r="ZC24" s="810"/>
      <c r="ZD24" s="810"/>
      <c r="ZE24" s="810"/>
      <c r="ZF24" s="810"/>
      <c r="ZG24" s="810"/>
      <c r="ZH24" s="810"/>
      <c r="ZI24" s="810"/>
      <c r="ZJ24" s="810"/>
      <c r="ZK24" s="810"/>
      <c r="ZL24" s="810"/>
      <c r="ZM24" s="810"/>
      <c r="ZN24" s="810"/>
      <c r="ZO24" s="810"/>
      <c r="ZP24" s="810"/>
      <c r="ZQ24" s="810"/>
      <c r="ZR24" s="810"/>
      <c r="ZS24" s="810"/>
      <c r="ZT24" s="810"/>
      <c r="ZU24" s="810"/>
      <c r="ZV24" s="810"/>
      <c r="ZW24" s="810"/>
      <c r="ZX24" s="810"/>
      <c r="ZY24" s="810"/>
      <c r="ZZ24" s="810"/>
      <c r="AAA24" s="810"/>
      <c r="AAB24" s="810"/>
      <c r="AAC24" s="810"/>
      <c r="AAD24" s="810"/>
      <c r="AAE24" s="810"/>
      <c r="AAF24" s="810"/>
      <c r="AAG24" s="810"/>
      <c r="AAH24" s="810"/>
      <c r="AAI24" s="810"/>
      <c r="AAJ24" s="810"/>
      <c r="AAK24" s="810"/>
      <c r="AAL24" s="810"/>
      <c r="AAM24" s="810"/>
      <c r="AAN24" s="810"/>
      <c r="AAO24" s="810"/>
      <c r="AAP24" s="810"/>
      <c r="AAQ24" s="810"/>
      <c r="AAR24" s="810"/>
      <c r="AAS24" s="810"/>
      <c r="AAT24" s="810"/>
      <c r="AAU24" s="810"/>
      <c r="AAV24" s="810"/>
      <c r="AAW24" s="810"/>
      <c r="AAX24" s="810"/>
      <c r="AAY24" s="810"/>
      <c r="AAZ24" s="810"/>
      <c r="ABA24" s="810"/>
      <c r="ABB24" s="810"/>
      <c r="ABC24" s="810"/>
      <c r="ABD24" s="810"/>
      <c r="ABE24" s="810"/>
      <c r="ABF24" s="810"/>
      <c r="ABG24" s="810"/>
      <c r="ABH24" s="810"/>
      <c r="ABI24" s="810"/>
      <c r="ABJ24" s="810"/>
      <c r="ABK24" s="810"/>
      <c r="ABL24" s="810"/>
      <c r="ABM24" s="810"/>
      <c r="ABN24" s="810"/>
      <c r="ABO24" s="810"/>
      <c r="ABP24" s="810"/>
      <c r="ABQ24" s="810"/>
      <c r="ABR24" s="810"/>
      <c r="ABS24" s="810"/>
      <c r="ABT24" s="810"/>
      <c r="ABU24" s="810"/>
      <c r="ABV24" s="810"/>
      <c r="ABW24" s="810"/>
      <c r="ABX24" s="810"/>
      <c r="ABY24" s="810"/>
      <c r="ABZ24" s="810"/>
      <c r="ACA24" s="810"/>
      <c r="ACB24" s="810"/>
      <c r="ACC24" s="810"/>
      <c r="ACD24" s="810"/>
      <c r="ACE24" s="810"/>
      <c r="ACF24" s="810"/>
      <c r="ACG24" s="810"/>
      <c r="ACH24" s="810"/>
      <c r="ACI24" s="810"/>
      <c r="ACJ24" s="810"/>
      <c r="ACK24" s="810"/>
      <c r="ACL24" s="810"/>
      <c r="ACM24" s="810"/>
      <c r="ACN24" s="810"/>
      <c r="ACO24" s="810"/>
      <c r="ACP24" s="810"/>
      <c r="ACQ24" s="810"/>
      <c r="ACR24" s="810"/>
      <c r="ACS24" s="810"/>
      <c r="ACT24" s="810"/>
      <c r="ACU24" s="810"/>
      <c r="ACV24" s="810"/>
      <c r="ACW24" s="810"/>
      <c r="ACX24" s="810"/>
      <c r="ACY24" s="810"/>
      <c r="ACZ24" s="810"/>
      <c r="ADA24" s="810"/>
      <c r="ADB24" s="810"/>
      <c r="ADC24" s="810"/>
      <c r="ADD24" s="810"/>
      <c r="ADE24" s="810"/>
      <c r="ADF24" s="810"/>
      <c r="ADG24" s="810"/>
      <c r="ADH24" s="810"/>
      <c r="ADI24" s="810"/>
      <c r="ADJ24" s="810"/>
      <c r="ADK24" s="810"/>
      <c r="ADL24" s="810"/>
      <c r="ADM24" s="810"/>
      <c r="ADN24" s="810"/>
      <c r="ADO24" s="810"/>
      <c r="ADP24" s="810"/>
      <c r="ADQ24" s="810"/>
      <c r="ADR24" s="810"/>
      <c r="ADS24" s="810"/>
      <c r="ADT24" s="810"/>
      <c r="ADU24" s="810"/>
      <c r="ADV24" s="810"/>
      <c r="ADW24" s="810"/>
      <c r="ADX24" s="810"/>
      <c r="ADY24" s="810"/>
      <c r="ADZ24" s="810"/>
      <c r="AEA24" s="810"/>
      <c r="AEB24" s="810"/>
      <c r="AEC24" s="810"/>
      <c r="AED24" s="810"/>
      <c r="AEE24" s="810"/>
      <c r="AEF24" s="810"/>
      <c r="AEG24" s="810"/>
      <c r="AEH24" s="810"/>
      <c r="AEI24" s="810"/>
      <c r="AEJ24" s="810"/>
      <c r="AEK24" s="810"/>
      <c r="AEL24" s="810"/>
      <c r="AEM24" s="810"/>
      <c r="AEN24" s="810"/>
      <c r="AEO24" s="810"/>
      <c r="AEP24" s="810"/>
      <c r="AEQ24" s="810"/>
      <c r="AER24" s="810"/>
      <c r="AES24" s="810"/>
      <c r="AET24" s="810"/>
      <c r="AEU24" s="810"/>
      <c r="AEV24" s="810"/>
      <c r="AEW24" s="810"/>
      <c r="AEX24" s="810"/>
      <c r="AEY24" s="810"/>
      <c r="AEZ24" s="810"/>
      <c r="AFA24" s="810"/>
      <c r="AFB24" s="810"/>
      <c r="AFC24" s="810"/>
      <c r="AFD24" s="810"/>
      <c r="AFE24" s="810"/>
      <c r="AFF24" s="810"/>
      <c r="AFG24" s="810"/>
      <c r="AFH24" s="810"/>
      <c r="AFI24" s="810"/>
      <c r="AFJ24" s="810"/>
      <c r="AFK24" s="810"/>
      <c r="AFL24" s="810"/>
      <c r="AFM24" s="810"/>
      <c r="AFN24" s="810"/>
      <c r="AFO24" s="810"/>
      <c r="AFP24" s="810"/>
      <c r="AFQ24" s="810"/>
      <c r="AFR24" s="810"/>
      <c r="AFS24" s="810"/>
      <c r="AFT24" s="810"/>
      <c r="AFU24" s="810"/>
      <c r="AFV24" s="810"/>
      <c r="AFW24" s="810"/>
      <c r="AFX24" s="810"/>
      <c r="AFY24" s="810"/>
      <c r="AFZ24" s="810"/>
      <c r="AGA24" s="810"/>
      <c r="AGB24" s="810"/>
      <c r="AGC24" s="810"/>
      <c r="AGD24" s="810"/>
      <c r="AGE24" s="810"/>
      <c r="AGF24" s="810"/>
      <c r="AGG24" s="810"/>
      <c r="AGH24" s="810"/>
      <c r="AGI24" s="810"/>
      <c r="AGJ24" s="810"/>
      <c r="AGK24" s="810"/>
      <c r="AGL24" s="810"/>
      <c r="AGM24" s="810"/>
      <c r="AGN24" s="810"/>
      <c r="AGO24" s="810"/>
      <c r="AGP24" s="810"/>
      <c r="AGQ24" s="810"/>
      <c r="AGR24" s="810"/>
      <c r="AGS24" s="810"/>
      <c r="AGT24" s="810"/>
      <c r="AGU24" s="810"/>
      <c r="AGV24" s="810"/>
      <c r="AGW24" s="810"/>
      <c r="AGX24" s="810"/>
      <c r="AGY24" s="810"/>
      <c r="AGZ24" s="810"/>
      <c r="AHA24" s="810"/>
      <c r="AHB24" s="810"/>
      <c r="AHC24" s="810"/>
      <c r="AHD24" s="810"/>
      <c r="AHE24" s="810"/>
      <c r="AHF24" s="810"/>
      <c r="AHG24" s="810"/>
      <c r="AHH24" s="810"/>
      <c r="AHI24" s="810"/>
      <c r="AHJ24" s="810"/>
      <c r="AHK24" s="810"/>
      <c r="AHL24" s="810"/>
      <c r="AHM24" s="810"/>
      <c r="AHN24" s="810"/>
      <c r="AHO24" s="810"/>
      <c r="AHP24" s="810"/>
      <c r="AHQ24" s="810"/>
      <c r="AHR24" s="810"/>
      <c r="AHS24" s="810"/>
      <c r="AHT24" s="810"/>
      <c r="AHU24" s="810"/>
      <c r="AHV24" s="810"/>
      <c r="AHW24" s="810"/>
      <c r="AHX24" s="810"/>
      <c r="AHY24" s="810"/>
      <c r="AHZ24" s="810"/>
      <c r="AIA24" s="810"/>
      <c r="AIB24" s="810"/>
      <c r="AIC24" s="810"/>
      <c r="AID24" s="810"/>
      <c r="AIE24" s="810"/>
      <c r="AIF24" s="810"/>
      <c r="AIG24" s="810"/>
      <c r="AIH24" s="810"/>
      <c r="AII24" s="810"/>
      <c r="AIJ24" s="810"/>
      <c r="AIK24" s="810"/>
      <c r="AIL24" s="810"/>
      <c r="AIM24" s="810"/>
      <c r="AIN24" s="810"/>
      <c r="AIO24" s="810"/>
      <c r="AIP24" s="810"/>
      <c r="AIQ24" s="810"/>
      <c r="AIR24" s="810"/>
      <c r="AIS24" s="810"/>
      <c r="AIT24" s="810"/>
      <c r="AIU24" s="810"/>
      <c r="AIV24" s="810"/>
      <c r="AIW24" s="810"/>
      <c r="AIX24" s="810"/>
      <c r="AIY24" s="810"/>
      <c r="AIZ24" s="810"/>
      <c r="AJA24" s="810"/>
      <c r="AJB24" s="810"/>
      <c r="AJC24" s="810"/>
      <c r="AJD24" s="810"/>
      <c r="AJE24" s="810"/>
      <c r="AJF24" s="810"/>
      <c r="AJG24" s="810"/>
      <c r="AJH24" s="810"/>
      <c r="AJI24" s="810"/>
      <c r="AJJ24" s="810"/>
      <c r="AJK24" s="810"/>
      <c r="AJL24" s="810"/>
      <c r="AJM24" s="810"/>
      <c r="AJN24" s="810"/>
      <c r="AJO24" s="810"/>
      <c r="AJP24" s="810"/>
      <c r="AJQ24" s="810"/>
      <c r="AJR24" s="810"/>
      <c r="AJS24" s="810"/>
      <c r="AJT24" s="810"/>
      <c r="AJU24" s="810"/>
      <c r="AJV24" s="810"/>
      <c r="AJW24" s="810"/>
      <c r="AJX24" s="810"/>
      <c r="AJY24" s="810"/>
      <c r="AJZ24" s="810"/>
      <c r="AKA24" s="810"/>
      <c r="AKB24" s="810"/>
      <c r="AKC24" s="810"/>
      <c r="AKD24" s="810"/>
      <c r="AKE24" s="810"/>
      <c r="AKF24" s="810"/>
      <c r="AKG24" s="810"/>
      <c r="AKH24" s="810"/>
      <c r="AKI24" s="810"/>
      <c r="AKJ24" s="810"/>
      <c r="AKK24" s="810"/>
      <c r="AKL24" s="810"/>
      <c r="AKM24" s="810"/>
      <c r="AKN24" s="810"/>
      <c r="AKO24" s="810"/>
      <c r="AKP24" s="810"/>
      <c r="AKQ24" s="810"/>
      <c r="AKR24" s="810"/>
      <c r="AKS24" s="810"/>
      <c r="AKT24" s="810"/>
      <c r="AKU24" s="810"/>
      <c r="AKV24" s="810"/>
      <c r="AKW24" s="810"/>
      <c r="AKX24" s="810"/>
      <c r="AKY24" s="810"/>
      <c r="AKZ24" s="810"/>
      <c r="ALA24" s="810"/>
      <c r="ALB24" s="810"/>
      <c r="ALC24" s="810"/>
      <c r="ALD24" s="810"/>
      <c r="ALE24" s="810"/>
      <c r="ALF24" s="810"/>
      <c r="ALG24" s="810"/>
      <c r="ALH24" s="810"/>
      <c r="ALI24" s="810"/>
      <c r="ALJ24" s="810"/>
      <c r="ALK24" s="810"/>
      <c r="ALL24" s="810"/>
      <c r="ALM24" s="810"/>
      <c r="ALN24" s="810"/>
      <c r="ALO24" s="810"/>
      <c r="ALP24" s="810"/>
      <c r="ALQ24" s="810"/>
      <c r="ALR24" s="810"/>
      <c r="ALS24" s="810"/>
      <c r="ALT24" s="810"/>
      <c r="ALU24" s="810"/>
      <c r="ALV24" s="810"/>
      <c r="ALW24" s="810"/>
      <c r="ALX24" s="810"/>
      <c r="ALY24" s="810"/>
      <c r="ALZ24" s="810"/>
      <c r="AMA24" s="810"/>
      <c r="AMB24" s="810"/>
      <c r="AMC24" s="810"/>
      <c r="AMD24" s="810"/>
      <c r="AME24" s="810"/>
      <c r="AMF24" s="810"/>
      <c r="AMG24" s="810"/>
      <c r="AMH24" s="810"/>
      <c r="AMI24" s="810"/>
      <c r="AMJ24" s="810"/>
      <c r="AMK24" s="810"/>
      <c r="AML24" s="810"/>
      <c r="AMM24" s="810"/>
      <c r="AMN24" s="810"/>
      <c r="AMO24" s="810"/>
      <c r="AMP24" s="810"/>
      <c r="AMQ24" s="810"/>
      <c r="AMR24" s="810"/>
      <c r="AMS24" s="810"/>
      <c r="AMT24" s="810"/>
      <c r="AMU24" s="810"/>
      <c r="AMV24" s="810"/>
      <c r="AMW24" s="810"/>
      <c r="AMX24" s="810"/>
      <c r="AMY24" s="810"/>
      <c r="AMZ24" s="810"/>
      <c r="ANA24" s="810"/>
      <c r="ANB24" s="810"/>
      <c r="ANC24" s="810"/>
      <c r="AND24" s="810"/>
      <c r="ANE24" s="810"/>
      <c r="ANF24" s="810"/>
      <c r="ANG24" s="810"/>
      <c r="ANH24" s="810"/>
      <c r="ANI24" s="810"/>
      <c r="ANJ24" s="810"/>
      <c r="ANK24" s="810"/>
      <c r="ANL24" s="810"/>
      <c r="ANM24" s="810"/>
      <c r="ANN24" s="810"/>
      <c r="ANO24" s="810"/>
      <c r="ANP24" s="810"/>
      <c r="ANQ24" s="810"/>
      <c r="ANR24" s="810"/>
      <c r="ANS24" s="810"/>
      <c r="ANT24" s="810"/>
      <c r="ANU24" s="810"/>
      <c r="ANV24" s="810"/>
      <c r="ANW24" s="810"/>
      <c r="ANX24" s="810"/>
      <c r="ANY24" s="810"/>
      <c r="ANZ24" s="810"/>
      <c r="AOA24" s="810"/>
      <c r="AOB24" s="810"/>
      <c r="AOC24" s="810"/>
      <c r="AOD24" s="810"/>
      <c r="AOE24" s="810"/>
      <c r="AOF24" s="810"/>
      <c r="AOG24" s="810"/>
      <c r="AOH24" s="810"/>
      <c r="AOI24" s="810"/>
      <c r="AOJ24" s="810"/>
      <c r="AOK24" s="810"/>
      <c r="AOL24" s="810"/>
      <c r="AOM24" s="810"/>
      <c r="AON24" s="810"/>
      <c r="AOO24" s="810"/>
      <c r="AOP24" s="810"/>
      <c r="AOQ24" s="810"/>
      <c r="AOR24" s="810"/>
      <c r="AOS24" s="810"/>
      <c r="AOT24" s="810"/>
      <c r="AOU24" s="810"/>
      <c r="AOV24" s="810"/>
      <c r="AOW24" s="810"/>
      <c r="AOX24" s="810"/>
      <c r="AOY24" s="810"/>
      <c r="AOZ24" s="810"/>
      <c r="APA24" s="810"/>
      <c r="APB24" s="810"/>
      <c r="APC24" s="810"/>
      <c r="APD24" s="810"/>
      <c r="APE24" s="810"/>
      <c r="APF24" s="810"/>
      <c r="APG24" s="810"/>
      <c r="APH24" s="810"/>
      <c r="API24" s="810"/>
      <c r="APJ24" s="810"/>
      <c r="APK24" s="810"/>
      <c r="APL24" s="810"/>
      <c r="APM24" s="810"/>
      <c r="APN24" s="810"/>
      <c r="APO24" s="810"/>
      <c r="APP24" s="810"/>
      <c r="APQ24" s="810"/>
      <c r="APR24" s="810"/>
      <c r="APS24" s="810"/>
      <c r="APT24" s="810"/>
      <c r="APU24" s="810"/>
      <c r="APV24" s="810"/>
      <c r="APW24" s="810"/>
      <c r="APX24" s="810"/>
      <c r="APY24" s="810"/>
      <c r="APZ24" s="810"/>
      <c r="AQA24" s="810"/>
      <c r="AQB24" s="810"/>
      <c r="AQC24" s="810"/>
      <c r="AQD24" s="810"/>
      <c r="AQE24" s="810"/>
      <c r="AQF24" s="810"/>
      <c r="AQG24" s="810"/>
      <c r="AQH24" s="810"/>
      <c r="AQI24" s="810"/>
      <c r="AQJ24" s="810"/>
      <c r="AQK24" s="810"/>
      <c r="AQL24" s="810"/>
      <c r="AQM24" s="810"/>
      <c r="AQN24" s="810"/>
      <c r="AQO24" s="810"/>
      <c r="AQP24" s="810"/>
      <c r="AQQ24" s="810"/>
      <c r="AQR24" s="810"/>
      <c r="AQS24" s="810"/>
      <c r="AQT24" s="810"/>
      <c r="AQU24" s="810"/>
      <c r="AQV24" s="810"/>
      <c r="AQW24" s="810"/>
      <c r="AQX24" s="810"/>
      <c r="AQY24" s="810"/>
      <c r="AQZ24" s="810"/>
      <c r="ARA24" s="810"/>
      <c r="ARB24" s="810"/>
      <c r="ARC24" s="810"/>
      <c r="ARD24" s="810"/>
      <c r="ARE24" s="810"/>
      <c r="ARF24" s="810"/>
      <c r="ARG24" s="810"/>
      <c r="ARH24" s="810"/>
      <c r="ARI24" s="810"/>
      <c r="ARJ24" s="810"/>
      <c r="ARK24" s="810"/>
      <c r="ARL24" s="810"/>
      <c r="ARM24" s="810"/>
      <c r="ARN24" s="810"/>
      <c r="ARO24" s="810"/>
      <c r="ARP24" s="810"/>
      <c r="ARQ24" s="810"/>
      <c r="ARR24" s="810"/>
      <c r="ARS24" s="810"/>
      <c r="ART24" s="810"/>
      <c r="ARU24" s="810"/>
      <c r="ARV24" s="810"/>
      <c r="ARW24" s="810"/>
      <c r="ARX24" s="810"/>
      <c r="ARY24" s="810"/>
      <c r="ARZ24" s="810"/>
      <c r="ASA24" s="810"/>
      <c r="ASB24" s="810"/>
      <c r="ASC24" s="810"/>
      <c r="ASD24" s="810"/>
      <c r="ASE24" s="810"/>
      <c r="ASF24" s="810"/>
      <c r="ASG24" s="810"/>
      <c r="ASH24" s="810"/>
      <c r="ASI24" s="810"/>
      <c r="ASJ24" s="810"/>
      <c r="ASK24" s="810"/>
      <c r="ASL24" s="810"/>
      <c r="ASM24" s="810"/>
      <c r="ASN24" s="810"/>
      <c r="ASO24" s="810"/>
      <c r="ASP24" s="810"/>
      <c r="ASQ24" s="810"/>
      <c r="ASR24" s="810"/>
      <c r="ASS24" s="810"/>
      <c r="AST24" s="810"/>
      <c r="ASU24" s="810"/>
      <c r="ASV24" s="810"/>
      <c r="ASW24" s="810"/>
      <c r="ASX24" s="810"/>
      <c r="ASY24" s="810"/>
      <c r="ASZ24" s="810"/>
      <c r="ATA24" s="810"/>
      <c r="ATB24" s="810"/>
      <c r="ATC24" s="810"/>
      <c r="ATD24" s="810"/>
      <c r="ATE24" s="810"/>
      <c r="ATF24" s="810"/>
      <c r="ATG24" s="810"/>
      <c r="ATH24" s="810"/>
      <c r="ATI24" s="810"/>
      <c r="ATJ24" s="810"/>
      <c r="ATK24" s="810"/>
      <c r="ATL24" s="810"/>
      <c r="ATM24" s="810"/>
      <c r="ATN24" s="810"/>
      <c r="ATO24" s="810"/>
      <c r="ATP24" s="810"/>
      <c r="ATQ24" s="810"/>
      <c r="ATR24" s="810"/>
      <c r="ATS24" s="810"/>
      <c r="ATT24" s="810"/>
      <c r="ATU24" s="810"/>
      <c r="ATV24" s="810"/>
      <c r="ATW24" s="810"/>
      <c r="ATX24" s="810"/>
      <c r="ATY24" s="810"/>
      <c r="ATZ24" s="810"/>
      <c r="AUA24" s="810"/>
      <c r="AUB24" s="810"/>
      <c r="AUC24" s="810"/>
      <c r="AUD24" s="810"/>
      <c r="AUE24" s="810"/>
      <c r="AUF24" s="810"/>
      <c r="AUG24" s="810"/>
      <c r="AUH24" s="810"/>
      <c r="AUI24" s="810"/>
      <c r="AUJ24" s="810"/>
      <c r="AUK24" s="810"/>
      <c r="AUL24" s="810"/>
      <c r="AUM24" s="810"/>
      <c r="AUN24" s="810"/>
      <c r="AUO24" s="810"/>
      <c r="AUP24" s="810"/>
      <c r="AUQ24" s="810"/>
      <c r="AUR24" s="810"/>
      <c r="AUS24" s="810"/>
      <c r="AUT24" s="810"/>
      <c r="AUU24" s="810"/>
      <c r="AUV24" s="810"/>
      <c r="AUW24" s="810"/>
      <c r="AUX24" s="810"/>
      <c r="AUY24" s="810"/>
      <c r="AUZ24" s="810"/>
      <c r="AVA24" s="810"/>
      <c r="AVB24" s="810"/>
      <c r="AVC24" s="810"/>
      <c r="AVD24" s="810"/>
      <c r="AVE24" s="810"/>
      <c r="AVF24" s="810"/>
      <c r="AVG24" s="810"/>
      <c r="AVH24" s="810"/>
      <c r="AVI24" s="810"/>
      <c r="AVJ24" s="810"/>
      <c r="AVK24" s="810"/>
      <c r="AVL24" s="810"/>
      <c r="AVM24" s="810"/>
      <c r="AVN24" s="810"/>
      <c r="AVO24" s="810"/>
      <c r="AVP24" s="810"/>
      <c r="AVQ24" s="810"/>
      <c r="AVR24" s="810"/>
      <c r="AVS24" s="810"/>
      <c r="AVT24" s="810"/>
      <c r="AVU24" s="810"/>
      <c r="AVV24" s="810"/>
      <c r="AVW24" s="810"/>
      <c r="AVX24" s="810"/>
      <c r="AVY24" s="810"/>
      <c r="AVZ24" s="810"/>
      <c r="AWA24" s="810"/>
      <c r="AWB24" s="810"/>
      <c r="AWC24" s="810"/>
      <c r="AWD24" s="810"/>
      <c r="AWE24" s="810"/>
      <c r="AWF24" s="810"/>
      <c r="AWG24" s="810"/>
      <c r="AWH24" s="810"/>
      <c r="AWI24" s="810"/>
      <c r="AWJ24" s="810"/>
      <c r="AWK24" s="810"/>
      <c r="AWL24" s="810"/>
      <c r="AWM24" s="810"/>
      <c r="AWN24" s="810"/>
      <c r="AWO24" s="810"/>
      <c r="AWP24" s="810"/>
      <c r="AWQ24" s="810"/>
      <c r="AWR24" s="810"/>
      <c r="AWS24" s="810"/>
      <c r="AWT24" s="810"/>
      <c r="AWU24" s="810"/>
      <c r="AWV24" s="810"/>
      <c r="AWW24" s="810"/>
      <c r="AWX24" s="810"/>
      <c r="AWY24" s="810"/>
      <c r="AWZ24" s="810"/>
      <c r="AXA24" s="810"/>
      <c r="AXB24" s="810"/>
      <c r="AXC24" s="810"/>
      <c r="AXD24" s="810"/>
      <c r="AXE24" s="810"/>
      <c r="AXF24" s="810"/>
      <c r="AXG24" s="810"/>
      <c r="AXH24" s="810"/>
      <c r="AXI24" s="810"/>
      <c r="AXJ24" s="810"/>
      <c r="AXK24" s="810"/>
      <c r="AXL24" s="810"/>
      <c r="AXM24" s="810"/>
      <c r="AXN24" s="810"/>
      <c r="AXO24" s="810"/>
      <c r="AXP24" s="810"/>
      <c r="AXQ24" s="810"/>
      <c r="AXR24" s="810"/>
      <c r="AXS24" s="810"/>
      <c r="AXT24" s="810"/>
      <c r="AXU24" s="810"/>
      <c r="AXV24" s="810"/>
      <c r="AXW24" s="810"/>
      <c r="AXX24" s="810"/>
      <c r="AXY24" s="810"/>
      <c r="AXZ24" s="810"/>
      <c r="AYA24" s="810"/>
      <c r="AYB24" s="810"/>
      <c r="AYC24" s="810"/>
      <c r="AYD24" s="810"/>
      <c r="AYE24" s="810"/>
      <c r="AYF24" s="810"/>
      <c r="AYG24" s="810"/>
      <c r="AYH24" s="810"/>
      <c r="AYI24" s="810"/>
      <c r="AYJ24" s="810"/>
      <c r="AYK24" s="810"/>
      <c r="AYL24" s="810"/>
      <c r="AYM24" s="810"/>
      <c r="AYN24" s="810"/>
      <c r="AYO24" s="810"/>
      <c r="AYP24" s="810"/>
      <c r="AYQ24" s="810"/>
      <c r="AYR24" s="810"/>
      <c r="AYS24" s="810"/>
      <c r="AYT24" s="810"/>
      <c r="AYU24" s="810"/>
      <c r="AYV24" s="810"/>
      <c r="AYW24" s="810"/>
      <c r="AYX24" s="810"/>
      <c r="AYY24" s="810"/>
      <c r="AYZ24" s="810"/>
      <c r="AZA24" s="810"/>
      <c r="AZB24" s="810"/>
      <c r="AZC24" s="810"/>
      <c r="AZD24" s="810"/>
      <c r="AZE24" s="810"/>
      <c r="AZF24" s="810"/>
      <c r="AZG24" s="810"/>
      <c r="AZH24" s="810"/>
      <c r="AZI24" s="810"/>
      <c r="AZJ24" s="810"/>
      <c r="AZK24" s="810"/>
      <c r="AZL24" s="810"/>
      <c r="AZM24" s="810"/>
      <c r="AZN24" s="810"/>
      <c r="AZO24" s="810"/>
      <c r="AZP24" s="810"/>
      <c r="AZQ24" s="810"/>
      <c r="AZR24" s="810"/>
      <c r="AZS24" s="810"/>
      <c r="AZT24" s="810"/>
      <c r="AZU24" s="810"/>
      <c r="AZV24" s="810"/>
      <c r="AZW24" s="810"/>
      <c r="AZX24" s="810"/>
      <c r="AZY24" s="810"/>
      <c r="AZZ24" s="810"/>
      <c r="BAA24" s="810"/>
      <c r="BAB24" s="810"/>
      <c r="BAC24" s="810"/>
      <c r="BAD24" s="810"/>
      <c r="BAE24" s="810"/>
      <c r="BAF24" s="810"/>
      <c r="BAG24" s="810"/>
      <c r="BAH24" s="810"/>
      <c r="BAI24" s="810"/>
      <c r="BAJ24" s="810"/>
      <c r="BAK24" s="810"/>
      <c r="BAL24" s="810"/>
      <c r="BAM24" s="810"/>
      <c r="BAN24" s="810"/>
      <c r="BAO24" s="810"/>
      <c r="BAP24" s="810"/>
      <c r="BAQ24" s="810"/>
      <c r="BAR24" s="810"/>
      <c r="BAS24" s="810"/>
      <c r="BAT24" s="810"/>
      <c r="BAU24" s="810"/>
      <c r="BAV24" s="810"/>
      <c r="BAW24" s="810"/>
      <c r="BAX24" s="810"/>
      <c r="BAY24" s="810"/>
      <c r="BAZ24" s="810"/>
      <c r="BBA24" s="810"/>
      <c r="BBB24" s="810"/>
      <c r="BBC24" s="810"/>
      <c r="BBD24" s="810"/>
      <c r="BBE24" s="810"/>
      <c r="BBF24" s="810"/>
      <c r="BBG24" s="810"/>
      <c r="BBH24" s="810"/>
      <c r="BBI24" s="810"/>
      <c r="BBJ24" s="810"/>
      <c r="BBK24" s="810"/>
      <c r="BBL24" s="810"/>
      <c r="BBM24" s="810"/>
      <c r="BBN24" s="810"/>
      <c r="BBO24" s="810"/>
      <c r="BBP24" s="810"/>
      <c r="BBQ24" s="810"/>
      <c r="BBR24" s="810"/>
      <c r="BBS24" s="810"/>
      <c r="BBT24" s="810"/>
      <c r="BBU24" s="810"/>
      <c r="BBV24" s="810"/>
      <c r="BBW24" s="810"/>
      <c r="BBX24" s="810"/>
      <c r="BBY24" s="810"/>
      <c r="BBZ24" s="810"/>
      <c r="BCA24" s="810"/>
      <c r="BCB24" s="810"/>
      <c r="BCC24" s="810"/>
      <c r="BCD24" s="810"/>
      <c r="BCE24" s="810"/>
      <c r="BCF24" s="810"/>
      <c r="BCG24" s="810"/>
      <c r="BCH24" s="810"/>
      <c r="BCI24" s="810"/>
      <c r="BCJ24" s="810"/>
      <c r="BCK24" s="810"/>
      <c r="BCL24" s="810"/>
      <c r="BCM24" s="810"/>
      <c r="BCN24" s="810"/>
      <c r="BCO24" s="810"/>
      <c r="BCP24" s="810"/>
      <c r="BCQ24" s="810"/>
      <c r="BCR24" s="810"/>
      <c r="BCS24" s="810"/>
      <c r="BCT24" s="810"/>
      <c r="BCU24" s="810"/>
      <c r="BCV24" s="810"/>
      <c r="BCW24" s="810"/>
      <c r="BCX24" s="810"/>
      <c r="BCY24" s="810"/>
      <c r="BCZ24" s="810"/>
      <c r="BDA24" s="810"/>
      <c r="BDB24" s="810"/>
      <c r="BDC24" s="810"/>
      <c r="BDD24" s="810"/>
      <c r="BDE24" s="810"/>
      <c r="BDF24" s="810"/>
      <c r="BDG24" s="810"/>
      <c r="BDH24" s="810"/>
      <c r="BDI24" s="810"/>
      <c r="BDJ24" s="810"/>
      <c r="BDK24" s="810"/>
      <c r="BDL24" s="810"/>
      <c r="BDM24" s="810"/>
      <c r="BDN24" s="810"/>
      <c r="BDO24" s="810"/>
      <c r="BDP24" s="810"/>
      <c r="BDQ24" s="810"/>
      <c r="BDR24" s="810"/>
      <c r="BDS24" s="810"/>
      <c r="BDT24" s="810"/>
      <c r="BDU24" s="810"/>
      <c r="BDV24" s="810"/>
      <c r="BDW24" s="810"/>
      <c r="BDX24" s="810"/>
      <c r="BDY24" s="810"/>
      <c r="BDZ24" s="810"/>
      <c r="BEA24" s="810"/>
      <c r="BEB24" s="810"/>
      <c r="BEC24" s="810"/>
      <c r="BED24" s="810"/>
      <c r="BEE24" s="810"/>
      <c r="BEF24" s="810"/>
      <c r="BEG24" s="810"/>
      <c r="BEH24" s="810"/>
      <c r="BEI24" s="810"/>
      <c r="BEJ24" s="810"/>
      <c r="BEK24" s="810"/>
      <c r="BEL24" s="810"/>
      <c r="BEM24" s="810"/>
      <c r="BEN24" s="810"/>
      <c r="BEO24" s="810"/>
      <c r="BEP24" s="810"/>
      <c r="BEQ24" s="810"/>
      <c r="BER24" s="810"/>
      <c r="BES24" s="810"/>
      <c r="BET24" s="810"/>
      <c r="BEU24" s="810"/>
      <c r="BEV24" s="810"/>
      <c r="BEW24" s="810"/>
      <c r="BEX24" s="810"/>
      <c r="BEY24" s="810"/>
      <c r="BEZ24" s="810"/>
      <c r="BFA24" s="810"/>
      <c r="BFB24" s="810"/>
      <c r="BFC24" s="810"/>
      <c r="BFD24" s="810"/>
      <c r="BFE24" s="810"/>
      <c r="BFF24" s="810"/>
      <c r="BFG24" s="810"/>
      <c r="BFH24" s="810"/>
      <c r="BFI24" s="810"/>
      <c r="BFJ24" s="810"/>
      <c r="BFK24" s="810"/>
      <c r="BFL24" s="810"/>
      <c r="BFM24" s="810"/>
      <c r="BFN24" s="810"/>
      <c r="BFO24" s="810"/>
      <c r="BFP24" s="810"/>
      <c r="BFQ24" s="810"/>
      <c r="BFR24" s="810"/>
      <c r="BFS24" s="810"/>
      <c r="BFT24" s="810"/>
      <c r="BFU24" s="810"/>
      <c r="BFV24" s="810"/>
      <c r="BFW24" s="810"/>
      <c r="BFX24" s="810"/>
      <c r="BFY24" s="810"/>
      <c r="BFZ24" s="810"/>
      <c r="BGA24" s="810"/>
      <c r="BGB24" s="810"/>
      <c r="BGC24" s="810"/>
      <c r="BGD24" s="810"/>
      <c r="BGE24" s="810"/>
      <c r="BGF24" s="810"/>
      <c r="BGG24" s="810"/>
      <c r="BGH24" s="810"/>
      <c r="BGI24" s="810"/>
      <c r="BGJ24" s="810"/>
      <c r="BGK24" s="810"/>
      <c r="BGL24" s="810"/>
      <c r="BGM24" s="810"/>
      <c r="BGN24" s="810"/>
      <c r="BGO24" s="810"/>
      <c r="BGP24" s="810"/>
      <c r="BGQ24" s="810"/>
      <c r="BGR24" s="810"/>
      <c r="BGS24" s="810"/>
      <c r="BGT24" s="810"/>
      <c r="BGU24" s="810"/>
      <c r="BGV24" s="810"/>
      <c r="BGW24" s="810"/>
      <c r="BGX24" s="810"/>
      <c r="BGY24" s="810"/>
      <c r="BGZ24" s="810"/>
      <c r="BHA24" s="810"/>
      <c r="BHB24" s="810"/>
      <c r="BHC24" s="810"/>
      <c r="BHD24" s="810"/>
      <c r="BHE24" s="810"/>
      <c r="BHF24" s="810"/>
      <c r="BHG24" s="810"/>
      <c r="BHH24" s="810"/>
      <c r="BHI24" s="810"/>
      <c r="BHJ24" s="810"/>
      <c r="BHK24" s="810"/>
      <c r="BHL24" s="810"/>
      <c r="BHM24" s="810"/>
      <c r="BHN24" s="810"/>
      <c r="BHO24" s="810"/>
      <c r="BHP24" s="810"/>
      <c r="BHQ24" s="810"/>
      <c r="BHR24" s="810"/>
      <c r="BHS24" s="810"/>
      <c r="BHT24" s="810"/>
      <c r="BHU24" s="810"/>
      <c r="BHV24" s="810"/>
      <c r="BHW24" s="810"/>
      <c r="BHX24" s="810"/>
      <c r="BHY24" s="810"/>
      <c r="BHZ24" s="810"/>
      <c r="BIA24" s="810"/>
      <c r="BIB24" s="810"/>
      <c r="BIC24" s="810"/>
      <c r="BID24" s="810"/>
      <c r="BIE24" s="810"/>
    </row>
    <row r="25" spans="1:1591" ht="30" x14ac:dyDescent="0.25">
      <c r="A25" s="116" t="s">
        <v>94</v>
      </c>
      <c r="B25" s="180" t="s">
        <v>941</v>
      </c>
      <c r="C25" s="116" t="s">
        <v>1475</v>
      </c>
      <c r="D25" s="116" t="s">
        <v>1475</v>
      </c>
      <c r="E25" s="144">
        <v>5000000</v>
      </c>
      <c r="F25" s="144">
        <v>7208500</v>
      </c>
      <c r="G25" s="144">
        <v>7208500</v>
      </c>
      <c r="H25" s="824"/>
    </row>
    <row r="26" spans="1:1591" ht="30" x14ac:dyDescent="0.25">
      <c r="A26" s="116" t="s">
        <v>107</v>
      </c>
      <c r="B26" s="180" t="s">
        <v>942</v>
      </c>
      <c r="C26" s="116" t="s">
        <v>1476</v>
      </c>
      <c r="D26" s="116" t="s">
        <v>1477</v>
      </c>
      <c r="E26" s="144">
        <v>2000000</v>
      </c>
      <c r="F26" s="144">
        <v>3600000</v>
      </c>
      <c r="G26" s="144">
        <v>3600000</v>
      </c>
      <c r="H26" s="824"/>
    </row>
    <row r="27" spans="1:1591" x14ac:dyDescent="0.25">
      <c r="A27" s="116" t="s">
        <v>108</v>
      </c>
      <c r="B27" s="180" t="s">
        <v>943</v>
      </c>
      <c r="C27" s="116" t="s">
        <v>1478</v>
      </c>
      <c r="D27" s="116" t="s">
        <v>1478</v>
      </c>
      <c r="E27" s="144">
        <v>2500000</v>
      </c>
      <c r="F27" s="144">
        <v>2500000</v>
      </c>
      <c r="G27" s="144">
        <v>2500000</v>
      </c>
      <c r="H27" s="824"/>
    </row>
    <row r="28" spans="1:1591" s="810" customFormat="1" ht="30" x14ac:dyDescent="0.25">
      <c r="A28" s="116" t="s">
        <v>109</v>
      </c>
      <c r="B28" s="215" t="s">
        <v>948</v>
      </c>
      <c r="C28" s="475" t="s">
        <v>949</v>
      </c>
      <c r="D28" s="475" t="s">
        <v>949</v>
      </c>
      <c r="E28" s="476">
        <v>500000</v>
      </c>
      <c r="F28" s="476">
        <v>500000</v>
      </c>
      <c r="G28" s="476">
        <v>500000</v>
      </c>
      <c r="H28" s="824"/>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c r="AMM28"/>
      <c r="AMN28"/>
      <c r="AMO28"/>
      <c r="AMP28"/>
      <c r="AMQ28"/>
      <c r="AMR28"/>
      <c r="AMS28"/>
      <c r="AMT28"/>
      <c r="AMU28"/>
      <c r="AMV28"/>
      <c r="AMW28"/>
      <c r="AMX28"/>
      <c r="AMY28"/>
      <c r="AMZ28"/>
      <c r="ANA28"/>
      <c r="ANB28"/>
      <c r="ANC28"/>
      <c r="AND28"/>
      <c r="ANE28"/>
      <c r="ANF28"/>
      <c r="ANG28"/>
      <c r="ANH28"/>
      <c r="ANI28"/>
      <c r="ANJ28"/>
      <c r="ANK28"/>
      <c r="ANL28"/>
      <c r="ANM28"/>
      <c r="ANN28"/>
      <c r="ANO28"/>
      <c r="ANP28"/>
      <c r="ANQ28"/>
      <c r="ANR28"/>
      <c r="ANS28"/>
      <c r="ANT28"/>
      <c r="ANU28"/>
      <c r="ANV28"/>
      <c r="ANW28"/>
      <c r="ANX28"/>
      <c r="ANY28"/>
      <c r="ANZ28"/>
      <c r="AOA28"/>
      <c r="AOB28"/>
      <c r="AOC28"/>
      <c r="AOD28"/>
      <c r="AOE28"/>
      <c r="AOF28"/>
      <c r="AOG28"/>
      <c r="AOH28"/>
      <c r="AOI28"/>
      <c r="AOJ28"/>
      <c r="AOK28"/>
      <c r="AOL28"/>
      <c r="AOM28"/>
      <c r="AON28"/>
      <c r="AOO28"/>
      <c r="AOP28"/>
      <c r="AOQ28"/>
      <c r="AOR28"/>
      <c r="AOS28"/>
      <c r="AOT28"/>
      <c r="AOU28"/>
      <c r="AOV28"/>
      <c r="AOW28"/>
      <c r="AOX28"/>
      <c r="AOY28"/>
      <c r="AOZ28"/>
      <c r="APA28"/>
      <c r="APB28"/>
      <c r="APC28"/>
      <c r="APD28"/>
      <c r="APE28"/>
      <c r="APF28"/>
      <c r="APG28"/>
      <c r="APH28"/>
      <c r="API28"/>
      <c r="APJ28"/>
      <c r="APK28"/>
      <c r="APL28"/>
      <c r="APM28"/>
      <c r="APN28"/>
      <c r="APO28"/>
      <c r="APP28"/>
      <c r="APQ28"/>
      <c r="APR28"/>
      <c r="APS28"/>
      <c r="APT28"/>
      <c r="APU28"/>
      <c r="APV28"/>
      <c r="APW28"/>
      <c r="APX28"/>
      <c r="APY28"/>
      <c r="APZ28"/>
      <c r="AQA28"/>
      <c r="AQB28"/>
      <c r="AQC28"/>
      <c r="AQD28"/>
      <c r="AQE28"/>
      <c r="AQF28"/>
      <c r="AQG28"/>
      <c r="AQH28"/>
      <c r="AQI28"/>
      <c r="AQJ28"/>
      <c r="AQK28"/>
      <c r="AQL28"/>
      <c r="AQM28"/>
      <c r="AQN28"/>
      <c r="AQO28"/>
      <c r="AQP28"/>
      <c r="AQQ28"/>
      <c r="AQR28"/>
      <c r="AQS28"/>
      <c r="AQT28"/>
      <c r="AQU28"/>
      <c r="AQV28"/>
      <c r="AQW28"/>
      <c r="AQX28"/>
      <c r="AQY28"/>
      <c r="AQZ28"/>
      <c r="ARA28"/>
      <c r="ARB28"/>
      <c r="ARC28"/>
      <c r="ARD28"/>
      <c r="ARE28"/>
      <c r="ARF28"/>
      <c r="ARG28"/>
      <c r="ARH28"/>
      <c r="ARI28"/>
      <c r="ARJ28"/>
      <c r="ARK28"/>
      <c r="ARL28"/>
      <c r="ARM28"/>
      <c r="ARN28"/>
      <c r="ARO28"/>
      <c r="ARP28"/>
      <c r="ARQ28"/>
      <c r="ARR28"/>
      <c r="ARS28"/>
      <c r="ART28"/>
      <c r="ARU28"/>
      <c r="ARV28"/>
      <c r="ARW28"/>
      <c r="ARX28"/>
      <c r="ARY28"/>
      <c r="ARZ28"/>
      <c r="ASA28"/>
      <c r="ASB28"/>
      <c r="ASC28"/>
      <c r="ASD28"/>
      <c r="ASE28"/>
      <c r="ASF28"/>
      <c r="ASG28"/>
      <c r="ASH28"/>
      <c r="ASI28"/>
      <c r="ASJ28"/>
      <c r="ASK28"/>
      <c r="ASL28"/>
      <c r="ASM28"/>
      <c r="ASN28"/>
      <c r="ASO28"/>
      <c r="ASP28"/>
      <c r="ASQ28"/>
      <c r="ASR28"/>
      <c r="ASS28"/>
      <c r="AST28"/>
      <c r="ASU28"/>
      <c r="ASV28"/>
      <c r="ASW28"/>
      <c r="ASX28"/>
      <c r="ASY28"/>
      <c r="ASZ28"/>
      <c r="ATA28"/>
      <c r="ATB28"/>
      <c r="ATC28"/>
      <c r="ATD28"/>
      <c r="ATE28"/>
      <c r="ATF28"/>
      <c r="ATG28"/>
      <c r="ATH28"/>
      <c r="ATI28"/>
      <c r="ATJ28"/>
      <c r="ATK28"/>
      <c r="ATL28"/>
      <c r="ATM28"/>
      <c r="ATN28"/>
      <c r="ATO28"/>
      <c r="ATP28"/>
      <c r="ATQ28"/>
      <c r="ATR28"/>
      <c r="ATS28"/>
      <c r="ATT28"/>
      <c r="ATU28"/>
      <c r="ATV28"/>
      <c r="ATW28"/>
      <c r="ATX28"/>
      <c r="ATY28"/>
      <c r="ATZ28"/>
      <c r="AUA28"/>
      <c r="AUB28"/>
      <c r="AUC28"/>
      <c r="AUD28"/>
      <c r="AUE28"/>
      <c r="AUF28"/>
      <c r="AUG28"/>
      <c r="AUH28"/>
      <c r="AUI28"/>
      <c r="AUJ28"/>
      <c r="AUK28"/>
      <c r="AUL28"/>
      <c r="AUM28"/>
      <c r="AUN28"/>
      <c r="AUO28"/>
      <c r="AUP28"/>
      <c r="AUQ28"/>
      <c r="AUR28"/>
      <c r="AUS28"/>
      <c r="AUT28"/>
      <c r="AUU28"/>
      <c r="AUV28"/>
      <c r="AUW28"/>
      <c r="AUX28"/>
      <c r="AUY28"/>
      <c r="AUZ28"/>
      <c r="AVA28"/>
      <c r="AVB28"/>
      <c r="AVC28"/>
      <c r="AVD28"/>
      <c r="AVE28"/>
      <c r="AVF28"/>
      <c r="AVG28"/>
      <c r="AVH28"/>
      <c r="AVI28"/>
      <c r="AVJ28"/>
      <c r="AVK28"/>
      <c r="AVL28"/>
      <c r="AVM28"/>
      <c r="AVN28"/>
      <c r="AVO28"/>
      <c r="AVP28"/>
      <c r="AVQ28"/>
      <c r="AVR28"/>
      <c r="AVS28"/>
      <c r="AVT28"/>
      <c r="AVU28"/>
      <c r="AVV28"/>
      <c r="AVW28"/>
      <c r="AVX28"/>
      <c r="AVY28"/>
      <c r="AVZ28"/>
      <c r="AWA28"/>
      <c r="AWB28"/>
      <c r="AWC28"/>
      <c r="AWD28"/>
      <c r="AWE28"/>
      <c r="AWF28"/>
      <c r="AWG28"/>
      <c r="AWH28"/>
      <c r="AWI28"/>
      <c r="AWJ28"/>
      <c r="AWK28"/>
      <c r="AWL28"/>
      <c r="AWM28"/>
      <c r="AWN28"/>
      <c r="AWO28"/>
      <c r="AWP28"/>
      <c r="AWQ28"/>
      <c r="AWR28"/>
      <c r="AWS28"/>
      <c r="AWT28"/>
      <c r="AWU28"/>
      <c r="AWV28"/>
      <c r="AWW28"/>
      <c r="AWX28"/>
      <c r="AWY28"/>
      <c r="AWZ28"/>
      <c r="AXA28"/>
      <c r="AXB28"/>
      <c r="AXC28"/>
      <c r="AXD28"/>
      <c r="AXE28"/>
      <c r="AXF28"/>
      <c r="AXG28"/>
      <c r="AXH28"/>
      <c r="AXI28"/>
      <c r="AXJ28"/>
      <c r="AXK28"/>
      <c r="AXL28"/>
      <c r="AXM28"/>
      <c r="AXN28"/>
      <c r="AXO28"/>
      <c r="AXP28"/>
      <c r="AXQ28"/>
      <c r="AXR28"/>
      <c r="AXS28"/>
      <c r="AXT28"/>
      <c r="AXU28"/>
      <c r="AXV28"/>
      <c r="AXW28"/>
      <c r="AXX28"/>
      <c r="AXY28"/>
      <c r="AXZ28"/>
      <c r="AYA28"/>
      <c r="AYB28"/>
      <c r="AYC28"/>
      <c r="AYD28"/>
      <c r="AYE28"/>
      <c r="AYF28"/>
      <c r="AYG28"/>
      <c r="AYH28"/>
      <c r="AYI28"/>
      <c r="AYJ28"/>
      <c r="AYK28"/>
      <c r="AYL28"/>
      <c r="AYM28"/>
      <c r="AYN28"/>
      <c r="AYO28"/>
      <c r="AYP28"/>
      <c r="AYQ28"/>
      <c r="AYR28"/>
      <c r="AYS28"/>
      <c r="AYT28"/>
      <c r="AYU28"/>
      <c r="AYV28"/>
      <c r="AYW28"/>
      <c r="AYX28"/>
      <c r="AYY28"/>
      <c r="AYZ28"/>
      <c r="AZA28"/>
      <c r="AZB28"/>
      <c r="AZC28"/>
      <c r="AZD28"/>
      <c r="AZE28"/>
      <c r="AZF28"/>
      <c r="AZG28"/>
      <c r="AZH28"/>
      <c r="AZI28"/>
      <c r="AZJ28"/>
      <c r="AZK28"/>
      <c r="AZL28"/>
      <c r="AZM28"/>
      <c r="AZN28"/>
      <c r="AZO28"/>
      <c r="AZP28"/>
      <c r="AZQ28"/>
      <c r="AZR28"/>
      <c r="AZS28"/>
      <c r="AZT28"/>
      <c r="AZU28"/>
      <c r="AZV28"/>
      <c r="AZW28"/>
      <c r="AZX28"/>
      <c r="AZY28"/>
      <c r="AZZ28"/>
      <c r="BAA28"/>
      <c r="BAB28"/>
      <c r="BAC28"/>
      <c r="BAD28"/>
      <c r="BAE28"/>
      <c r="BAF28"/>
      <c r="BAG28"/>
      <c r="BAH28"/>
      <c r="BAI28"/>
      <c r="BAJ28"/>
      <c r="BAK28"/>
      <c r="BAL28"/>
      <c r="BAM28"/>
      <c r="BAN28"/>
      <c r="BAO28"/>
      <c r="BAP28"/>
      <c r="BAQ28"/>
      <c r="BAR28"/>
      <c r="BAS28"/>
      <c r="BAT28"/>
      <c r="BAU28"/>
      <c r="BAV28"/>
      <c r="BAW28"/>
      <c r="BAX28"/>
      <c r="BAY28"/>
      <c r="BAZ28"/>
      <c r="BBA28"/>
      <c r="BBB28"/>
      <c r="BBC28"/>
      <c r="BBD28"/>
      <c r="BBE28"/>
      <c r="BBF28"/>
      <c r="BBG28"/>
      <c r="BBH28"/>
      <c r="BBI28"/>
      <c r="BBJ28"/>
      <c r="BBK28"/>
      <c r="BBL28"/>
      <c r="BBM28"/>
      <c r="BBN28"/>
      <c r="BBO28"/>
      <c r="BBP28"/>
      <c r="BBQ28"/>
      <c r="BBR28"/>
      <c r="BBS28"/>
      <c r="BBT28"/>
      <c r="BBU28"/>
      <c r="BBV28"/>
      <c r="BBW28"/>
      <c r="BBX28"/>
      <c r="BBY28"/>
      <c r="BBZ28"/>
      <c r="BCA28"/>
      <c r="BCB28"/>
      <c r="BCC28"/>
      <c r="BCD28"/>
      <c r="BCE28"/>
      <c r="BCF28"/>
      <c r="BCG28"/>
      <c r="BCH28"/>
      <c r="BCI28"/>
      <c r="BCJ28"/>
      <c r="BCK28"/>
      <c r="BCL28"/>
      <c r="BCM28"/>
      <c r="BCN28"/>
      <c r="BCO28"/>
      <c r="BCP28"/>
      <c r="BCQ28"/>
      <c r="BCR28"/>
      <c r="BCS28"/>
      <c r="BCT28"/>
      <c r="BCU28"/>
      <c r="BCV28"/>
      <c r="BCW28"/>
      <c r="BCX28"/>
      <c r="BCY28"/>
      <c r="BCZ28"/>
      <c r="BDA28"/>
      <c r="BDB28"/>
      <c r="BDC28"/>
      <c r="BDD28"/>
      <c r="BDE28"/>
      <c r="BDF28"/>
      <c r="BDG28"/>
      <c r="BDH28"/>
      <c r="BDI28"/>
      <c r="BDJ28"/>
      <c r="BDK28"/>
      <c r="BDL28"/>
      <c r="BDM28"/>
      <c r="BDN28"/>
      <c r="BDO28"/>
      <c r="BDP28"/>
      <c r="BDQ28"/>
      <c r="BDR28"/>
      <c r="BDS28"/>
      <c r="BDT28"/>
      <c r="BDU28"/>
      <c r="BDV28"/>
      <c r="BDW28"/>
      <c r="BDX28"/>
      <c r="BDY28"/>
      <c r="BDZ28"/>
      <c r="BEA28"/>
      <c r="BEB28"/>
      <c r="BEC28"/>
      <c r="BED28"/>
      <c r="BEE28"/>
      <c r="BEF28"/>
      <c r="BEG28"/>
      <c r="BEH28"/>
      <c r="BEI28"/>
      <c r="BEJ28"/>
      <c r="BEK28"/>
      <c r="BEL28"/>
      <c r="BEM28"/>
      <c r="BEN28"/>
      <c r="BEO28"/>
      <c r="BEP28"/>
      <c r="BEQ28"/>
      <c r="BER28"/>
      <c r="BES28"/>
      <c r="BET28"/>
      <c r="BEU28"/>
      <c r="BEV28"/>
      <c r="BEW28"/>
      <c r="BEX28"/>
      <c r="BEY28"/>
      <c r="BEZ28"/>
      <c r="BFA28"/>
      <c r="BFB28"/>
      <c r="BFC28"/>
      <c r="BFD28"/>
      <c r="BFE28"/>
      <c r="BFF28"/>
      <c r="BFG28"/>
      <c r="BFH28"/>
      <c r="BFI28"/>
      <c r="BFJ28"/>
      <c r="BFK28"/>
      <c r="BFL28"/>
      <c r="BFM28"/>
      <c r="BFN28"/>
      <c r="BFO28"/>
      <c r="BFP28"/>
      <c r="BFQ28"/>
      <c r="BFR28"/>
      <c r="BFS28"/>
      <c r="BFT28"/>
      <c r="BFU28"/>
      <c r="BFV28"/>
      <c r="BFW28"/>
      <c r="BFX28"/>
      <c r="BFY28"/>
      <c r="BFZ28"/>
      <c r="BGA28"/>
      <c r="BGB28"/>
      <c r="BGC28"/>
      <c r="BGD28"/>
      <c r="BGE28"/>
      <c r="BGF28"/>
      <c r="BGG28"/>
      <c r="BGH28"/>
      <c r="BGI28"/>
      <c r="BGJ28"/>
      <c r="BGK28"/>
      <c r="BGL28"/>
      <c r="BGM28"/>
      <c r="BGN28"/>
      <c r="BGO28"/>
      <c r="BGP28"/>
      <c r="BGQ28"/>
      <c r="BGR28"/>
      <c r="BGS28"/>
      <c r="BGT28"/>
      <c r="BGU28"/>
      <c r="BGV28"/>
      <c r="BGW28"/>
      <c r="BGX28"/>
      <c r="BGY28"/>
      <c r="BGZ28"/>
      <c r="BHA28"/>
      <c r="BHB28"/>
      <c r="BHC28"/>
      <c r="BHD28"/>
      <c r="BHE28"/>
      <c r="BHF28"/>
      <c r="BHG28"/>
      <c r="BHH28"/>
      <c r="BHI28"/>
      <c r="BHJ28"/>
      <c r="BHK28"/>
      <c r="BHL28"/>
      <c r="BHM28"/>
      <c r="BHN28"/>
      <c r="BHO28"/>
      <c r="BHP28"/>
      <c r="BHQ28"/>
      <c r="BHR28"/>
      <c r="BHS28"/>
      <c r="BHT28"/>
      <c r="BHU28"/>
      <c r="BHV28"/>
      <c r="BHW28"/>
      <c r="BHX28"/>
      <c r="BHY28"/>
      <c r="BHZ28"/>
      <c r="BIA28"/>
      <c r="BIB28"/>
      <c r="BIC28"/>
      <c r="BID28"/>
      <c r="BIE28"/>
    </row>
    <row r="29" spans="1:1591" ht="30" x14ac:dyDescent="0.25">
      <c r="A29" s="116" t="s">
        <v>110</v>
      </c>
      <c r="B29" s="114" t="s">
        <v>944</v>
      </c>
      <c r="C29" s="29" t="s">
        <v>1479</v>
      </c>
      <c r="D29" s="29" t="s">
        <v>1479</v>
      </c>
      <c r="E29" s="820">
        <v>500000</v>
      </c>
      <c r="F29" s="820">
        <v>500000</v>
      </c>
      <c r="G29" s="820">
        <v>500000</v>
      </c>
      <c r="H29" s="824"/>
    </row>
    <row r="30" spans="1:1591" ht="30" x14ac:dyDescent="0.25">
      <c r="A30" s="116" t="s">
        <v>111</v>
      </c>
      <c r="B30" s="180" t="s">
        <v>945</v>
      </c>
      <c r="C30" s="116" t="s">
        <v>1480</v>
      </c>
      <c r="D30" s="116" t="s">
        <v>1480</v>
      </c>
      <c r="E30" s="144">
        <v>100000</v>
      </c>
      <c r="F30" s="144">
        <v>100000</v>
      </c>
      <c r="G30" s="144">
        <v>100000</v>
      </c>
      <c r="H30" s="824"/>
      <c r="I30" s="810"/>
      <c r="J30" s="810"/>
      <c r="K30" s="810"/>
      <c r="L30" s="810"/>
      <c r="M30" s="810"/>
      <c r="N30" s="810"/>
      <c r="O30" s="810"/>
      <c r="P30" s="810"/>
      <c r="Q30" s="810"/>
      <c r="R30" s="810"/>
      <c r="S30" s="810"/>
      <c r="T30" s="810"/>
      <c r="U30" s="810"/>
      <c r="V30" s="810"/>
      <c r="W30" s="810"/>
      <c r="X30" s="810"/>
      <c r="Y30" s="810"/>
      <c r="Z30" s="810"/>
      <c r="AA30" s="810"/>
      <c r="AB30" s="810"/>
      <c r="AC30" s="810"/>
      <c r="AD30" s="810"/>
      <c r="AE30" s="810"/>
      <c r="AF30" s="810"/>
      <c r="AG30" s="810"/>
      <c r="AH30" s="810"/>
      <c r="AI30" s="810"/>
      <c r="AJ30" s="810"/>
      <c r="AK30" s="810"/>
      <c r="AL30" s="810"/>
      <c r="AM30" s="810"/>
      <c r="AN30" s="810"/>
      <c r="AO30" s="810"/>
      <c r="AP30" s="810"/>
      <c r="AQ30" s="810"/>
      <c r="AR30" s="810"/>
      <c r="AS30" s="810"/>
      <c r="AT30" s="810"/>
      <c r="AU30" s="810"/>
      <c r="AV30" s="810"/>
      <c r="AW30" s="810"/>
      <c r="AX30" s="810"/>
      <c r="AY30" s="810"/>
      <c r="AZ30" s="810"/>
      <c r="BA30" s="810"/>
      <c r="BB30" s="810"/>
      <c r="BC30" s="810"/>
      <c r="BD30" s="810"/>
      <c r="BE30" s="810"/>
      <c r="BF30" s="810"/>
      <c r="BG30" s="810"/>
      <c r="BH30" s="810"/>
      <c r="BI30" s="810"/>
      <c r="BJ30" s="810"/>
      <c r="BK30" s="810"/>
      <c r="BL30" s="810"/>
      <c r="BM30" s="810"/>
      <c r="BN30" s="810"/>
      <c r="BO30" s="810"/>
      <c r="BP30" s="810"/>
      <c r="BQ30" s="810"/>
      <c r="BR30" s="810"/>
      <c r="BS30" s="810"/>
      <c r="BT30" s="810"/>
      <c r="BU30" s="810"/>
      <c r="BV30" s="810"/>
      <c r="BW30" s="810"/>
      <c r="BX30" s="810"/>
      <c r="BY30" s="810"/>
      <c r="BZ30" s="810"/>
      <c r="CA30" s="810"/>
      <c r="CB30" s="810"/>
      <c r="CC30" s="810"/>
      <c r="CD30" s="810"/>
      <c r="CE30" s="810"/>
      <c r="CF30" s="810"/>
      <c r="CG30" s="810"/>
      <c r="CH30" s="810"/>
      <c r="CI30" s="810"/>
      <c r="CJ30" s="810"/>
      <c r="CK30" s="810"/>
      <c r="CL30" s="810"/>
      <c r="CM30" s="810"/>
      <c r="CN30" s="810"/>
      <c r="CO30" s="810"/>
      <c r="CP30" s="810"/>
      <c r="CQ30" s="810"/>
      <c r="CR30" s="810"/>
      <c r="CS30" s="810"/>
      <c r="CT30" s="810"/>
      <c r="CU30" s="810"/>
      <c r="CV30" s="810"/>
      <c r="CW30" s="810"/>
      <c r="CX30" s="810"/>
      <c r="CY30" s="810"/>
      <c r="CZ30" s="810"/>
      <c r="DA30" s="810"/>
      <c r="DB30" s="810"/>
      <c r="DC30" s="810"/>
      <c r="DD30" s="810"/>
      <c r="DE30" s="810"/>
      <c r="DF30" s="810"/>
      <c r="DG30" s="810"/>
      <c r="DH30" s="810"/>
      <c r="DI30" s="810"/>
      <c r="DJ30" s="810"/>
      <c r="DK30" s="810"/>
      <c r="DL30" s="810"/>
      <c r="DM30" s="810"/>
      <c r="DN30" s="810"/>
      <c r="DO30" s="810"/>
      <c r="DP30" s="810"/>
      <c r="DQ30" s="810"/>
      <c r="DR30" s="810"/>
      <c r="DS30" s="810"/>
      <c r="DT30" s="810"/>
      <c r="DU30" s="810"/>
      <c r="DV30" s="810"/>
      <c r="DW30" s="810"/>
      <c r="DX30" s="810"/>
      <c r="DY30" s="810"/>
      <c r="DZ30" s="810"/>
      <c r="EA30" s="810"/>
      <c r="EB30" s="810"/>
      <c r="EC30" s="810"/>
      <c r="ED30" s="810"/>
      <c r="EE30" s="810"/>
      <c r="EF30" s="810"/>
      <c r="EG30" s="810"/>
      <c r="EH30" s="810"/>
      <c r="EI30" s="810"/>
      <c r="EJ30" s="810"/>
      <c r="EK30" s="810"/>
      <c r="EL30" s="810"/>
      <c r="EM30" s="810"/>
      <c r="EN30" s="810"/>
      <c r="EO30" s="810"/>
      <c r="EP30" s="810"/>
      <c r="EQ30" s="810"/>
      <c r="ER30" s="810"/>
      <c r="ES30" s="810"/>
      <c r="ET30" s="810"/>
      <c r="EU30" s="810"/>
      <c r="EV30" s="810"/>
      <c r="EW30" s="810"/>
      <c r="EX30" s="810"/>
      <c r="EY30" s="810"/>
      <c r="EZ30" s="810"/>
      <c r="FA30" s="810"/>
      <c r="FB30" s="810"/>
      <c r="FC30" s="810"/>
      <c r="FD30" s="810"/>
      <c r="FE30" s="810"/>
      <c r="FF30" s="810"/>
      <c r="FG30" s="810"/>
      <c r="FH30" s="810"/>
      <c r="FI30" s="810"/>
      <c r="FJ30" s="810"/>
      <c r="FK30" s="810"/>
      <c r="FL30" s="810"/>
      <c r="FM30" s="810"/>
      <c r="FN30" s="810"/>
      <c r="FO30" s="810"/>
      <c r="FP30" s="810"/>
      <c r="FQ30" s="810"/>
      <c r="FR30" s="810"/>
      <c r="FS30" s="810"/>
      <c r="FT30" s="810"/>
      <c r="FU30" s="810"/>
      <c r="FV30" s="810"/>
      <c r="FW30" s="810"/>
      <c r="FX30" s="810"/>
      <c r="FY30" s="810"/>
      <c r="FZ30" s="810"/>
      <c r="GA30" s="810"/>
      <c r="GB30" s="810"/>
      <c r="GC30" s="810"/>
      <c r="GD30" s="810"/>
      <c r="GE30" s="810"/>
      <c r="GF30" s="810"/>
      <c r="GG30" s="810"/>
      <c r="GH30" s="810"/>
      <c r="GI30" s="810"/>
      <c r="GJ30" s="810"/>
      <c r="GK30" s="810"/>
      <c r="GL30" s="810"/>
      <c r="GM30" s="810"/>
      <c r="GN30" s="810"/>
      <c r="GO30" s="810"/>
      <c r="GP30" s="810"/>
      <c r="GQ30" s="810"/>
      <c r="GR30" s="810"/>
      <c r="GS30" s="810"/>
      <c r="GT30" s="810"/>
      <c r="GU30" s="810"/>
      <c r="GV30" s="810"/>
      <c r="GW30" s="810"/>
      <c r="GX30" s="810"/>
      <c r="GY30" s="810"/>
      <c r="GZ30" s="810"/>
      <c r="HA30" s="810"/>
      <c r="HB30" s="810"/>
      <c r="HC30" s="810"/>
      <c r="HD30" s="810"/>
      <c r="HE30" s="810"/>
      <c r="HF30" s="810"/>
      <c r="HG30" s="810"/>
      <c r="HH30" s="810"/>
      <c r="HI30" s="810"/>
      <c r="HJ30" s="810"/>
      <c r="HK30" s="810"/>
      <c r="HL30" s="810"/>
      <c r="HM30" s="810"/>
      <c r="HN30" s="810"/>
      <c r="HO30" s="810"/>
      <c r="HP30" s="810"/>
      <c r="HQ30" s="810"/>
      <c r="HR30" s="810"/>
      <c r="HS30" s="810"/>
      <c r="HT30" s="810"/>
      <c r="HU30" s="810"/>
      <c r="HV30" s="810"/>
      <c r="HW30" s="810"/>
      <c r="HX30" s="810"/>
      <c r="HY30" s="810"/>
      <c r="HZ30" s="810"/>
      <c r="IA30" s="810"/>
      <c r="IB30" s="810"/>
      <c r="IC30" s="810"/>
      <c r="ID30" s="810"/>
      <c r="IE30" s="810"/>
      <c r="IF30" s="810"/>
      <c r="IG30" s="810"/>
      <c r="IH30" s="810"/>
      <c r="II30" s="810"/>
      <c r="IJ30" s="810"/>
      <c r="IK30" s="810"/>
      <c r="IL30" s="810"/>
      <c r="IM30" s="810"/>
      <c r="IN30" s="810"/>
      <c r="IO30" s="810"/>
      <c r="IP30" s="810"/>
      <c r="IQ30" s="810"/>
      <c r="IR30" s="810"/>
      <c r="IS30" s="810"/>
      <c r="IT30" s="810"/>
      <c r="IU30" s="810"/>
      <c r="IV30" s="810"/>
      <c r="IW30" s="810"/>
      <c r="IX30" s="810"/>
      <c r="IY30" s="810"/>
      <c r="IZ30" s="810"/>
      <c r="JA30" s="810"/>
      <c r="JB30" s="810"/>
      <c r="JC30" s="810"/>
      <c r="JD30" s="810"/>
      <c r="JE30" s="810"/>
      <c r="JF30" s="810"/>
      <c r="JG30" s="810"/>
      <c r="JH30" s="810"/>
      <c r="JI30" s="810"/>
      <c r="JJ30" s="810"/>
      <c r="JK30" s="810"/>
      <c r="JL30" s="810"/>
      <c r="JM30" s="810"/>
      <c r="JN30" s="810"/>
      <c r="JO30" s="810"/>
      <c r="JP30" s="810"/>
      <c r="JQ30" s="810"/>
      <c r="JR30" s="810"/>
      <c r="JS30" s="810"/>
      <c r="JT30" s="810"/>
      <c r="JU30" s="810"/>
      <c r="JV30" s="810"/>
      <c r="JW30" s="810"/>
      <c r="JX30" s="810"/>
      <c r="JY30" s="810"/>
      <c r="JZ30" s="810"/>
      <c r="KA30" s="810"/>
      <c r="KB30" s="810"/>
      <c r="KC30" s="810"/>
      <c r="KD30" s="810"/>
      <c r="KE30" s="810"/>
      <c r="KF30" s="810"/>
      <c r="KG30" s="810"/>
      <c r="KH30" s="810"/>
      <c r="KI30" s="810"/>
      <c r="KJ30" s="810"/>
      <c r="KK30" s="810"/>
      <c r="KL30" s="810"/>
      <c r="KM30" s="810"/>
      <c r="KN30" s="810"/>
      <c r="KO30" s="810"/>
      <c r="KP30" s="810"/>
      <c r="KQ30" s="810"/>
      <c r="KR30" s="810"/>
      <c r="KS30" s="810"/>
      <c r="KT30" s="810"/>
      <c r="KU30" s="810"/>
      <c r="KV30" s="810"/>
      <c r="KW30" s="810"/>
      <c r="KX30" s="810"/>
      <c r="KY30" s="810"/>
      <c r="KZ30" s="810"/>
      <c r="LA30" s="810"/>
      <c r="LB30" s="810"/>
      <c r="LC30" s="810"/>
      <c r="LD30" s="810"/>
      <c r="LE30" s="810"/>
      <c r="LF30" s="810"/>
      <c r="LG30" s="810"/>
      <c r="LH30" s="810"/>
      <c r="LI30" s="810"/>
      <c r="LJ30" s="810"/>
      <c r="LK30" s="810"/>
      <c r="LL30" s="810"/>
      <c r="LM30" s="810"/>
      <c r="LN30" s="810"/>
      <c r="LO30" s="810"/>
      <c r="LP30" s="810"/>
      <c r="LQ30" s="810"/>
      <c r="LR30" s="810"/>
      <c r="LS30" s="810"/>
      <c r="LT30" s="810"/>
      <c r="LU30" s="810"/>
      <c r="LV30" s="810"/>
      <c r="LW30" s="810"/>
      <c r="LX30" s="810"/>
      <c r="LY30" s="810"/>
      <c r="LZ30" s="810"/>
      <c r="MA30" s="810"/>
      <c r="MB30" s="810"/>
      <c r="MC30" s="810"/>
      <c r="MD30" s="810"/>
      <c r="ME30" s="810"/>
      <c r="MF30" s="810"/>
      <c r="MG30" s="810"/>
      <c r="MH30" s="810"/>
      <c r="MI30" s="810"/>
      <c r="MJ30" s="810"/>
      <c r="MK30" s="810"/>
      <c r="ML30" s="810"/>
      <c r="MM30" s="810"/>
      <c r="MN30" s="810"/>
      <c r="MO30" s="810"/>
      <c r="MP30" s="810"/>
      <c r="MQ30" s="810"/>
      <c r="MR30" s="810"/>
      <c r="MS30" s="810"/>
      <c r="MT30" s="810"/>
      <c r="MU30" s="810"/>
      <c r="MV30" s="810"/>
      <c r="MW30" s="810"/>
      <c r="MX30" s="810"/>
      <c r="MY30" s="810"/>
      <c r="MZ30" s="810"/>
      <c r="NA30" s="810"/>
      <c r="NB30" s="810"/>
      <c r="NC30" s="810"/>
      <c r="ND30" s="810"/>
      <c r="NE30" s="810"/>
      <c r="NF30" s="810"/>
      <c r="NG30" s="810"/>
      <c r="NH30" s="810"/>
      <c r="NI30" s="810"/>
      <c r="NJ30" s="810"/>
      <c r="NK30" s="810"/>
      <c r="NL30" s="810"/>
      <c r="NM30" s="810"/>
      <c r="NN30" s="810"/>
      <c r="NO30" s="810"/>
      <c r="NP30" s="810"/>
      <c r="NQ30" s="810"/>
      <c r="NR30" s="810"/>
      <c r="NS30" s="810"/>
      <c r="NT30" s="810"/>
      <c r="NU30" s="810"/>
      <c r="NV30" s="810"/>
      <c r="NW30" s="810"/>
      <c r="NX30" s="810"/>
      <c r="NY30" s="810"/>
      <c r="NZ30" s="810"/>
      <c r="OA30" s="810"/>
      <c r="OB30" s="810"/>
      <c r="OC30" s="810"/>
      <c r="OD30" s="810"/>
      <c r="OE30" s="810"/>
      <c r="OF30" s="810"/>
      <c r="OG30" s="810"/>
      <c r="OH30" s="810"/>
      <c r="OI30" s="810"/>
      <c r="OJ30" s="810"/>
      <c r="OK30" s="810"/>
      <c r="OL30" s="810"/>
      <c r="OM30" s="810"/>
      <c r="ON30" s="810"/>
      <c r="OO30" s="810"/>
      <c r="OP30" s="810"/>
      <c r="OQ30" s="810"/>
      <c r="OR30" s="810"/>
      <c r="OS30" s="810"/>
      <c r="OT30" s="810"/>
      <c r="OU30" s="810"/>
      <c r="OV30" s="810"/>
      <c r="OW30" s="810"/>
      <c r="OX30" s="810"/>
      <c r="OY30" s="810"/>
      <c r="OZ30" s="810"/>
      <c r="PA30" s="810"/>
      <c r="PB30" s="810"/>
      <c r="PC30" s="810"/>
      <c r="PD30" s="810"/>
      <c r="PE30" s="810"/>
      <c r="PF30" s="810"/>
      <c r="PG30" s="810"/>
      <c r="PH30" s="810"/>
      <c r="PI30" s="810"/>
      <c r="PJ30" s="810"/>
      <c r="PK30" s="810"/>
      <c r="PL30" s="810"/>
      <c r="PM30" s="810"/>
      <c r="PN30" s="810"/>
      <c r="PO30" s="810"/>
      <c r="PP30" s="810"/>
      <c r="PQ30" s="810"/>
      <c r="PR30" s="810"/>
      <c r="PS30" s="810"/>
      <c r="PT30" s="810"/>
      <c r="PU30" s="810"/>
      <c r="PV30" s="810"/>
      <c r="PW30" s="810"/>
      <c r="PX30" s="810"/>
      <c r="PY30" s="810"/>
      <c r="PZ30" s="810"/>
      <c r="QA30" s="810"/>
      <c r="QB30" s="810"/>
      <c r="QC30" s="810"/>
      <c r="QD30" s="810"/>
      <c r="QE30" s="810"/>
      <c r="QF30" s="810"/>
      <c r="QG30" s="810"/>
      <c r="QH30" s="810"/>
      <c r="QI30" s="810"/>
      <c r="QJ30" s="810"/>
      <c r="QK30" s="810"/>
      <c r="QL30" s="810"/>
      <c r="QM30" s="810"/>
      <c r="QN30" s="810"/>
      <c r="QO30" s="810"/>
      <c r="QP30" s="810"/>
      <c r="QQ30" s="810"/>
      <c r="QR30" s="810"/>
      <c r="QS30" s="810"/>
      <c r="QT30" s="810"/>
      <c r="QU30" s="810"/>
      <c r="QV30" s="810"/>
      <c r="QW30" s="810"/>
      <c r="QX30" s="810"/>
      <c r="QY30" s="810"/>
      <c r="QZ30" s="810"/>
      <c r="RA30" s="810"/>
      <c r="RB30" s="810"/>
      <c r="RC30" s="810"/>
      <c r="RD30" s="810"/>
      <c r="RE30" s="810"/>
      <c r="RF30" s="810"/>
      <c r="RG30" s="810"/>
      <c r="RH30" s="810"/>
      <c r="RI30" s="810"/>
      <c r="RJ30" s="810"/>
      <c r="RK30" s="810"/>
      <c r="RL30" s="810"/>
      <c r="RM30" s="810"/>
      <c r="RN30" s="810"/>
      <c r="RO30" s="810"/>
      <c r="RP30" s="810"/>
      <c r="RQ30" s="810"/>
      <c r="RR30" s="810"/>
      <c r="RS30" s="810"/>
      <c r="RT30" s="810"/>
      <c r="RU30" s="810"/>
      <c r="RV30" s="810"/>
      <c r="RW30" s="810"/>
      <c r="RX30" s="810"/>
      <c r="RY30" s="810"/>
      <c r="RZ30" s="810"/>
      <c r="SA30" s="810"/>
      <c r="SB30" s="810"/>
      <c r="SC30" s="810"/>
      <c r="SD30" s="810"/>
      <c r="SE30" s="810"/>
      <c r="SF30" s="810"/>
      <c r="SG30" s="810"/>
      <c r="SH30" s="810"/>
      <c r="SI30" s="810"/>
      <c r="SJ30" s="810"/>
      <c r="SK30" s="810"/>
      <c r="SL30" s="810"/>
      <c r="SM30" s="810"/>
      <c r="SN30" s="810"/>
      <c r="SO30" s="810"/>
      <c r="SP30" s="810"/>
      <c r="SQ30" s="810"/>
      <c r="SR30" s="810"/>
      <c r="SS30" s="810"/>
      <c r="ST30" s="810"/>
      <c r="SU30" s="810"/>
      <c r="SV30" s="810"/>
      <c r="SW30" s="810"/>
      <c r="SX30" s="810"/>
      <c r="SY30" s="810"/>
      <c r="SZ30" s="810"/>
      <c r="TA30" s="810"/>
      <c r="TB30" s="810"/>
      <c r="TC30" s="810"/>
      <c r="TD30" s="810"/>
      <c r="TE30" s="810"/>
      <c r="TF30" s="810"/>
      <c r="TG30" s="810"/>
      <c r="TH30" s="810"/>
      <c r="TI30" s="810"/>
      <c r="TJ30" s="810"/>
      <c r="TK30" s="810"/>
      <c r="TL30" s="810"/>
      <c r="TM30" s="810"/>
      <c r="TN30" s="810"/>
      <c r="TO30" s="810"/>
      <c r="TP30" s="810"/>
      <c r="TQ30" s="810"/>
      <c r="TR30" s="810"/>
      <c r="TS30" s="810"/>
      <c r="TT30" s="810"/>
      <c r="TU30" s="810"/>
      <c r="TV30" s="810"/>
      <c r="TW30" s="810"/>
      <c r="TX30" s="810"/>
      <c r="TY30" s="810"/>
      <c r="TZ30" s="810"/>
      <c r="UA30" s="810"/>
      <c r="UB30" s="810"/>
      <c r="UC30" s="810"/>
      <c r="UD30" s="810"/>
      <c r="UE30" s="810"/>
      <c r="UF30" s="810"/>
      <c r="UG30" s="810"/>
      <c r="UH30" s="810"/>
      <c r="UI30" s="810"/>
      <c r="UJ30" s="810"/>
      <c r="UK30" s="810"/>
      <c r="UL30" s="810"/>
      <c r="UM30" s="810"/>
      <c r="UN30" s="810"/>
      <c r="UO30" s="810"/>
      <c r="UP30" s="810"/>
      <c r="UQ30" s="810"/>
      <c r="UR30" s="810"/>
      <c r="US30" s="810"/>
      <c r="UT30" s="810"/>
      <c r="UU30" s="810"/>
      <c r="UV30" s="810"/>
      <c r="UW30" s="810"/>
      <c r="UX30" s="810"/>
      <c r="UY30" s="810"/>
      <c r="UZ30" s="810"/>
      <c r="VA30" s="810"/>
      <c r="VB30" s="810"/>
      <c r="VC30" s="810"/>
      <c r="VD30" s="810"/>
      <c r="VE30" s="810"/>
      <c r="VF30" s="810"/>
      <c r="VG30" s="810"/>
      <c r="VH30" s="810"/>
      <c r="VI30" s="810"/>
      <c r="VJ30" s="810"/>
      <c r="VK30" s="810"/>
      <c r="VL30" s="810"/>
      <c r="VM30" s="810"/>
      <c r="VN30" s="810"/>
      <c r="VO30" s="810"/>
      <c r="VP30" s="810"/>
      <c r="VQ30" s="810"/>
      <c r="VR30" s="810"/>
      <c r="VS30" s="810"/>
      <c r="VT30" s="810"/>
      <c r="VU30" s="810"/>
      <c r="VV30" s="810"/>
      <c r="VW30" s="810"/>
      <c r="VX30" s="810"/>
      <c r="VY30" s="810"/>
      <c r="VZ30" s="810"/>
      <c r="WA30" s="810"/>
      <c r="WB30" s="810"/>
      <c r="WC30" s="810"/>
      <c r="WD30" s="810"/>
      <c r="WE30" s="810"/>
      <c r="WF30" s="810"/>
      <c r="WG30" s="810"/>
      <c r="WH30" s="810"/>
      <c r="WI30" s="810"/>
      <c r="WJ30" s="810"/>
      <c r="WK30" s="810"/>
      <c r="WL30" s="810"/>
      <c r="WM30" s="810"/>
      <c r="WN30" s="810"/>
      <c r="WO30" s="810"/>
      <c r="WP30" s="810"/>
      <c r="WQ30" s="810"/>
      <c r="WR30" s="810"/>
      <c r="WS30" s="810"/>
      <c r="WT30" s="810"/>
      <c r="WU30" s="810"/>
      <c r="WV30" s="810"/>
      <c r="WW30" s="810"/>
      <c r="WX30" s="810"/>
      <c r="WY30" s="810"/>
      <c r="WZ30" s="810"/>
      <c r="XA30" s="810"/>
      <c r="XB30" s="810"/>
      <c r="XC30" s="810"/>
      <c r="XD30" s="810"/>
      <c r="XE30" s="810"/>
      <c r="XF30" s="810"/>
      <c r="XG30" s="810"/>
      <c r="XH30" s="810"/>
      <c r="XI30" s="810"/>
      <c r="XJ30" s="810"/>
      <c r="XK30" s="810"/>
      <c r="XL30" s="810"/>
      <c r="XM30" s="810"/>
      <c r="XN30" s="810"/>
      <c r="XO30" s="810"/>
      <c r="XP30" s="810"/>
      <c r="XQ30" s="810"/>
      <c r="XR30" s="810"/>
      <c r="XS30" s="810"/>
      <c r="XT30" s="810"/>
      <c r="XU30" s="810"/>
      <c r="XV30" s="810"/>
      <c r="XW30" s="810"/>
      <c r="XX30" s="810"/>
      <c r="XY30" s="810"/>
      <c r="XZ30" s="810"/>
      <c r="YA30" s="810"/>
      <c r="YB30" s="810"/>
      <c r="YC30" s="810"/>
      <c r="YD30" s="810"/>
      <c r="YE30" s="810"/>
      <c r="YF30" s="810"/>
      <c r="YG30" s="810"/>
      <c r="YH30" s="810"/>
      <c r="YI30" s="810"/>
      <c r="YJ30" s="810"/>
      <c r="YK30" s="810"/>
      <c r="YL30" s="810"/>
      <c r="YM30" s="810"/>
      <c r="YN30" s="810"/>
      <c r="YO30" s="810"/>
      <c r="YP30" s="810"/>
      <c r="YQ30" s="810"/>
      <c r="YR30" s="810"/>
      <c r="YS30" s="810"/>
      <c r="YT30" s="810"/>
      <c r="YU30" s="810"/>
      <c r="YV30" s="810"/>
      <c r="YW30" s="810"/>
      <c r="YX30" s="810"/>
      <c r="YY30" s="810"/>
      <c r="YZ30" s="810"/>
      <c r="ZA30" s="810"/>
      <c r="ZB30" s="810"/>
      <c r="ZC30" s="810"/>
      <c r="ZD30" s="810"/>
      <c r="ZE30" s="810"/>
      <c r="ZF30" s="810"/>
      <c r="ZG30" s="810"/>
      <c r="ZH30" s="810"/>
      <c r="ZI30" s="810"/>
      <c r="ZJ30" s="810"/>
      <c r="ZK30" s="810"/>
      <c r="ZL30" s="810"/>
      <c r="ZM30" s="810"/>
      <c r="ZN30" s="810"/>
      <c r="ZO30" s="810"/>
      <c r="ZP30" s="810"/>
      <c r="ZQ30" s="810"/>
      <c r="ZR30" s="810"/>
      <c r="ZS30" s="810"/>
      <c r="ZT30" s="810"/>
      <c r="ZU30" s="810"/>
      <c r="ZV30" s="810"/>
      <c r="ZW30" s="810"/>
      <c r="ZX30" s="810"/>
      <c r="ZY30" s="810"/>
      <c r="ZZ30" s="810"/>
      <c r="AAA30" s="810"/>
      <c r="AAB30" s="810"/>
      <c r="AAC30" s="810"/>
      <c r="AAD30" s="810"/>
      <c r="AAE30" s="810"/>
      <c r="AAF30" s="810"/>
      <c r="AAG30" s="810"/>
      <c r="AAH30" s="810"/>
      <c r="AAI30" s="810"/>
      <c r="AAJ30" s="810"/>
      <c r="AAK30" s="810"/>
      <c r="AAL30" s="810"/>
      <c r="AAM30" s="810"/>
      <c r="AAN30" s="810"/>
      <c r="AAO30" s="810"/>
      <c r="AAP30" s="810"/>
      <c r="AAQ30" s="810"/>
      <c r="AAR30" s="810"/>
      <c r="AAS30" s="810"/>
      <c r="AAT30" s="810"/>
      <c r="AAU30" s="810"/>
      <c r="AAV30" s="810"/>
      <c r="AAW30" s="810"/>
      <c r="AAX30" s="810"/>
      <c r="AAY30" s="810"/>
      <c r="AAZ30" s="810"/>
      <c r="ABA30" s="810"/>
      <c r="ABB30" s="810"/>
      <c r="ABC30" s="810"/>
      <c r="ABD30" s="810"/>
      <c r="ABE30" s="810"/>
      <c r="ABF30" s="810"/>
      <c r="ABG30" s="810"/>
      <c r="ABH30" s="810"/>
      <c r="ABI30" s="810"/>
      <c r="ABJ30" s="810"/>
      <c r="ABK30" s="810"/>
      <c r="ABL30" s="810"/>
      <c r="ABM30" s="810"/>
      <c r="ABN30" s="810"/>
      <c r="ABO30" s="810"/>
      <c r="ABP30" s="810"/>
      <c r="ABQ30" s="810"/>
      <c r="ABR30" s="810"/>
      <c r="ABS30" s="810"/>
      <c r="ABT30" s="810"/>
      <c r="ABU30" s="810"/>
      <c r="ABV30" s="810"/>
      <c r="ABW30" s="810"/>
      <c r="ABX30" s="810"/>
      <c r="ABY30" s="810"/>
      <c r="ABZ30" s="810"/>
      <c r="ACA30" s="810"/>
      <c r="ACB30" s="810"/>
      <c r="ACC30" s="810"/>
      <c r="ACD30" s="810"/>
      <c r="ACE30" s="810"/>
      <c r="ACF30" s="810"/>
      <c r="ACG30" s="810"/>
      <c r="ACH30" s="810"/>
      <c r="ACI30" s="810"/>
      <c r="ACJ30" s="810"/>
      <c r="ACK30" s="810"/>
      <c r="ACL30" s="810"/>
      <c r="ACM30" s="810"/>
      <c r="ACN30" s="810"/>
      <c r="ACO30" s="810"/>
      <c r="ACP30" s="810"/>
      <c r="ACQ30" s="810"/>
      <c r="ACR30" s="810"/>
      <c r="ACS30" s="810"/>
      <c r="ACT30" s="810"/>
      <c r="ACU30" s="810"/>
      <c r="ACV30" s="810"/>
      <c r="ACW30" s="810"/>
      <c r="ACX30" s="810"/>
      <c r="ACY30" s="810"/>
      <c r="ACZ30" s="810"/>
      <c r="ADA30" s="810"/>
      <c r="ADB30" s="810"/>
      <c r="ADC30" s="810"/>
      <c r="ADD30" s="810"/>
      <c r="ADE30" s="810"/>
      <c r="ADF30" s="810"/>
      <c r="ADG30" s="810"/>
      <c r="ADH30" s="810"/>
      <c r="ADI30" s="810"/>
      <c r="ADJ30" s="810"/>
      <c r="ADK30" s="810"/>
      <c r="ADL30" s="810"/>
      <c r="ADM30" s="810"/>
      <c r="ADN30" s="810"/>
      <c r="ADO30" s="810"/>
      <c r="ADP30" s="810"/>
      <c r="ADQ30" s="810"/>
      <c r="ADR30" s="810"/>
      <c r="ADS30" s="810"/>
      <c r="ADT30" s="810"/>
      <c r="ADU30" s="810"/>
      <c r="ADV30" s="810"/>
      <c r="ADW30" s="810"/>
      <c r="ADX30" s="810"/>
      <c r="ADY30" s="810"/>
      <c r="ADZ30" s="810"/>
      <c r="AEA30" s="810"/>
      <c r="AEB30" s="810"/>
      <c r="AEC30" s="810"/>
      <c r="AED30" s="810"/>
      <c r="AEE30" s="810"/>
      <c r="AEF30" s="810"/>
      <c r="AEG30" s="810"/>
      <c r="AEH30" s="810"/>
      <c r="AEI30" s="810"/>
      <c r="AEJ30" s="810"/>
      <c r="AEK30" s="810"/>
      <c r="AEL30" s="810"/>
      <c r="AEM30" s="810"/>
      <c r="AEN30" s="810"/>
      <c r="AEO30" s="810"/>
      <c r="AEP30" s="810"/>
      <c r="AEQ30" s="810"/>
      <c r="AER30" s="810"/>
      <c r="AES30" s="810"/>
      <c r="AET30" s="810"/>
      <c r="AEU30" s="810"/>
      <c r="AEV30" s="810"/>
      <c r="AEW30" s="810"/>
      <c r="AEX30" s="810"/>
      <c r="AEY30" s="810"/>
      <c r="AEZ30" s="810"/>
      <c r="AFA30" s="810"/>
      <c r="AFB30" s="810"/>
      <c r="AFC30" s="810"/>
      <c r="AFD30" s="810"/>
      <c r="AFE30" s="810"/>
      <c r="AFF30" s="810"/>
      <c r="AFG30" s="810"/>
      <c r="AFH30" s="810"/>
      <c r="AFI30" s="810"/>
      <c r="AFJ30" s="810"/>
      <c r="AFK30" s="810"/>
      <c r="AFL30" s="810"/>
      <c r="AFM30" s="810"/>
      <c r="AFN30" s="810"/>
      <c r="AFO30" s="810"/>
      <c r="AFP30" s="810"/>
      <c r="AFQ30" s="810"/>
      <c r="AFR30" s="810"/>
      <c r="AFS30" s="810"/>
      <c r="AFT30" s="810"/>
      <c r="AFU30" s="810"/>
      <c r="AFV30" s="810"/>
      <c r="AFW30" s="810"/>
      <c r="AFX30" s="810"/>
      <c r="AFY30" s="810"/>
      <c r="AFZ30" s="810"/>
      <c r="AGA30" s="810"/>
      <c r="AGB30" s="810"/>
      <c r="AGC30" s="810"/>
      <c r="AGD30" s="810"/>
      <c r="AGE30" s="810"/>
      <c r="AGF30" s="810"/>
      <c r="AGG30" s="810"/>
      <c r="AGH30" s="810"/>
      <c r="AGI30" s="810"/>
      <c r="AGJ30" s="810"/>
      <c r="AGK30" s="810"/>
      <c r="AGL30" s="810"/>
      <c r="AGM30" s="810"/>
      <c r="AGN30" s="810"/>
      <c r="AGO30" s="810"/>
      <c r="AGP30" s="810"/>
      <c r="AGQ30" s="810"/>
      <c r="AGR30" s="810"/>
      <c r="AGS30" s="810"/>
      <c r="AGT30" s="810"/>
      <c r="AGU30" s="810"/>
      <c r="AGV30" s="810"/>
      <c r="AGW30" s="810"/>
      <c r="AGX30" s="810"/>
      <c r="AGY30" s="810"/>
      <c r="AGZ30" s="810"/>
      <c r="AHA30" s="810"/>
      <c r="AHB30" s="810"/>
      <c r="AHC30" s="810"/>
      <c r="AHD30" s="810"/>
      <c r="AHE30" s="810"/>
      <c r="AHF30" s="810"/>
      <c r="AHG30" s="810"/>
      <c r="AHH30" s="810"/>
      <c r="AHI30" s="810"/>
      <c r="AHJ30" s="810"/>
      <c r="AHK30" s="810"/>
      <c r="AHL30" s="810"/>
      <c r="AHM30" s="810"/>
      <c r="AHN30" s="810"/>
      <c r="AHO30" s="810"/>
      <c r="AHP30" s="810"/>
      <c r="AHQ30" s="810"/>
      <c r="AHR30" s="810"/>
      <c r="AHS30" s="810"/>
      <c r="AHT30" s="810"/>
      <c r="AHU30" s="810"/>
      <c r="AHV30" s="810"/>
      <c r="AHW30" s="810"/>
      <c r="AHX30" s="810"/>
      <c r="AHY30" s="810"/>
      <c r="AHZ30" s="810"/>
      <c r="AIA30" s="810"/>
      <c r="AIB30" s="810"/>
      <c r="AIC30" s="810"/>
      <c r="AID30" s="810"/>
      <c r="AIE30" s="810"/>
      <c r="AIF30" s="810"/>
      <c r="AIG30" s="810"/>
      <c r="AIH30" s="810"/>
      <c r="AII30" s="810"/>
      <c r="AIJ30" s="810"/>
      <c r="AIK30" s="810"/>
      <c r="AIL30" s="810"/>
      <c r="AIM30" s="810"/>
      <c r="AIN30" s="810"/>
      <c r="AIO30" s="810"/>
      <c r="AIP30" s="810"/>
      <c r="AIQ30" s="810"/>
      <c r="AIR30" s="810"/>
      <c r="AIS30" s="810"/>
      <c r="AIT30" s="810"/>
      <c r="AIU30" s="810"/>
      <c r="AIV30" s="810"/>
      <c r="AIW30" s="810"/>
      <c r="AIX30" s="810"/>
      <c r="AIY30" s="810"/>
      <c r="AIZ30" s="810"/>
      <c r="AJA30" s="810"/>
      <c r="AJB30" s="810"/>
      <c r="AJC30" s="810"/>
      <c r="AJD30" s="810"/>
      <c r="AJE30" s="810"/>
      <c r="AJF30" s="810"/>
      <c r="AJG30" s="810"/>
      <c r="AJH30" s="810"/>
      <c r="AJI30" s="810"/>
      <c r="AJJ30" s="810"/>
      <c r="AJK30" s="810"/>
      <c r="AJL30" s="810"/>
      <c r="AJM30" s="810"/>
      <c r="AJN30" s="810"/>
      <c r="AJO30" s="810"/>
      <c r="AJP30" s="810"/>
      <c r="AJQ30" s="810"/>
      <c r="AJR30" s="810"/>
      <c r="AJS30" s="810"/>
      <c r="AJT30" s="810"/>
      <c r="AJU30" s="810"/>
      <c r="AJV30" s="810"/>
      <c r="AJW30" s="810"/>
      <c r="AJX30" s="810"/>
      <c r="AJY30" s="810"/>
      <c r="AJZ30" s="810"/>
      <c r="AKA30" s="810"/>
      <c r="AKB30" s="810"/>
      <c r="AKC30" s="810"/>
      <c r="AKD30" s="810"/>
      <c r="AKE30" s="810"/>
      <c r="AKF30" s="810"/>
      <c r="AKG30" s="810"/>
      <c r="AKH30" s="810"/>
      <c r="AKI30" s="810"/>
      <c r="AKJ30" s="810"/>
      <c r="AKK30" s="810"/>
      <c r="AKL30" s="810"/>
      <c r="AKM30" s="810"/>
      <c r="AKN30" s="810"/>
      <c r="AKO30" s="810"/>
      <c r="AKP30" s="810"/>
      <c r="AKQ30" s="810"/>
      <c r="AKR30" s="810"/>
      <c r="AKS30" s="810"/>
      <c r="AKT30" s="810"/>
      <c r="AKU30" s="810"/>
      <c r="AKV30" s="810"/>
      <c r="AKW30" s="810"/>
      <c r="AKX30" s="810"/>
      <c r="AKY30" s="810"/>
      <c r="AKZ30" s="810"/>
      <c r="ALA30" s="810"/>
      <c r="ALB30" s="810"/>
      <c r="ALC30" s="810"/>
      <c r="ALD30" s="810"/>
      <c r="ALE30" s="810"/>
      <c r="ALF30" s="810"/>
      <c r="ALG30" s="810"/>
      <c r="ALH30" s="810"/>
      <c r="ALI30" s="810"/>
      <c r="ALJ30" s="810"/>
      <c r="ALK30" s="810"/>
      <c r="ALL30" s="810"/>
      <c r="ALM30" s="810"/>
      <c r="ALN30" s="810"/>
      <c r="ALO30" s="810"/>
      <c r="ALP30" s="810"/>
      <c r="ALQ30" s="810"/>
      <c r="ALR30" s="810"/>
      <c r="ALS30" s="810"/>
      <c r="ALT30" s="810"/>
      <c r="ALU30" s="810"/>
      <c r="ALV30" s="810"/>
      <c r="ALW30" s="810"/>
      <c r="ALX30" s="810"/>
      <c r="ALY30" s="810"/>
      <c r="ALZ30" s="810"/>
      <c r="AMA30" s="810"/>
      <c r="AMB30" s="810"/>
      <c r="AMC30" s="810"/>
      <c r="AMD30" s="810"/>
      <c r="AME30" s="810"/>
      <c r="AMF30" s="810"/>
      <c r="AMG30" s="810"/>
      <c r="AMH30" s="810"/>
      <c r="AMI30" s="810"/>
      <c r="AMJ30" s="810"/>
      <c r="AMK30" s="810"/>
      <c r="AML30" s="810"/>
      <c r="AMM30" s="810"/>
      <c r="AMN30" s="810"/>
      <c r="AMO30" s="810"/>
      <c r="AMP30" s="810"/>
      <c r="AMQ30" s="810"/>
      <c r="AMR30" s="810"/>
      <c r="AMS30" s="810"/>
      <c r="AMT30" s="810"/>
      <c r="AMU30" s="810"/>
      <c r="AMV30" s="810"/>
      <c r="AMW30" s="810"/>
      <c r="AMX30" s="810"/>
      <c r="AMY30" s="810"/>
      <c r="AMZ30" s="810"/>
      <c r="ANA30" s="810"/>
      <c r="ANB30" s="810"/>
      <c r="ANC30" s="810"/>
      <c r="AND30" s="810"/>
      <c r="ANE30" s="810"/>
      <c r="ANF30" s="810"/>
      <c r="ANG30" s="810"/>
      <c r="ANH30" s="810"/>
      <c r="ANI30" s="810"/>
      <c r="ANJ30" s="810"/>
      <c r="ANK30" s="810"/>
      <c r="ANL30" s="810"/>
      <c r="ANM30" s="810"/>
      <c r="ANN30" s="810"/>
      <c r="ANO30" s="810"/>
      <c r="ANP30" s="810"/>
      <c r="ANQ30" s="810"/>
      <c r="ANR30" s="810"/>
      <c r="ANS30" s="810"/>
      <c r="ANT30" s="810"/>
      <c r="ANU30" s="810"/>
      <c r="ANV30" s="810"/>
      <c r="ANW30" s="810"/>
      <c r="ANX30" s="810"/>
      <c r="ANY30" s="810"/>
      <c r="ANZ30" s="810"/>
      <c r="AOA30" s="810"/>
      <c r="AOB30" s="810"/>
      <c r="AOC30" s="810"/>
      <c r="AOD30" s="810"/>
      <c r="AOE30" s="810"/>
      <c r="AOF30" s="810"/>
      <c r="AOG30" s="810"/>
      <c r="AOH30" s="810"/>
      <c r="AOI30" s="810"/>
      <c r="AOJ30" s="810"/>
      <c r="AOK30" s="810"/>
      <c r="AOL30" s="810"/>
      <c r="AOM30" s="810"/>
      <c r="AON30" s="810"/>
      <c r="AOO30" s="810"/>
      <c r="AOP30" s="810"/>
      <c r="AOQ30" s="810"/>
      <c r="AOR30" s="810"/>
      <c r="AOS30" s="810"/>
      <c r="AOT30" s="810"/>
      <c r="AOU30" s="810"/>
      <c r="AOV30" s="810"/>
      <c r="AOW30" s="810"/>
      <c r="AOX30" s="810"/>
      <c r="AOY30" s="810"/>
      <c r="AOZ30" s="810"/>
      <c r="APA30" s="810"/>
      <c r="APB30" s="810"/>
      <c r="APC30" s="810"/>
      <c r="APD30" s="810"/>
      <c r="APE30" s="810"/>
      <c r="APF30" s="810"/>
      <c r="APG30" s="810"/>
      <c r="APH30" s="810"/>
      <c r="API30" s="810"/>
      <c r="APJ30" s="810"/>
      <c r="APK30" s="810"/>
      <c r="APL30" s="810"/>
      <c r="APM30" s="810"/>
      <c r="APN30" s="810"/>
      <c r="APO30" s="810"/>
      <c r="APP30" s="810"/>
      <c r="APQ30" s="810"/>
      <c r="APR30" s="810"/>
      <c r="APS30" s="810"/>
      <c r="APT30" s="810"/>
      <c r="APU30" s="810"/>
      <c r="APV30" s="810"/>
      <c r="APW30" s="810"/>
      <c r="APX30" s="810"/>
      <c r="APY30" s="810"/>
      <c r="APZ30" s="810"/>
      <c r="AQA30" s="810"/>
      <c r="AQB30" s="810"/>
      <c r="AQC30" s="810"/>
      <c r="AQD30" s="810"/>
      <c r="AQE30" s="810"/>
      <c r="AQF30" s="810"/>
      <c r="AQG30" s="810"/>
      <c r="AQH30" s="810"/>
      <c r="AQI30" s="810"/>
      <c r="AQJ30" s="810"/>
      <c r="AQK30" s="810"/>
      <c r="AQL30" s="810"/>
      <c r="AQM30" s="810"/>
      <c r="AQN30" s="810"/>
      <c r="AQO30" s="810"/>
      <c r="AQP30" s="810"/>
      <c r="AQQ30" s="810"/>
      <c r="AQR30" s="810"/>
      <c r="AQS30" s="810"/>
      <c r="AQT30" s="810"/>
      <c r="AQU30" s="810"/>
      <c r="AQV30" s="810"/>
      <c r="AQW30" s="810"/>
      <c r="AQX30" s="810"/>
      <c r="AQY30" s="810"/>
      <c r="AQZ30" s="810"/>
      <c r="ARA30" s="810"/>
      <c r="ARB30" s="810"/>
      <c r="ARC30" s="810"/>
      <c r="ARD30" s="810"/>
      <c r="ARE30" s="810"/>
      <c r="ARF30" s="810"/>
      <c r="ARG30" s="810"/>
      <c r="ARH30" s="810"/>
      <c r="ARI30" s="810"/>
      <c r="ARJ30" s="810"/>
      <c r="ARK30" s="810"/>
      <c r="ARL30" s="810"/>
      <c r="ARM30" s="810"/>
      <c r="ARN30" s="810"/>
      <c r="ARO30" s="810"/>
      <c r="ARP30" s="810"/>
      <c r="ARQ30" s="810"/>
      <c r="ARR30" s="810"/>
      <c r="ARS30" s="810"/>
      <c r="ART30" s="810"/>
      <c r="ARU30" s="810"/>
      <c r="ARV30" s="810"/>
      <c r="ARW30" s="810"/>
      <c r="ARX30" s="810"/>
      <c r="ARY30" s="810"/>
      <c r="ARZ30" s="810"/>
      <c r="ASA30" s="810"/>
      <c r="ASB30" s="810"/>
      <c r="ASC30" s="810"/>
      <c r="ASD30" s="810"/>
      <c r="ASE30" s="810"/>
      <c r="ASF30" s="810"/>
      <c r="ASG30" s="810"/>
      <c r="ASH30" s="810"/>
      <c r="ASI30" s="810"/>
      <c r="ASJ30" s="810"/>
      <c r="ASK30" s="810"/>
      <c r="ASL30" s="810"/>
      <c r="ASM30" s="810"/>
      <c r="ASN30" s="810"/>
      <c r="ASO30" s="810"/>
      <c r="ASP30" s="810"/>
      <c r="ASQ30" s="810"/>
      <c r="ASR30" s="810"/>
      <c r="ASS30" s="810"/>
      <c r="AST30" s="810"/>
      <c r="ASU30" s="810"/>
      <c r="ASV30" s="810"/>
      <c r="ASW30" s="810"/>
      <c r="ASX30" s="810"/>
      <c r="ASY30" s="810"/>
      <c r="ASZ30" s="810"/>
      <c r="ATA30" s="810"/>
      <c r="ATB30" s="810"/>
      <c r="ATC30" s="810"/>
      <c r="ATD30" s="810"/>
      <c r="ATE30" s="810"/>
      <c r="ATF30" s="810"/>
      <c r="ATG30" s="810"/>
      <c r="ATH30" s="810"/>
      <c r="ATI30" s="810"/>
      <c r="ATJ30" s="810"/>
      <c r="ATK30" s="810"/>
      <c r="ATL30" s="810"/>
      <c r="ATM30" s="810"/>
      <c r="ATN30" s="810"/>
      <c r="ATO30" s="810"/>
      <c r="ATP30" s="810"/>
      <c r="ATQ30" s="810"/>
      <c r="ATR30" s="810"/>
      <c r="ATS30" s="810"/>
      <c r="ATT30" s="810"/>
      <c r="ATU30" s="810"/>
      <c r="ATV30" s="810"/>
      <c r="ATW30" s="810"/>
      <c r="ATX30" s="810"/>
      <c r="ATY30" s="810"/>
      <c r="ATZ30" s="810"/>
      <c r="AUA30" s="810"/>
      <c r="AUB30" s="810"/>
      <c r="AUC30" s="810"/>
      <c r="AUD30" s="810"/>
      <c r="AUE30" s="810"/>
      <c r="AUF30" s="810"/>
      <c r="AUG30" s="810"/>
      <c r="AUH30" s="810"/>
      <c r="AUI30" s="810"/>
      <c r="AUJ30" s="810"/>
      <c r="AUK30" s="810"/>
      <c r="AUL30" s="810"/>
      <c r="AUM30" s="810"/>
      <c r="AUN30" s="810"/>
      <c r="AUO30" s="810"/>
      <c r="AUP30" s="810"/>
      <c r="AUQ30" s="810"/>
      <c r="AUR30" s="810"/>
      <c r="AUS30" s="810"/>
      <c r="AUT30" s="810"/>
      <c r="AUU30" s="810"/>
      <c r="AUV30" s="810"/>
      <c r="AUW30" s="810"/>
      <c r="AUX30" s="810"/>
      <c r="AUY30" s="810"/>
      <c r="AUZ30" s="810"/>
      <c r="AVA30" s="810"/>
      <c r="AVB30" s="810"/>
      <c r="AVC30" s="810"/>
      <c r="AVD30" s="810"/>
      <c r="AVE30" s="810"/>
      <c r="AVF30" s="810"/>
      <c r="AVG30" s="810"/>
      <c r="AVH30" s="810"/>
      <c r="AVI30" s="810"/>
      <c r="AVJ30" s="810"/>
      <c r="AVK30" s="810"/>
      <c r="AVL30" s="810"/>
      <c r="AVM30" s="810"/>
      <c r="AVN30" s="810"/>
      <c r="AVO30" s="810"/>
      <c r="AVP30" s="810"/>
      <c r="AVQ30" s="810"/>
      <c r="AVR30" s="810"/>
      <c r="AVS30" s="810"/>
      <c r="AVT30" s="810"/>
      <c r="AVU30" s="810"/>
      <c r="AVV30" s="810"/>
      <c r="AVW30" s="810"/>
      <c r="AVX30" s="810"/>
      <c r="AVY30" s="810"/>
      <c r="AVZ30" s="810"/>
      <c r="AWA30" s="810"/>
      <c r="AWB30" s="810"/>
      <c r="AWC30" s="810"/>
      <c r="AWD30" s="810"/>
      <c r="AWE30" s="810"/>
      <c r="AWF30" s="810"/>
      <c r="AWG30" s="810"/>
      <c r="AWH30" s="810"/>
      <c r="AWI30" s="810"/>
      <c r="AWJ30" s="810"/>
      <c r="AWK30" s="810"/>
      <c r="AWL30" s="810"/>
      <c r="AWM30" s="810"/>
      <c r="AWN30" s="810"/>
      <c r="AWO30" s="810"/>
      <c r="AWP30" s="810"/>
      <c r="AWQ30" s="810"/>
      <c r="AWR30" s="810"/>
      <c r="AWS30" s="810"/>
      <c r="AWT30" s="810"/>
      <c r="AWU30" s="810"/>
      <c r="AWV30" s="810"/>
      <c r="AWW30" s="810"/>
      <c r="AWX30" s="810"/>
      <c r="AWY30" s="810"/>
      <c r="AWZ30" s="810"/>
      <c r="AXA30" s="810"/>
      <c r="AXB30" s="810"/>
      <c r="AXC30" s="810"/>
      <c r="AXD30" s="810"/>
      <c r="AXE30" s="810"/>
      <c r="AXF30" s="810"/>
      <c r="AXG30" s="810"/>
      <c r="AXH30" s="810"/>
      <c r="AXI30" s="810"/>
      <c r="AXJ30" s="810"/>
      <c r="AXK30" s="810"/>
      <c r="AXL30" s="810"/>
      <c r="AXM30" s="810"/>
      <c r="AXN30" s="810"/>
      <c r="AXO30" s="810"/>
      <c r="AXP30" s="810"/>
      <c r="AXQ30" s="810"/>
      <c r="AXR30" s="810"/>
      <c r="AXS30" s="810"/>
      <c r="AXT30" s="810"/>
      <c r="AXU30" s="810"/>
      <c r="AXV30" s="810"/>
      <c r="AXW30" s="810"/>
      <c r="AXX30" s="810"/>
      <c r="AXY30" s="810"/>
      <c r="AXZ30" s="810"/>
      <c r="AYA30" s="810"/>
      <c r="AYB30" s="810"/>
      <c r="AYC30" s="810"/>
      <c r="AYD30" s="810"/>
      <c r="AYE30" s="810"/>
      <c r="AYF30" s="810"/>
      <c r="AYG30" s="810"/>
      <c r="AYH30" s="810"/>
      <c r="AYI30" s="810"/>
      <c r="AYJ30" s="810"/>
      <c r="AYK30" s="810"/>
      <c r="AYL30" s="810"/>
      <c r="AYM30" s="810"/>
      <c r="AYN30" s="810"/>
      <c r="AYO30" s="810"/>
      <c r="AYP30" s="810"/>
      <c r="AYQ30" s="810"/>
      <c r="AYR30" s="810"/>
      <c r="AYS30" s="810"/>
      <c r="AYT30" s="810"/>
      <c r="AYU30" s="810"/>
      <c r="AYV30" s="810"/>
      <c r="AYW30" s="810"/>
      <c r="AYX30" s="810"/>
      <c r="AYY30" s="810"/>
      <c r="AYZ30" s="810"/>
      <c r="AZA30" s="810"/>
      <c r="AZB30" s="810"/>
      <c r="AZC30" s="810"/>
      <c r="AZD30" s="810"/>
      <c r="AZE30" s="810"/>
      <c r="AZF30" s="810"/>
      <c r="AZG30" s="810"/>
      <c r="AZH30" s="810"/>
      <c r="AZI30" s="810"/>
      <c r="AZJ30" s="810"/>
      <c r="AZK30" s="810"/>
      <c r="AZL30" s="810"/>
      <c r="AZM30" s="810"/>
      <c r="AZN30" s="810"/>
      <c r="AZO30" s="810"/>
      <c r="AZP30" s="810"/>
      <c r="AZQ30" s="810"/>
      <c r="AZR30" s="810"/>
      <c r="AZS30" s="810"/>
      <c r="AZT30" s="810"/>
      <c r="AZU30" s="810"/>
      <c r="AZV30" s="810"/>
      <c r="AZW30" s="810"/>
      <c r="AZX30" s="810"/>
      <c r="AZY30" s="810"/>
      <c r="AZZ30" s="810"/>
      <c r="BAA30" s="810"/>
      <c r="BAB30" s="810"/>
      <c r="BAC30" s="810"/>
      <c r="BAD30" s="810"/>
      <c r="BAE30" s="810"/>
      <c r="BAF30" s="810"/>
      <c r="BAG30" s="810"/>
      <c r="BAH30" s="810"/>
      <c r="BAI30" s="810"/>
      <c r="BAJ30" s="810"/>
      <c r="BAK30" s="810"/>
      <c r="BAL30" s="810"/>
      <c r="BAM30" s="810"/>
      <c r="BAN30" s="810"/>
      <c r="BAO30" s="810"/>
      <c r="BAP30" s="810"/>
      <c r="BAQ30" s="810"/>
      <c r="BAR30" s="810"/>
      <c r="BAS30" s="810"/>
      <c r="BAT30" s="810"/>
      <c r="BAU30" s="810"/>
      <c r="BAV30" s="810"/>
      <c r="BAW30" s="810"/>
      <c r="BAX30" s="810"/>
      <c r="BAY30" s="810"/>
      <c r="BAZ30" s="810"/>
      <c r="BBA30" s="810"/>
      <c r="BBB30" s="810"/>
      <c r="BBC30" s="810"/>
      <c r="BBD30" s="810"/>
      <c r="BBE30" s="810"/>
      <c r="BBF30" s="810"/>
      <c r="BBG30" s="810"/>
      <c r="BBH30" s="810"/>
      <c r="BBI30" s="810"/>
      <c r="BBJ30" s="810"/>
      <c r="BBK30" s="810"/>
      <c r="BBL30" s="810"/>
      <c r="BBM30" s="810"/>
      <c r="BBN30" s="810"/>
      <c r="BBO30" s="810"/>
      <c r="BBP30" s="810"/>
      <c r="BBQ30" s="810"/>
      <c r="BBR30" s="810"/>
      <c r="BBS30" s="810"/>
      <c r="BBT30" s="810"/>
      <c r="BBU30" s="810"/>
      <c r="BBV30" s="810"/>
      <c r="BBW30" s="810"/>
      <c r="BBX30" s="810"/>
      <c r="BBY30" s="810"/>
      <c r="BBZ30" s="810"/>
      <c r="BCA30" s="810"/>
      <c r="BCB30" s="810"/>
      <c r="BCC30" s="810"/>
      <c r="BCD30" s="810"/>
      <c r="BCE30" s="810"/>
      <c r="BCF30" s="810"/>
      <c r="BCG30" s="810"/>
      <c r="BCH30" s="810"/>
      <c r="BCI30" s="810"/>
      <c r="BCJ30" s="810"/>
      <c r="BCK30" s="810"/>
      <c r="BCL30" s="810"/>
      <c r="BCM30" s="810"/>
      <c r="BCN30" s="810"/>
      <c r="BCO30" s="810"/>
      <c r="BCP30" s="810"/>
      <c r="BCQ30" s="810"/>
      <c r="BCR30" s="810"/>
      <c r="BCS30" s="810"/>
      <c r="BCT30" s="810"/>
      <c r="BCU30" s="810"/>
      <c r="BCV30" s="810"/>
      <c r="BCW30" s="810"/>
      <c r="BCX30" s="810"/>
      <c r="BCY30" s="810"/>
      <c r="BCZ30" s="810"/>
      <c r="BDA30" s="810"/>
      <c r="BDB30" s="810"/>
      <c r="BDC30" s="810"/>
      <c r="BDD30" s="810"/>
      <c r="BDE30" s="810"/>
      <c r="BDF30" s="810"/>
      <c r="BDG30" s="810"/>
      <c r="BDH30" s="810"/>
      <c r="BDI30" s="810"/>
      <c r="BDJ30" s="810"/>
      <c r="BDK30" s="810"/>
      <c r="BDL30" s="810"/>
      <c r="BDM30" s="810"/>
      <c r="BDN30" s="810"/>
      <c r="BDO30" s="810"/>
      <c r="BDP30" s="810"/>
      <c r="BDQ30" s="810"/>
      <c r="BDR30" s="810"/>
      <c r="BDS30" s="810"/>
      <c r="BDT30" s="810"/>
      <c r="BDU30" s="810"/>
      <c r="BDV30" s="810"/>
      <c r="BDW30" s="810"/>
      <c r="BDX30" s="810"/>
      <c r="BDY30" s="810"/>
      <c r="BDZ30" s="810"/>
      <c r="BEA30" s="810"/>
      <c r="BEB30" s="810"/>
      <c r="BEC30" s="810"/>
      <c r="BED30" s="810"/>
      <c r="BEE30" s="810"/>
      <c r="BEF30" s="810"/>
      <c r="BEG30" s="810"/>
      <c r="BEH30" s="810"/>
      <c r="BEI30" s="810"/>
      <c r="BEJ30" s="810"/>
      <c r="BEK30" s="810"/>
      <c r="BEL30" s="810"/>
      <c r="BEM30" s="810"/>
      <c r="BEN30" s="810"/>
      <c r="BEO30" s="810"/>
      <c r="BEP30" s="810"/>
      <c r="BEQ30" s="810"/>
      <c r="BER30" s="810"/>
      <c r="BES30" s="810"/>
      <c r="BET30" s="810"/>
      <c r="BEU30" s="810"/>
      <c r="BEV30" s="810"/>
      <c r="BEW30" s="810"/>
      <c r="BEX30" s="810"/>
      <c r="BEY30" s="810"/>
      <c r="BEZ30" s="810"/>
      <c r="BFA30" s="810"/>
      <c r="BFB30" s="810"/>
      <c r="BFC30" s="810"/>
      <c r="BFD30" s="810"/>
      <c r="BFE30" s="810"/>
      <c r="BFF30" s="810"/>
      <c r="BFG30" s="810"/>
      <c r="BFH30" s="810"/>
      <c r="BFI30" s="810"/>
      <c r="BFJ30" s="810"/>
      <c r="BFK30" s="810"/>
      <c r="BFL30" s="810"/>
      <c r="BFM30" s="810"/>
      <c r="BFN30" s="810"/>
      <c r="BFO30" s="810"/>
      <c r="BFP30" s="810"/>
      <c r="BFQ30" s="810"/>
      <c r="BFR30" s="810"/>
      <c r="BFS30" s="810"/>
      <c r="BFT30" s="810"/>
      <c r="BFU30" s="810"/>
      <c r="BFV30" s="810"/>
      <c r="BFW30" s="810"/>
      <c r="BFX30" s="810"/>
      <c r="BFY30" s="810"/>
      <c r="BFZ30" s="810"/>
      <c r="BGA30" s="810"/>
      <c r="BGB30" s="810"/>
      <c r="BGC30" s="810"/>
      <c r="BGD30" s="810"/>
      <c r="BGE30" s="810"/>
      <c r="BGF30" s="810"/>
      <c r="BGG30" s="810"/>
      <c r="BGH30" s="810"/>
      <c r="BGI30" s="810"/>
      <c r="BGJ30" s="810"/>
      <c r="BGK30" s="810"/>
      <c r="BGL30" s="810"/>
      <c r="BGM30" s="810"/>
      <c r="BGN30" s="810"/>
      <c r="BGO30" s="810"/>
      <c r="BGP30" s="810"/>
      <c r="BGQ30" s="810"/>
      <c r="BGR30" s="810"/>
      <c r="BGS30" s="810"/>
      <c r="BGT30" s="810"/>
      <c r="BGU30" s="810"/>
      <c r="BGV30" s="810"/>
      <c r="BGW30" s="810"/>
      <c r="BGX30" s="810"/>
      <c r="BGY30" s="810"/>
      <c r="BGZ30" s="810"/>
      <c r="BHA30" s="810"/>
      <c r="BHB30" s="810"/>
      <c r="BHC30" s="810"/>
      <c r="BHD30" s="810"/>
      <c r="BHE30" s="810"/>
      <c r="BHF30" s="810"/>
      <c r="BHG30" s="810"/>
      <c r="BHH30" s="810"/>
      <c r="BHI30" s="810"/>
      <c r="BHJ30" s="810"/>
      <c r="BHK30" s="810"/>
      <c r="BHL30" s="810"/>
      <c r="BHM30" s="810"/>
      <c r="BHN30" s="810"/>
      <c r="BHO30" s="810"/>
      <c r="BHP30" s="810"/>
      <c r="BHQ30" s="810"/>
      <c r="BHR30" s="810"/>
      <c r="BHS30" s="810"/>
      <c r="BHT30" s="810"/>
      <c r="BHU30" s="810"/>
      <c r="BHV30" s="810"/>
      <c r="BHW30" s="810"/>
      <c r="BHX30" s="810"/>
      <c r="BHY30" s="810"/>
      <c r="BHZ30" s="810"/>
      <c r="BIA30" s="810"/>
      <c r="BIB30" s="810"/>
      <c r="BIC30" s="810"/>
      <c r="BID30" s="810"/>
      <c r="BIE30" s="810"/>
    </row>
    <row r="31" spans="1:1591" ht="30" x14ac:dyDescent="0.25">
      <c r="A31" s="116" t="s">
        <v>354</v>
      </c>
      <c r="B31" s="180" t="s">
        <v>946</v>
      </c>
      <c r="C31" s="116" t="s">
        <v>959</v>
      </c>
      <c r="D31" s="116" t="s">
        <v>959</v>
      </c>
      <c r="E31" s="144">
        <v>100000</v>
      </c>
      <c r="F31" s="144">
        <v>100000</v>
      </c>
      <c r="G31" s="144">
        <v>100000</v>
      </c>
      <c r="H31" s="824"/>
    </row>
    <row r="32" spans="1:1591" ht="30" x14ac:dyDescent="0.25">
      <c r="A32" s="116" t="s">
        <v>645</v>
      </c>
      <c r="B32" s="180" t="s">
        <v>947</v>
      </c>
      <c r="C32" s="116" t="s">
        <v>1480</v>
      </c>
      <c r="D32" s="116" t="s">
        <v>1480</v>
      </c>
      <c r="E32" s="144">
        <v>300000</v>
      </c>
      <c r="F32" s="144">
        <v>300000</v>
      </c>
      <c r="G32" s="144">
        <v>300000</v>
      </c>
      <c r="H32" s="824"/>
    </row>
    <row r="33" spans="1:1591" ht="30.75" thickBot="1" x14ac:dyDescent="0.3">
      <c r="A33" s="116" t="s">
        <v>646</v>
      </c>
      <c r="B33" s="215" t="s">
        <v>1481</v>
      </c>
      <c r="C33" s="475" t="s">
        <v>1482</v>
      </c>
      <c r="D33" s="475" t="s">
        <v>1482</v>
      </c>
      <c r="E33" s="476">
        <v>0</v>
      </c>
      <c r="F33" s="476">
        <v>1200000</v>
      </c>
      <c r="G33" s="476">
        <v>1200000</v>
      </c>
      <c r="H33" s="824"/>
    </row>
    <row r="34" spans="1:1591" s="810" customFormat="1" ht="15.75" thickBot="1" x14ac:dyDescent="0.3">
      <c r="A34" s="2146" t="s">
        <v>272</v>
      </c>
      <c r="B34" s="2147"/>
      <c r="C34" s="802"/>
      <c r="D34" s="802"/>
      <c r="E34" s="803">
        <f>E22+E18</f>
        <v>24500000</v>
      </c>
      <c r="F34" s="803">
        <f t="shared" ref="F34:G34" si="0">F22+F18</f>
        <v>29508500</v>
      </c>
      <c r="G34" s="803">
        <f t="shared" si="0"/>
        <v>29508500</v>
      </c>
      <c r="H34" s="82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c r="AMK34"/>
      <c r="AML34"/>
      <c r="AMM34"/>
      <c r="AMN34"/>
      <c r="AMO34"/>
      <c r="AMP34"/>
      <c r="AMQ34"/>
      <c r="AMR34"/>
      <c r="AMS34"/>
      <c r="AMT34"/>
      <c r="AMU34"/>
      <c r="AMV34"/>
      <c r="AMW34"/>
      <c r="AMX34"/>
      <c r="AMY34"/>
      <c r="AMZ34"/>
      <c r="ANA34"/>
      <c r="ANB34"/>
      <c r="ANC34"/>
      <c r="AND34"/>
      <c r="ANE34"/>
      <c r="ANF34"/>
      <c r="ANG34"/>
      <c r="ANH34"/>
      <c r="ANI34"/>
      <c r="ANJ34"/>
      <c r="ANK34"/>
      <c r="ANL34"/>
      <c r="ANM34"/>
      <c r="ANN34"/>
      <c r="ANO34"/>
      <c r="ANP34"/>
      <c r="ANQ34"/>
      <c r="ANR34"/>
      <c r="ANS34"/>
      <c r="ANT34"/>
      <c r="ANU34"/>
      <c r="ANV34"/>
      <c r="ANW34"/>
      <c r="ANX34"/>
      <c r="ANY34"/>
      <c r="ANZ34"/>
      <c r="AOA34"/>
      <c r="AOB34"/>
      <c r="AOC34"/>
      <c r="AOD34"/>
      <c r="AOE34"/>
      <c r="AOF34"/>
      <c r="AOG34"/>
      <c r="AOH34"/>
      <c r="AOI34"/>
      <c r="AOJ34"/>
      <c r="AOK34"/>
      <c r="AOL34"/>
      <c r="AOM34"/>
      <c r="AON34"/>
      <c r="AOO34"/>
      <c r="AOP34"/>
      <c r="AOQ34"/>
      <c r="AOR34"/>
      <c r="AOS34"/>
      <c r="AOT34"/>
      <c r="AOU34"/>
      <c r="AOV34"/>
      <c r="AOW34"/>
      <c r="AOX34"/>
      <c r="AOY34"/>
      <c r="AOZ34"/>
      <c r="APA34"/>
      <c r="APB34"/>
      <c r="APC34"/>
      <c r="APD34"/>
      <c r="APE34"/>
      <c r="APF34"/>
      <c r="APG34"/>
      <c r="APH34"/>
      <c r="API34"/>
      <c r="APJ34"/>
      <c r="APK34"/>
      <c r="APL34"/>
      <c r="APM34"/>
      <c r="APN34"/>
      <c r="APO34"/>
      <c r="APP34"/>
      <c r="APQ34"/>
      <c r="APR34"/>
      <c r="APS34"/>
      <c r="APT34"/>
      <c r="APU34"/>
      <c r="APV34"/>
      <c r="APW34"/>
      <c r="APX34"/>
      <c r="APY34"/>
      <c r="APZ34"/>
      <c r="AQA34"/>
      <c r="AQB34"/>
      <c r="AQC34"/>
      <c r="AQD34"/>
      <c r="AQE34"/>
      <c r="AQF34"/>
      <c r="AQG34"/>
      <c r="AQH34"/>
      <c r="AQI34"/>
      <c r="AQJ34"/>
      <c r="AQK34"/>
      <c r="AQL34"/>
      <c r="AQM34"/>
      <c r="AQN34"/>
      <c r="AQO34"/>
      <c r="AQP34"/>
      <c r="AQQ34"/>
      <c r="AQR34"/>
      <c r="AQS34"/>
      <c r="AQT34"/>
      <c r="AQU34"/>
      <c r="AQV34"/>
      <c r="AQW34"/>
      <c r="AQX34"/>
      <c r="AQY34"/>
      <c r="AQZ34"/>
      <c r="ARA34"/>
      <c r="ARB34"/>
      <c r="ARC34"/>
      <c r="ARD34"/>
      <c r="ARE34"/>
      <c r="ARF34"/>
      <c r="ARG34"/>
      <c r="ARH34"/>
      <c r="ARI34"/>
      <c r="ARJ34"/>
      <c r="ARK34"/>
      <c r="ARL34"/>
      <c r="ARM34"/>
      <c r="ARN34"/>
      <c r="ARO34"/>
      <c r="ARP34"/>
      <c r="ARQ34"/>
      <c r="ARR34"/>
      <c r="ARS34"/>
      <c r="ART34"/>
      <c r="ARU34"/>
      <c r="ARV34"/>
      <c r="ARW34"/>
      <c r="ARX34"/>
      <c r="ARY34"/>
      <c r="ARZ34"/>
      <c r="ASA34"/>
      <c r="ASB34"/>
      <c r="ASC34"/>
      <c r="ASD34"/>
      <c r="ASE34"/>
      <c r="ASF34"/>
      <c r="ASG34"/>
      <c r="ASH34"/>
      <c r="ASI34"/>
      <c r="ASJ34"/>
      <c r="ASK34"/>
      <c r="ASL34"/>
      <c r="ASM34"/>
      <c r="ASN34"/>
      <c r="ASO34"/>
      <c r="ASP34"/>
      <c r="ASQ34"/>
      <c r="ASR34"/>
      <c r="ASS34"/>
      <c r="AST34"/>
      <c r="ASU34"/>
      <c r="ASV34"/>
      <c r="ASW34"/>
      <c r="ASX34"/>
      <c r="ASY34"/>
      <c r="ASZ34"/>
      <c r="ATA34"/>
      <c r="ATB34"/>
      <c r="ATC34"/>
      <c r="ATD34"/>
      <c r="ATE34"/>
      <c r="ATF34"/>
      <c r="ATG34"/>
      <c r="ATH34"/>
      <c r="ATI34"/>
      <c r="ATJ34"/>
      <c r="ATK34"/>
      <c r="ATL34"/>
      <c r="ATM34"/>
      <c r="ATN34"/>
      <c r="ATO34"/>
      <c r="ATP34"/>
      <c r="ATQ34"/>
      <c r="ATR34"/>
      <c r="ATS34"/>
      <c r="ATT34"/>
      <c r="ATU34"/>
      <c r="ATV34"/>
      <c r="ATW34"/>
      <c r="ATX34"/>
      <c r="ATY34"/>
      <c r="ATZ34"/>
      <c r="AUA34"/>
      <c r="AUB34"/>
      <c r="AUC34"/>
      <c r="AUD34"/>
      <c r="AUE34"/>
      <c r="AUF34"/>
      <c r="AUG34"/>
      <c r="AUH34"/>
      <c r="AUI34"/>
      <c r="AUJ34"/>
      <c r="AUK34"/>
      <c r="AUL34"/>
      <c r="AUM34"/>
      <c r="AUN34"/>
      <c r="AUO34"/>
      <c r="AUP34"/>
      <c r="AUQ34"/>
      <c r="AUR34"/>
      <c r="AUS34"/>
      <c r="AUT34"/>
      <c r="AUU34"/>
      <c r="AUV34"/>
      <c r="AUW34"/>
      <c r="AUX34"/>
      <c r="AUY34"/>
      <c r="AUZ34"/>
      <c r="AVA34"/>
      <c r="AVB34"/>
      <c r="AVC34"/>
      <c r="AVD34"/>
      <c r="AVE34"/>
      <c r="AVF34"/>
      <c r="AVG34"/>
      <c r="AVH34"/>
      <c r="AVI34"/>
      <c r="AVJ34"/>
      <c r="AVK34"/>
      <c r="AVL34"/>
      <c r="AVM34"/>
      <c r="AVN34"/>
      <c r="AVO34"/>
      <c r="AVP34"/>
      <c r="AVQ34"/>
      <c r="AVR34"/>
      <c r="AVS34"/>
      <c r="AVT34"/>
      <c r="AVU34"/>
      <c r="AVV34"/>
      <c r="AVW34"/>
      <c r="AVX34"/>
      <c r="AVY34"/>
      <c r="AVZ34"/>
      <c r="AWA34"/>
      <c r="AWB34"/>
      <c r="AWC34"/>
      <c r="AWD34"/>
      <c r="AWE34"/>
      <c r="AWF34"/>
      <c r="AWG34"/>
      <c r="AWH34"/>
      <c r="AWI34"/>
      <c r="AWJ34"/>
      <c r="AWK34"/>
      <c r="AWL34"/>
      <c r="AWM34"/>
      <c r="AWN34"/>
      <c r="AWO34"/>
      <c r="AWP34"/>
      <c r="AWQ34"/>
      <c r="AWR34"/>
      <c r="AWS34"/>
      <c r="AWT34"/>
      <c r="AWU34"/>
      <c r="AWV34"/>
      <c r="AWW34"/>
      <c r="AWX34"/>
      <c r="AWY34"/>
      <c r="AWZ34"/>
      <c r="AXA34"/>
      <c r="AXB34"/>
      <c r="AXC34"/>
      <c r="AXD34"/>
      <c r="AXE34"/>
      <c r="AXF34"/>
      <c r="AXG34"/>
      <c r="AXH34"/>
      <c r="AXI34"/>
      <c r="AXJ34"/>
      <c r="AXK34"/>
      <c r="AXL34"/>
      <c r="AXM34"/>
      <c r="AXN34"/>
      <c r="AXO34"/>
      <c r="AXP34"/>
      <c r="AXQ34"/>
      <c r="AXR34"/>
      <c r="AXS34"/>
      <c r="AXT34"/>
      <c r="AXU34"/>
      <c r="AXV34"/>
      <c r="AXW34"/>
      <c r="AXX34"/>
      <c r="AXY34"/>
      <c r="AXZ34"/>
      <c r="AYA34"/>
      <c r="AYB34"/>
      <c r="AYC34"/>
      <c r="AYD34"/>
      <c r="AYE34"/>
      <c r="AYF34"/>
      <c r="AYG34"/>
      <c r="AYH34"/>
      <c r="AYI34"/>
      <c r="AYJ34"/>
      <c r="AYK34"/>
      <c r="AYL34"/>
      <c r="AYM34"/>
      <c r="AYN34"/>
      <c r="AYO34"/>
      <c r="AYP34"/>
      <c r="AYQ34"/>
      <c r="AYR34"/>
      <c r="AYS34"/>
      <c r="AYT34"/>
      <c r="AYU34"/>
      <c r="AYV34"/>
      <c r="AYW34"/>
      <c r="AYX34"/>
      <c r="AYY34"/>
      <c r="AYZ34"/>
      <c r="AZA34"/>
      <c r="AZB34"/>
      <c r="AZC34"/>
      <c r="AZD34"/>
      <c r="AZE34"/>
      <c r="AZF34"/>
      <c r="AZG34"/>
      <c r="AZH34"/>
      <c r="AZI34"/>
      <c r="AZJ34"/>
      <c r="AZK34"/>
      <c r="AZL34"/>
      <c r="AZM34"/>
      <c r="AZN34"/>
      <c r="AZO34"/>
      <c r="AZP34"/>
      <c r="AZQ34"/>
      <c r="AZR34"/>
      <c r="AZS34"/>
      <c r="AZT34"/>
      <c r="AZU34"/>
      <c r="AZV34"/>
      <c r="AZW34"/>
      <c r="AZX34"/>
      <c r="AZY34"/>
      <c r="AZZ34"/>
      <c r="BAA34"/>
      <c r="BAB34"/>
      <c r="BAC34"/>
      <c r="BAD34"/>
      <c r="BAE34"/>
      <c r="BAF34"/>
      <c r="BAG34"/>
      <c r="BAH34"/>
      <c r="BAI34"/>
      <c r="BAJ34"/>
      <c r="BAK34"/>
      <c r="BAL34"/>
      <c r="BAM34"/>
      <c r="BAN34"/>
      <c r="BAO34"/>
      <c r="BAP34"/>
      <c r="BAQ34"/>
      <c r="BAR34"/>
      <c r="BAS34"/>
      <c r="BAT34"/>
      <c r="BAU34"/>
      <c r="BAV34"/>
      <c r="BAW34"/>
      <c r="BAX34"/>
      <c r="BAY34"/>
      <c r="BAZ34"/>
      <c r="BBA34"/>
      <c r="BBB34"/>
      <c r="BBC34"/>
      <c r="BBD34"/>
      <c r="BBE34"/>
      <c r="BBF34"/>
      <c r="BBG34"/>
      <c r="BBH34"/>
      <c r="BBI34"/>
      <c r="BBJ34"/>
      <c r="BBK34"/>
      <c r="BBL34"/>
      <c r="BBM34"/>
      <c r="BBN34"/>
      <c r="BBO34"/>
      <c r="BBP34"/>
      <c r="BBQ34"/>
      <c r="BBR34"/>
      <c r="BBS34"/>
      <c r="BBT34"/>
      <c r="BBU34"/>
      <c r="BBV34"/>
      <c r="BBW34"/>
      <c r="BBX34"/>
      <c r="BBY34"/>
      <c r="BBZ34"/>
      <c r="BCA34"/>
      <c r="BCB34"/>
      <c r="BCC34"/>
      <c r="BCD34"/>
      <c r="BCE34"/>
      <c r="BCF34"/>
      <c r="BCG34"/>
      <c r="BCH34"/>
      <c r="BCI34"/>
      <c r="BCJ34"/>
      <c r="BCK34"/>
      <c r="BCL34"/>
      <c r="BCM34"/>
      <c r="BCN34"/>
      <c r="BCO34"/>
      <c r="BCP34"/>
      <c r="BCQ34"/>
      <c r="BCR34"/>
      <c r="BCS34"/>
      <c r="BCT34"/>
      <c r="BCU34"/>
      <c r="BCV34"/>
      <c r="BCW34"/>
      <c r="BCX34"/>
      <c r="BCY34"/>
      <c r="BCZ34"/>
      <c r="BDA34"/>
      <c r="BDB34"/>
      <c r="BDC34"/>
      <c r="BDD34"/>
      <c r="BDE34"/>
      <c r="BDF34"/>
      <c r="BDG34"/>
      <c r="BDH34"/>
      <c r="BDI34"/>
      <c r="BDJ34"/>
      <c r="BDK34"/>
      <c r="BDL34"/>
      <c r="BDM34"/>
      <c r="BDN34"/>
      <c r="BDO34"/>
      <c r="BDP34"/>
      <c r="BDQ34"/>
      <c r="BDR34"/>
      <c r="BDS34"/>
      <c r="BDT34"/>
      <c r="BDU34"/>
      <c r="BDV34"/>
      <c r="BDW34"/>
      <c r="BDX34"/>
      <c r="BDY34"/>
      <c r="BDZ34"/>
      <c r="BEA34"/>
      <c r="BEB34"/>
      <c r="BEC34"/>
      <c r="BED34"/>
      <c r="BEE34"/>
      <c r="BEF34"/>
      <c r="BEG34"/>
      <c r="BEH34"/>
      <c r="BEI34"/>
      <c r="BEJ34"/>
      <c r="BEK34"/>
      <c r="BEL34"/>
      <c r="BEM34"/>
      <c r="BEN34"/>
      <c r="BEO34"/>
      <c r="BEP34"/>
      <c r="BEQ34"/>
      <c r="BER34"/>
      <c r="BES34"/>
      <c r="BET34"/>
      <c r="BEU34"/>
      <c r="BEV34"/>
      <c r="BEW34"/>
      <c r="BEX34"/>
      <c r="BEY34"/>
      <c r="BEZ34"/>
      <c r="BFA34"/>
      <c r="BFB34"/>
      <c r="BFC34"/>
      <c r="BFD34"/>
      <c r="BFE34"/>
      <c r="BFF34"/>
      <c r="BFG34"/>
      <c r="BFH34"/>
      <c r="BFI34"/>
      <c r="BFJ34"/>
      <c r="BFK34"/>
      <c r="BFL34"/>
      <c r="BFM34"/>
      <c r="BFN34"/>
      <c r="BFO34"/>
      <c r="BFP34"/>
      <c r="BFQ34"/>
      <c r="BFR34"/>
      <c r="BFS34"/>
      <c r="BFT34"/>
      <c r="BFU34"/>
      <c r="BFV34"/>
      <c r="BFW34"/>
      <c r="BFX34"/>
      <c r="BFY34"/>
      <c r="BFZ34"/>
      <c r="BGA34"/>
      <c r="BGB34"/>
      <c r="BGC34"/>
      <c r="BGD34"/>
      <c r="BGE34"/>
      <c r="BGF34"/>
      <c r="BGG34"/>
      <c r="BGH34"/>
      <c r="BGI34"/>
      <c r="BGJ34"/>
      <c r="BGK34"/>
      <c r="BGL34"/>
      <c r="BGM34"/>
      <c r="BGN34"/>
      <c r="BGO34"/>
      <c r="BGP34"/>
      <c r="BGQ34"/>
      <c r="BGR34"/>
      <c r="BGS34"/>
      <c r="BGT34"/>
      <c r="BGU34"/>
      <c r="BGV34"/>
      <c r="BGW34"/>
      <c r="BGX34"/>
      <c r="BGY34"/>
      <c r="BGZ34"/>
      <c r="BHA34"/>
      <c r="BHB34"/>
      <c r="BHC34"/>
      <c r="BHD34"/>
      <c r="BHE34"/>
      <c r="BHF34"/>
      <c r="BHG34"/>
      <c r="BHH34"/>
      <c r="BHI34"/>
      <c r="BHJ34"/>
      <c r="BHK34"/>
      <c r="BHL34"/>
      <c r="BHM34"/>
      <c r="BHN34"/>
      <c r="BHO34"/>
      <c r="BHP34"/>
      <c r="BHQ34"/>
      <c r="BHR34"/>
      <c r="BHS34"/>
      <c r="BHT34"/>
      <c r="BHU34"/>
      <c r="BHV34"/>
      <c r="BHW34"/>
      <c r="BHX34"/>
      <c r="BHY34"/>
      <c r="BHZ34"/>
      <c r="BIA34"/>
      <c r="BIB34"/>
      <c r="BIC34"/>
      <c r="BID34"/>
      <c r="BIE34"/>
    </row>
    <row r="35" spans="1:1591" ht="15.75" x14ac:dyDescent="0.25">
      <c r="A35" s="1984" t="s">
        <v>1313</v>
      </c>
      <c r="B35" s="2117"/>
      <c r="C35" s="2117"/>
      <c r="D35" s="2117"/>
      <c r="E35" s="2117"/>
      <c r="F35" s="2117"/>
      <c r="G35" s="2118"/>
      <c r="H35" s="824"/>
      <c r="I35" s="810"/>
      <c r="J35" s="810"/>
      <c r="K35" s="810"/>
      <c r="L35" s="810"/>
      <c r="M35" s="810"/>
      <c r="N35" s="810"/>
      <c r="O35" s="810"/>
      <c r="P35" s="810"/>
      <c r="Q35" s="810"/>
      <c r="R35" s="810"/>
      <c r="S35" s="810"/>
      <c r="T35" s="810"/>
      <c r="U35" s="810"/>
      <c r="V35" s="810"/>
      <c r="W35" s="810"/>
      <c r="X35" s="810"/>
      <c r="Y35" s="810"/>
      <c r="Z35" s="810"/>
      <c r="AA35" s="810"/>
      <c r="AB35" s="810"/>
      <c r="AC35" s="810"/>
      <c r="AD35" s="810"/>
      <c r="AE35" s="810"/>
      <c r="AF35" s="810"/>
      <c r="AG35" s="810"/>
      <c r="AH35" s="810"/>
      <c r="AI35" s="810"/>
      <c r="AJ35" s="810"/>
      <c r="AK35" s="810"/>
      <c r="AL35" s="810"/>
      <c r="AM35" s="810"/>
      <c r="AN35" s="810"/>
      <c r="AO35" s="810"/>
      <c r="AP35" s="810"/>
      <c r="AQ35" s="810"/>
      <c r="AR35" s="810"/>
      <c r="AS35" s="810"/>
      <c r="AT35" s="810"/>
      <c r="AU35" s="810"/>
      <c r="AV35" s="810"/>
      <c r="AW35" s="810"/>
      <c r="AX35" s="810"/>
      <c r="AY35" s="810"/>
      <c r="AZ35" s="810"/>
      <c r="BA35" s="810"/>
      <c r="BB35" s="810"/>
      <c r="BC35" s="810"/>
      <c r="BD35" s="810"/>
      <c r="BE35" s="810"/>
      <c r="BF35" s="810"/>
      <c r="BG35" s="810"/>
      <c r="BH35" s="810"/>
      <c r="BI35" s="810"/>
      <c r="BJ35" s="810"/>
      <c r="BK35" s="810"/>
      <c r="BL35" s="810"/>
      <c r="BM35" s="810"/>
      <c r="BN35" s="810"/>
      <c r="BO35" s="810"/>
      <c r="BP35" s="810"/>
      <c r="BQ35" s="810"/>
      <c r="BR35" s="810"/>
      <c r="BS35" s="810"/>
      <c r="BT35" s="810"/>
      <c r="BU35" s="810"/>
      <c r="BV35" s="810"/>
      <c r="BW35" s="810"/>
      <c r="BX35" s="810"/>
      <c r="BY35" s="810"/>
      <c r="BZ35" s="810"/>
      <c r="CA35" s="810"/>
      <c r="CB35" s="810"/>
      <c r="CC35" s="810"/>
      <c r="CD35" s="810"/>
      <c r="CE35" s="810"/>
      <c r="CF35" s="810"/>
      <c r="CG35" s="810"/>
      <c r="CH35" s="810"/>
      <c r="CI35" s="810"/>
      <c r="CJ35" s="810"/>
      <c r="CK35" s="810"/>
      <c r="CL35" s="810"/>
      <c r="CM35" s="810"/>
      <c r="CN35" s="810"/>
      <c r="CO35" s="810"/>
      <c r="CP35" s="810"/>
      <c r="CQ35" s="810"/>
      <c r="CR35" s="810"/>
      <c r="CS35" s="810"/>
      <c r="CT35" s="810"/>
      <c r="CU35" s="810"/>
      <c r="CV35" s="810"/>
      <c r="CW35" s="810"/>
      <c r="CX35" s="810"/>
      <c r="CY35" s="810"/>
      <c r="CZ35" s="810"/>
      <c r="DA35" s="810"/>
      <c r="DB35" s="810"/>
      <c r="DC35" s="810"/>
      <c r="DD35" s="810"/>
      <c r="DE35" s="810"/>
      <c r="DF35" s="810"/>
      <c r="DG35" s="810"/>
      <c r="DH35" s="810"/>
      <c r="DI35" s="810"/>
      <c r="DJ35" s="810"/>
      <c r="DK35" s="810"/>
      <c r="DL35" s="810"/>
      <c r="DM35" s="810"/>
      <c r="DN35" s="810"/>
      <c r="DO35" s="810"/>
      <c r="DP35" s="810"/>
      <c r="DQ35" s="810"/>
      <c r="DR35" s="810"/>
      <c r="DS35" s="810"/>
      <c r="DT35" s="810"/>
      <c r="DU35" s="810"/>
      <c r="DV35" s="810"/>
      <c r="DW35" s="810"/>
      <c r="DX35" s="810"/>
      <c r="DY35" s="810"/>
      <c r="DZ35" s="810"/>
      <c r="EA35" s="810"/>
      <c r="EB35" s="810"/>
      <c r="EC35" s="810"/>
      <c r="ED35" s="810"/>
      <c r="EE35" s="810"/>
      <c r="EF35" s="810"/>
      <c r="EG35" s="810"/>
      <c r="EH35" s="810"/>
      <c r="EI35" s="810"/>
      <c r="EJ35" s="810"/>
      <c r="EK35" s="810"/>
      <c r="EL35" s="810"/>
      <c r="EM35" s="810"/>
      <c r="EN35" s="810"/>
      <c r="EO35" s="810"/>
      <c r="EP35" s="810"/>
      <c r="EQ35" s="810"/>
      <c r="ER35" s="810"/>
      <c r="ES35" s="810"/>
      <c r="ET35" s="810"/>
      <c r="EU35" s="810"/>
      <c r="EV35" s="810"/>
      <c r="EW35" s="810"/>
      <c r="EX35" s="810"/>
      <c r="EY35" s="810"/>
      <c r="EZ35" s="810"/>
      <c r="FA35" s="810"/>
      <c r="FB35" s="810"/>
      <c r="FC35" s="810"/>
      <c r="FD35" s="810"/>
      <c r="FE35" s="810"/>
      <c r="FF35" s="810"/>
      <c r="FG35" s="810"/>
      <c r="FH35" s="810"/>
      <c r="FI35" s="810"/>
      <c r="FJ35" s="810"/>
      <c r="FK35" s="810"/>
      <c r="FL35" s="810"/>
      <c r="FM35" s="810"/>
      <c r="FN35" s="810"/>
      <c r="FO35" s="810"/>
      <c r="FP35" s="810"/>
      <c r="FQ35" s="810"/>
      <c r="FR35" s="810"/>
      <c r="FS35" s="810"/>
      <c r="FT35" s="810"/>
      <c r="FU35" s="810"/>
      <c r="FV35" s="810"/>
      <c r="FW35" s="810"/>
      <c r="FX35" s="810"/>
      <c r="FY35" s="810"/>
      <c r="FZ35" s="810"/>
      <c r="GA35" s="810"/>
      <c r="GB35" s="810"/>
      <c r="GC35" s="810"/>
      <c r="GD35" s="810"/>
      <c r="GE35" s="810"/>
      <c r="GF35" s="810"/>
      <c r="GG35" s="810"/>
      <c r="GH35" s="810"/>
      <c r="GI35" s="810"/>
      <c r="GJ35" s="810"/>
      <c r="GK35" s="810"/>
      <c r="GL35" s="810"/>
      <c r="GM35" s="810"/>
      <c r="GN35" s="810"/>
      <c r="GO35" s="810"/>
      <c r="GP35" s="810"/>
      <c r="GQ35" s="810"/>
      <c r="GR35" s="810"/>
      <c r="GS35" s="810"/>
      <c r="GT35" s="810"/>
      <c r="GU35" s="810"/>
      <c r="GV35" s="810"/>
      <c r="GW35" s="810"/>
      <c r="GX35" s="810"/>
      <c r="GY35" s="810"/>
      <c r="GZ35" s="810"/>
      <c r="HA35" s="810"/>
      <c r="HB35" s="810"/>
      <c r="HC35" s="810"/>
      <c r="HD35" s="810"/>
      <c r="HE35" s="810"/>
      <c r="HF35" s="810"/>
      <c r="HG35" s="810"/>
      <c r="HH35" s="810"/>
      <c r="HI35" s="810"/>
      <c r="HJ35" s="810"/>
      <c r="HK35" s="810"/>
      <c r="HL35" s="810"/>
      <c r="HM35" s="810"/>
      <c r="HN35" s="810"/>
      <c r="HO35" s="810"/>
      <c r="HP35" s="810"/>
      <c r="HQ35" s="810"/>
      <c r="HR35" s="810"/>
      <c r="HS35" s="810"/>
      <c r="HT35" s="810"/>
      <c r="HU35" s="810"/>
      <c r="HV35" s="810"/>
      <c r="HW35" s="810"/>
      <c r="HX35" s="810"/>
      <c r="HY35" s="810"/>
      <c r="HZ35" s="810"/>
      <c r="IA35" s="810"/>
      <c r="IB35" s="810"/>
      <c r="IC35" s="810"/>
      <c r="ID35" s="810"/>
      <c r="IE35" s="810"/>
      <c r="IF35" s="810"/>
      <c r="IG35" s="810"/>
      <c r="IH35" s="810"/>
      <c r="II35" s="810"/>
      <c r="IJ35" s="810"/>
      <c r="IK35" s="810"/>
      <c r="IL35" s="810"/>
      <c r="IM35" s="810"/>
      <c r="IN35" s="810"/>
      <c r="IO35" s="810"/>
      <c r="IP35" s="810"/>
      <c r="IQ35" s="810"/>
      <c r="IR35" s="810"/>
      <c r="IS35" s="810"/>
      <c r="IT35" s="810"/>
      <c r="IU35" s="810"/>
      <c r="IV35" s="810"/>
      <c r="IW35" s="810"/>
      <c r="IX35" s="810"/>
      <c r="IY35" s="810"/>
      <c r="IZ35" s="810"/>
      <c r="JA35" s="810"/>
      <c r="JB35" s="810"/>
      <c r="JC35" s="810"/>
      <c r="JD35" s="810"/>
      <c r="JE35" s="810"/>
      <c r="JF35" s="810"/>
      <c r="JG35" s="810"/>
      <c r="JH35" s="810"/>
      <c r="JI35" s="810"/>
      <c r="JJ35" s="810"/>
      <c r="JK35" s="810"/>
      <c r="JL35" s="810"/>
      <c r="JM35" s="810"/>
      <c r="JN35" s="810"/>
      <c r="JO35" s="810"/>
      <c r="JP35" s="810"/>
      <c r="JQ35" s="810"/>
      <c r="JR35" s="810"/>
      <c r="JS35" s="810"/>
      <c r="JT35" s="810"/>
      <c r="JU35" s="810"/>
      <c r="JV35" s="810"/>
      <c r="JW35" s="810"/>
      <c r="JX35" s="810"/>
      <c r="JY35" s="810"/>
      <c r="JZ35" s="810"/>
      <c r="KA35" s="810"/>
      <c r="KB35" s="810"/>
      <c r="KC35" s="810"/>
      <c r="KD35" s="810"/>
      <c r="KE35" s="810"/>
      <c r="KF35" s="810"/>
      <c r="KG35" s="810"/>
      <c r="KH35" s="810"/>
      <c r="KI35" s="810"/>
      <c r="KJ35" s="810"/>
      <c r="KK35" s="810"/>
      <c r="KL35" s="810"/>
      <c r="KM35" s="810"/>
      <c r="KN35" s="810"/>
      <c r="KO35" s="810"/>
      <c r="KP35" s="810"/>
      <c r="KQ35" s="810"/>
      <c r="KR35" s="810"/>
      <c r="KS35" s="810"/>
      <c r="KT35" s="810"/>
      <c r="KU35" s="810"/>
      <c r="KV35" s="810"/>
      <c r="KW35" s="810"/>
      <c r="KX35" s="810"/>
      <c r="KY35" s="810"/>
      <c r="KZ35" s="810"/>
      <c r="LA35" s="810"/>
      <c r="LB35" s="810"/>
      <c r="LC35" s="810"/>
      <c r="LD35" s="810"/>
      <c r="LE35" s="810"/>
      <c r="LF35" s="810"/>
      <c r="LG35" s="810"/>
      <c r="LH35" s="810"/>
      <c r="LI35" s="810"/>
      <c r="LJ35" s="810"/>
      <c r="LK35" s="810"/>
      <c r="LL35" s="810"/>
      <c r="LM35" s="810"/>
      <c r="LN35" s="810"/>
      <c r="LO35" s="810"/>
      <c r="LP35" s="810"/>
      <c r="LQ35" s="810"/>
      <c r="LR35" s="810"/>
      <c r="LS35" s="810"/>
      <c r="LT35" s="810"/>
      <c r="LU35" s="810"/>
      <c r="LV35" s="810"/>
      <c r="LW35" s="810"/>
      <c r="LX35" s="810"/>
      <c r="LY35" s="810"/>
      <c r="LZ35" s="810"/>
      <c r="MA35" s="810"/>
      <c r="MB35" s="810"/>
      <c r="MC35" s="810"/>
      <c r="MD35" s="810"/>
      <c r="ME35" s="810"/>
      <c r="MF35" s="810"/>
      <c r="MG35" s="810"/>
      <c r="MH35" s="810"/>
      <c r="MI35" s="810"/>
      <c r="MJ35" s="810"/>
      <c r="MK35" s="810"/>
      <c r="ML35" s="810"/>
      <c r="MM35" s="810"/>
      <c r="MN35" s="810"/>
      <c r="MO35" s="810"/>
      <c r="MP35" s="810"/>
      <c r="MQ35" s="810"/>
      <c r="MR35" s="810"/>
      <c r="MS35" s="810"/>
      <c r="MT35" s="810"/>
      <c r="MU35" s="810"/>
      <c r="MV35" s="810"/>
      <c r="MW35" s="810"/>
      <c r="MX35" s="810"/>
      <c r="MY35" s="810"/>
      <c r="MZ35" s="810"/>
      <c r="NA35" s="810"/>
      <c r="NB35" s="810"/>
      <c r="NC35" s="810"/>
      <c r="ND35" s="810"/>
      <c r="NE35" s="810"/>
      <c r="NF35" s="810"/>
      <c r="NG35" s="810"/>
      <c r="NH35" s="810"/>
      <c r="NI35" s="810"/>
      <c r="NJ35" s="810"/>
      <c r="NK35" s="810"/>
      <c r="NL35" s="810"/>
      <c r="NM35" s="810"/>
      <c r="NN35" s="810"/>
      <c r="NO35" s="810"/>
      <c r="NP35" s="810"/>
      <c r="NQ35" s="810"/>
      <c r="NR35" s="810"/>
      <c r="NS35" s="810"/>
      <c r="NT35" s="810"/>
      <c r="NU35" s="810"/>
      <c r="NV35" s="810"/>
      <c r="NW35" s="810"/>
      <c r="NX35" s="810"/>
      <c r="NY35" s="810"/>
      <c r="NZ35" s="810"/>
      <c r="OA35" s="810"/>
      <c r="OB35" s="810"/>
      <c r="OC35" s="810"/>
      <c r="OD35" s="810"/>
      <c r="OE35" s="810"/>
      <c r="OF35" s="810"/>
      <c r="OG35" s="810"/>
      <c r="OH35" s="810"/>
      <c r="OI35" s="810"/>
      <c r="OJ35" s="810"/>
      <c r="OK35" s="810"/>
      <c r="OL35" s="810"/>
      <c r="OM35" s="810"/>
      <c r="ON35" s="810"/>
      <c r="OO35" s="810"/>
      <c r="OP35" s="810"/>
      <c r="OQ35" s="810"/>
      <c r="OR35" s="810"/>
      <c r="OS35" s="810"/>
      <c r="OT35" s="810"/>
      <c r="OU35" s="810"/>
      <c r="OV35" s="810"/>
      <c r="OW35" s="810"/>
      <c r="OX35" s="810"/>
      <c r="OY35" s="810"/>
      <c r="OZ35" s="810"/>
      <c r="PA35" s="810"/>
      <c r="PB35" s="810"/>
      <c r="PC35" s="810"/>
      <c r="PD35" s="810"/>
      <c r="PE35" s="810"/>
      <c r="PF35" s="810"/>
      <c r="PG35" s="810"/>
      <c r="PH35" s="810"/>
      <c r="PI35" s="810"/>
      <c r="PJ35" s="810"/>
      <c r="PK35" s="810"/>
      <c r="PL35" s="810"/>
      <c r="PM35" s="810"/>
      <c r="PN35" s="810"/>
      <c r="PO35" s="810"/>
      <c r="PP35" s="810"/>
      <c r="PQ35" s="810"/>
      <c r="PR35" s="810"/>
      <c r="PS35" s="810"/>
      <c r="PT35" s="810"/>
      <c r="PU35" s="810"/>
      <c r="PV35" s="810"/>
      <c r="PW35" s="810"/>
      <c r="PX35" s="810"/>
      <c r="PY35" s="810"/>
      <c r="PZ35" s="810"/>
      <c r="QA35" s="810"/>
      <c r="QB35" s="810"/>
      <c r="QC35" s="810"/>
      <c r="QD35" s="810"/>
      <c r="QE35" s="810"/>
      <c r="QF35" s="810"/>
      <c r="QG35" s="810"/>
      <c r="QH35" s="810"/>
      <c r="QI35" s="810"/>
      <c r="QJ35" s="810"/>
      <c r="QK35" s="810"/>
      <c r="QL35" s="810"/>
      <c r="QM35" s="810"/>
      <c r="QN35" s="810"/>
      <c r="QO35" s="810"/>
      <c r="QP35" s="810"/>
      <c r="QQ35" s="810"/>
      <c r="QR35" s="810"/>
      <c r="QS35" s="810"/>
      <c r="QT35" s="810"/>
      <c r="QU35" s="810"/>
      <c r="QV35" s="810"/>
      <c r="QW35" s="810"/>
      <c r="QX35" s="810"/>
      <c r="QY35" s="810"/>
      <c r="QZ35" s="810"/>
      <c r="RA35" s="810"/>
      <c r="RB35" s="810"/>
      <c r="RC35" s="810"/>
      <c r="RD35" s="810"/>
      <c r="RE35" s="810"/>
      <c r="RF35" s="810"/>
      <c r="RG35" s="810"/>
      <c r="RH35" s="810"/>
      <c r="RI35" s="810"/>
      <c r="RJ35" s="810"/>
      <c r="RK35" s="810"/>
      <c r="RL35" s="810"/>
      <c r="RM35" s="810"/>
      <c r="RN35" s="810"/>
      <c r="RO35" s="810"/>
      <c r="RP35" s="810"/>
      <c r="RQ35" s="810"/>
      <c r="RR35" s="810"/>
      <c r="RS35" s="810"/>
      <c r="RT35" s="810"/>
      <c r="RU35" s="810"/>
      <c r="RV35" s="810"/>
      <c r="RW35" s="810"/>
      <c r="RX35" s="810"/>
      <c r="RY35" s="810"/>
      <c r="RZ35" s="810"/>
      <c r="SA35" s="810"/>
      <c r="SB35" s="810"/>
      <c r="SC35" s="810"/>
      <c r="SD35" s="810"/>
      <c r="SE35" s="810"/>
      <c r="SF35" s="810"/>
      <c r="SG35" s="810"/>
      <c r="SH35" s="810"/>
      <c r="SI35" s="810"/>
      <c r="SJ35" s="810"/>
      <c r="SK35" s="810"/>
      <c r="SL35" s="810"/>
      <c r="SM35" s="810"/>
      <c r="SN35" s="810"/>
      <c r="SO35" s="810"/>
      <c r="SP35" s="810"/>
      <c r="SQ35" s="810"/>
      <c r="SR35" s="810"/>
      <c r="SS35" s="810"/>
      <c r="ST35" s="810"/>
      <c r="SU35" s="810"/>
      <c r="SV35" s="810"/>
      <c r="SW35" s="810"/>
      <c r="SX35" s="810"/>
      <c r="SY35" s="810"/>
      <c r="SZ35" s="810"/>
      <c r="TA35" s="810"/>
      <c r="TB35" s="810"/>
      <c r="TC35" s="810"/>
      <c r="TD35" s="810"/>
      <c r="TE35" s="810"/>
      <c r="TF35" s="810"/>
      <c r="TG35" s="810"/>
      <c r="TH35" s="810"/>
      <c r="TI35" s="810"/>
      <c r="TJ35" s="810"/>
      <c r="TK35" s="810"/>
      <c r="TL35" s="810"/>
      <c r="TM35" s="810"/>
      <c r="TN35" s="810"/>
      <c r="TO35" s="810"/>
      <c r="TP35" s="810"/>
      <c r="TQ35" s="810"/>
      <c r="TR35" s="810"/>
      <c r="TS35" s="810"/>
      <c r="TT35" s="810"/>
      <c r="TU35" s="810"/>
      <c r="TV35" s="810"/>
      <c r="TW35" s="810"/>
      <c r="TX35" s="810"/>
      <c r="TY35" s="810"/>
      <c r="TZ35" s="810"/>
      <c r="UA35" s="810"/>
      <c r="UB35" s="810"/>
      <c r="UC35" s="810"/>
      <c r="UD35" s="810"/>
      <c r="UE35" s="810"/>
      <c r="UF35" s="810"/>
      <c r="UG35" s="810"/>
      <c r="UH35" s="810"/>
      <c r="UI35" s="810"/>
      <c r="UJ35" s="810"/>
      <c r="UK35" s="810"/>
      <c r="UL35" s="810"/>
      <c r="UM35" s="810"/>
      <c r="UN35" s="810"/>
      <c r="UO35" s="810"/>
      <c r="UP35" s="810"/>
      <c r="UQ35" s="810"/>
      <c r="UR35" s="810"/>
      <c r="US35" s="810"/>
      <c r="UT35" s="810"/>
      <c r="UU35" s="810"/>
      <c r="UV35" s="810"/>
      <c r="UW35" s="810"/>
      <c r="UX35" s="810"/>
      <c r="UY35" s="810"/>
      <c r="UZ35" s="810"/>
      <c r="VA35" s="810"/>
      <c r="VB35" s="810"/>
      <c r="VC35" s="810"/>
      <c r="VD35" s="810"/>
      <c r="VE35" s="810"/>
      <c r="VF35" s="810"/>
      <c r="VG35" s="810"/>
      <c r="VH35" s="810"/>
      <c r="VI35" s="810"/>
      <c r="VJ35" s="810"/>
      <c r="VK35" s="810"/>
      <c r="VL35" s="810"/>
      <c r="VM35" s="810"/>
      <c r="VN35" s="810"/>
      <c r="VO35" s="810"/>
      <c r="VP35" s="810"/>
      <c r="VQ35" s="810"/>
      <c r="VR35" s="810"/>
      <c r="VS35" s="810"/>
      <c r="VT35" s="810"/>
      <c r="VU35" s="810"/>
      <c r="VV35" s="810"/>
      <c r="VW35" s="810"/>
      <c r="VX35" s="810"/>
      <c r="VY35" s="810"/>
      <c r="VZ35" s="810"/>
      <c r="WA35" s="810"/>
      <c r="WB35" s="810"/>
      <c r="WC35" s="810"/>
      <c r="WD35" s="810"/>
      <c r="WE35" s="810"/>
      <c r="WF35" s="810"/>
      <c r="WG35" s="810"/>
      <c r="WH35" s="810"/>
      <c r="WI35" s="810"/>
      <c r="WJ35" s="810"/>
      <c r="WK35" s="810"/>
      <c r="WL35" s="810"/>
      <c r="WM35" s="810"/>
      <c r="WN35" s="810"/>
      <c r="WO35" s="810"/>
      <c r="WP35" s="810"/>
      <c r="WQ35" s="810"/>
      <c r="WR35" s="810"/>
      <c r="WS35" s="810"/>
      <c r="WT35" s="810"/>
      <c r="WU35" s="810"/>
      <c r="WV35" s="810"/>
      <c r="WW35" s="810"/>
      <c r="WX35" s="810"/>
      <c r="WY35" s="810"/>
      <c r="WZ35" s="810"/>
      <c r="XA35" s="810"/>
      <c r="XB35" s="810"/>
      <c r="XC35" s="810"/>
      <c r="XD35" s="810"/>
      <c r="XE35" s="810"/>
      <c r="XF35" s="810"/>
      <c r="XG35" s="810"/>
      <c r="XH35" s="810"/>
      <c r="XI35" s="810"/>
      <c r="XJ35" s="810"/>
      <c r="XK35" s="810"/>
      <c r="XL35" s="810"/>
      <c r="XM35" s="810"/>
      <c r="XN35" s="810"/>
      <c r="XO35" s="810"/>
      <c r="XP35" s="810"/>
      <c r="XQ35" s="810"/>
      <c r="XR35" s="810"/>
      <c r="XS35" s="810"/>
      <c r="XT35" s="810"/>
      <c r="XU35" s="810"/>
      <c r="XV35" s="810"/>
      <c r="XW35" s="810"/>
      <c r="XX35" s="810"/>
      <c r="XY35" s="810"/>
      <c r="XZ35" s="810"/>
      <c r="YA35" s="810"/>
      <c r="YB35" s="810"/>
      <c r="YC35" s="810"/>
      <c r="YD35" s="810"/>
      <c r="YE35" s="810"/>
      <c r="YF35" s="810"/>
      <c r="YG35" s="810"/>
      <c r="YH35" s="810"/>
      <c r="YI35" s="810"/>
      <c r="YJ35" s="810"/>
      <c r="YK35" s="810"/>
      <c r="YL35" s="810"/>
      <c r="YM35" s="810"/>
      <c r="YN35" s="810"/>
      <c r="YO35" s="810"/>
      <c r="YP35" s="810"/>
      <c r="YQ35" s="810"/>
      <c r="YR35" s="810"/>
      <c r="YS35" s="810"/>
      <c r="YT35" s="810"/>
      <c r="YU35" s="810"/>
      <c r="YV35" s="810"/>
      <c r="YW35" s="810"/>
      <c r="YX35" s="810"/>
      <c r="YY35" s="810"/>
      <c r="YZ35" s="810"/>
      <c r="ZA35" s="810"/>
      <c r="ZB35" s="810"/>
      <c r="ZC35" s="810"/>
      <c r="ZD35" s="810"/>
      <c r="ZE35" s="810"/>
      <c r="ZF35" s="810"/>
      <c r="ZG35" s="810"/>
      <c r="ZH35" s="810"/>
      <c r="ZI35" s="810"/>
      <c r="ZJ35" s="810"/>
      <c r="ZK35" s="810"/>
      <c r="ZL35" s="810"/>
      <c r="ZM35" s="810"/>
      <c r="ZN35" s="810"/>
      <c r="ZO35" s="810"/>
      <c r="ZP35" s="810"/>
      <c r="ZQ35" s="810"/>
      <c r="ZR35" s="810"/>
      <c r="ZS35" s="810"/>
      <c r="ZT35" s="810"/>
      <c r="ZU35" s="810"/>
      <c r="ZV35" s="810"/>
      <c r="ZW35" s="810"/>
      <c r="ZX35" s="810"/>
      <c r="ZY35" s="810"/>
      <c r="ZZ35" s="810"/>
      <c r="AAA35" s="810"/>
      <c r="AAB35" s="810"/>
      <c r="AAC35" s="810"/>
      <c r="AAD35" s="810"/>
      <c r="AAE35" s="810"/>
      <c r="AAF35" s="810"/>
      <c r="AAG35" s="810"/>
      <c r="AAH35" s="810"/>
      <c r="AAI35" s="810"/>
      <c r="AAJ35" s="810"/>
      <c r="AAK35" s="810"/>
      <c r="AAL35" s="810"/>
      <c r="AAM35" s="810"/>
      <c r="AAN35" s="810"/>
      <c r="AAO35" s="810"/>
      <c r="AAP35" s="810"/>
      <c r="AAQ35" s="810"/>
      <c r="AAR35" s="810"/>
      <c r="AAS35" s="810"/>
      <c r="AAT35" s="810"/>
      <c r="AAU35" s="810"/>
      <c r="AAV35" s="810"/>
      <c r="AAW35" s="810"/>
      <c r="AAX35" s="810"/>
      <c r="AAY35" s="810"/>
      <c r="AAZ35" s="810"/>
      <c r="ABA35" s="810"/>
      <c r="ABB35" s="810"/>
      <c r="ABC35" s="810"/>
      <c r="ABD35" s="810"/>
      <c r="ABE35" s="810"/>
      <c r="ABF35" s="810"/>
      <c r="ABG35" s="810"/>
      <c r="ABH35" s="810"/>
      <c r="ABI35" s="810"/>
      <c r="ABJ35" s="810"/>
      <c r="ABK35" s="810"/>
      <c r="ABL35" s="810"/>
      <c r="ABM35" s="810"/>
      <c r="ABN35" s="810"/>
      <c r="ABO35" s="810"/>
      <c r="ABP35" s="810"/>
      <c r="ABQ35" s="810"/>
      <c r="ABR35" s="810"/>
      <c r="ABS35" s="810"/>
      <c r="ABT35" s="810"/>
      <c r="ABU35" s="810"/>
      <c r="ABV35" s="810"/>
      <c r="ABW35" s="810"/>
      <c r="ABX35" s="810"/>
      <c r="ABY35" s="810"/>
      <c r="ABZ35" s="810"/>
      <c r="ACA35" s="810"/>
      <c r="ACB35" s="810"/>
      <c r="ACC35" s="810"/>
      <c r="ACD35" s="810"/>
      <c r="ACE35" s="810"/>
      <c r="ACF35" s="810"/>
      <c r="ACG35" s="810"/>
      <c r="ACH35" s="810"/>
      <c r="ACI35" s="810"/>
      <c r="ACJ35" s="810"/>
      <c r="ACK35" s="810"/>
      <c r="ACL35" s="810"/>
      <c r="ACM35" s="810"/>
      <c r="ACN35" s="810"/>
      <c r="ACO35" s="810"/>
      <c r="ACP35" s="810"/>
      <c r="ACQ35" s="810"/>
      <c r="ACR35" s="810"/>
      <c r="ACS35" s="810"/>
      <c r="ACT35" s="810"/>
      <c r="ACU35" s="810"/>
      <c r="ACV35" s="810"/>
      <c r="ACW35" s="810"/>
      <c r="ACX35" s="810"/>
      <c r="ACY35" s="810"/>
      <c r="ACZ35" s="810"/>
      <c r="ADA35" s="810"/>
      <c r="ADB35" s="810"/>
      <c r="ADC35" s="810"/>
      <c r="ADD35" s="810"/>
      <c r="ADE35" s="810"/>
      <c r="ADF35" s="810"/>
      <c r="ADG35" s="810"/>
      <c r="ADH35" s="810"/>
      <c r="ADI35" s="810"/>
      <c r="ADJ35" s="810"/>
      <c r="ADK35" s="810"/>
      <c r="ADL35" s="810"/>
      <c r="ADM35" s="810"/>
      <c r="ADN35" s="810"/>
      <c r="ADO35" s="810"/>
      <c r="ADP35" s="810"/>
      <c r="ADQ35" s="810"/>
      <c r="ADR35" s="810"/>
      <c r="ADS35" s="810"/>
      <c r="ADT35" s="810"/>
      <c r="ADU35" s="810"/>
      <c r="ADV35" s="810"/>
      <c r="ADW35" s="810"/>
      <c r="ADX35" s="810"/>
      <c r="ADY35" s="810"/>
      <c r="ADZ35" s="810"/>
      <c r="AEA35" s="810"/>
      <c r="AEB35" s="810"/>
      <c r="AEC35" s="810"/>
      <c r="AED35" s="810"/>
      <c r="AEE35" s="810"/>
      <c r="AEF35" s="810"/>
      <c r="AEG35" s="810"/>
      <c r="AEH35" s="810"/>
      <c r="AEI35" s="810"/>
      <c r="AEJ35" s="810"/>
      <c r="AEK35" s="810"/>
      <c r="AEL35" s="810"/>
      <c r="AEM35" s="810"/>
      <c r="AEN35" s="810"/>
      <c r="AEO35" s="810"/>
      <c r="AEP35" s="810"/>
      <c r="AEQ35" s="810"/>
      <c r="AER35" s="810"/>
      <c r="AES35" s="810"/>
      <c r="AET35" s="810"/>
      <c r="AEU35" s="810"/>
      <c r="AEV35" s="810"/>
      <c r="AEW35" s="810"/>
      <c r="AEX35" s="810"/>
      <c r="AEY35" s="810"/>
      <c r="AEZ35" s="810"/>
      <c r="AFA35" s="810"/>
      <c r="AFB35" s="810"/>
      <c r="AFC35" s="810"/>
      <c r="AFD35" s="810"/>
      <c r="AFE35" s="810"/>
      <c r="AFF35" s="810"/>
      <c r="AFG35" s="810"/>
      <c r="AFH35" s="810"/>
      <c r="AFI35" s="810"/>
      <c r="AFJ35" s="810"/>
      <c r="AFK35" s="810"/>
      <c r="AFL35" s="810"/>
      <c r="AFM35" s="810"/>
      <c r="AFN35" s="810"/>
      <c r="AFO35" s="810"/>
      <c r="AFP35" s="810"/>
      <c r="AFQ35" s="810"/>
      <c r="AFR35" s="810"/>
      <c r="AFS35" s="810"/>
      <c r="AFT35" s="810"/>
      <c r="AFU35" s="810"/>
      <c r="AFV35" s="810"/>
      <c r="AFW35" s="810"/>
      <c r="AFX35" s="810"/>
      <c r="AFY35" s="810"/>
      <c r="AFZ35" s="810"/>
      <c r="AGA35" s="810"/>
      <c r="AGB35" s="810"/>
      <c r="AGC35" s="810"/>
      <c r="AGD35" s="810"/>
      <c r="AGE35" s="810"/>
      <c r="AGF35" s="810"/>
      <c r="AGG35" s="810"/>
      <c r="AGH35" s="810"/>
      <c r="AGI35" s="810"/>
      <c r="AGJ35" s="810"/>
      <c r="AGK35" s="810"/>
      <c r="AGL35" s="810"/>
      <c r="AGM35" s="810"/>
      <c r="AGN35" s="810"/>
      <c r="AGO35" s="810"/>
      <c r="AGP35" s="810"/>
      <c r="AGQ35" s="810"/>
      <c r="AGR35" s="810"/>
      <c r="AGS35" s="810"/>
      <c r="AGT35" s="810"/>
      <c r="AGU35" s="810"/>
      <c r="AGV35" s="810"/>
      <c r="AGW35" s="810"/>
      <c r="AGX35" s="810"/>
      <c r="AGY35" s="810"/>
      <c r="AGZ35" s="810"/>
      <c r="AHA35" s="810"/>
      <c r="AHB35" s="810"/>
      <c r="AHC35" s="810"/>
      <c r="AHD35" s="810"/>
      <c r="AHE35" s="810"/>
      <c r="AHF35" s="810"/>
      <c r="AHG35" s="810"/>
      <c r="AHH35" s="810"/>
      <c r="AHI35" s="810"/>
      <c r="AHJ35" s="810"/>
      <c r="AHK35" s="810"/>
      <c r="AHL35" s="810"/>
      <c r="AHM35" s="810"/>
      <c r="AHN35" s="810"/>
      <c r="AHO35" s="810"/>
      <c r="AHP35" s="810"/>
      <c r="AHQ35" s="810"/>
      <c r="AHR35" s="810"/>
      <c r="AHS35" s="810"/>
      <c r="AHT35" s="810"/>
      <c r="AHU35" s="810"/>
      <c r="AHV35" s="810"/>
      <c r="AHW35" s="810"/>
      <c r="AHX35" s="810"/>
      <c r="AHY35" s="810"/>
      <c r="AHZ35" s="810"/>
      <c r="AIA35" s="810"/>
      <c r="AIB35" s="810"/>
      <c r="AIC35" s="810"/>
      <c r="AID35" s="810"/>
      <c r="AIE35" s="810"/>
      <c r="AIF35" s="810"/>
      <c r="AIG35" s="810"/>
      <c r="AIH35" s="810"/>
      <c r="AII35" s="810"/>
      <c r="AIJ35" s="810"/>
      <c r="AIK35" s="810"/>
      <c r="AIL35" s="810"/>
      <c r="AIM35" s="810"/>
      <c r="AIN35" s="810"/>
      <c r="AIO35" s="810"/>
      <c r="AIP35" s="810"/>
      <c r="AIQ35" s="810"/>
      <c r="AIR35" s="810"/>
      <c r="AIS35" s="810"/>
      <c r="AIT35" s="810"/>
      <c r="AIU35" s="810"/>
      <c r="AIV35" s="810"/>
      <c r="AIW35" s="810"/>
      <c r="AIX35" s="810"/>
      <c r="AIY35" s="810"/>
      <c r="AIZ35" s="810"/>
      <c r="AJA35" s="810"/>
      <c r="AJB35" s="810"/>
      <c r="AJC35" s="810"/>
      <c r="AJD35" s="810"/>
      <c r="AJE35" s="810"/>
      <c r="AJF35" s="810"/>
      <c r="AJG35" s="810"/>
      <c r="AJH35" s="810"/>
      <c r="AJI35" s="810"/>
      <c r="AJJ35" s="810"/>
      <c r="AJK35" s="810"/>
      <c r="AJL35" s="810"/>
      <c r="AJM35" s="810"/>
      <c r="AJN35" s="810"/>
      <c r="AJO35" s="810"/>
      <c r="AJP35" s="810"/>
      <c r="AJQ35" s="810"/>
      <c r="AJR35" s="810"/>
      <c r="AJS35" s="810"/>
      <c r="AJT35" s="810"/>
      <c r="AJU35" s="810"/>
      <c r="AJV35" s="810"/>
      <c r="AJW35" s="810"/>
      <c r="AJX35" s="810"/>
      <c r="AJY35" s="810"/>
      <c r="AJZ35" s="810"/>
      <c r="AKA35" s="810"/>
      <c r="AKB35" s="810"/>
      <c r="AKC35" s="810"/>
      <c r="AKD35" s="810"/>
      <c r="AKE35" s="810"/>
      <c r="AKF35" s="810"/>
      <c r="AKG35" s="810"/>
      <c r="AKH35" s="810"/>
      <c r="AKI35" s="810"/>
      <c r="AKJ35" s="810"/>
      <c r="AKK35" s="810"/>
      <c r="AKL35" s="810"/>
      <c r="AKM35" s="810"/>
      <c r="AKN35" s="810"/>
      <c r="AKO35" s="810"/>
      <c r="AKP35" s="810"/>
      <c r="AKQ35" s="810"/>
      <c r="AKR35" s="810"/>
      <c r="AKS35" s="810"/>
      <c r="AKT35" s="810"/>
      <c r="AKU35" s="810"/>
      <c r="AKV35" s="810"/>
      <c r="AKW35" s="810"/>
      <c r="AKX35" s="810"/>
      <c r="AKY35" s="810"/>
      <c r="AKZ35" s="810"/>
      <c r="ALA35" s="810"/>
      <c r="ALB35" s="810"/>
      <c r="ALC35" s="810"/>
      <c r="ALD35" s="810"/>
      <c r="ALE35" s="810"/>
      <c r="ALF35" s="810"/>
      <c r="ALG35" s="810"/>
      <c r="ALH35" s="810"/>
      <c r="ALI35" s="810"/>
      <c r="ALJ35" s="810"/>
      <c r="ALK35" s="810"/>
      <c r="ALL35" s="810"/>
      <c r="ALM35" s="810"/>
      <c r="ALN35" s="810"/>
      <c r="ALO35" s="810"/>
      <c r="ALP35" s="810"/>
      <c r="ALQ35" s="810"/>
      <c r="ALR35" s="810"/>
      <c r="ALS35" s="810"/>
      <c r="ALT35" s="810"/>
      <c r="ALU35" s="810"/>
      <c r="ALV35" s="810"/>
      <c r="ALW35" s="810"/>
      <c r="ALX35" s="810"/>
      <c r="ALY35" s="810"/>
      <c r="ALZ35" s="810"/>
      <c r="AMA35" s="810"/>
      <c r="AMB35" s="810"/>
      <c r="AMC35" s="810"/>
      <c r="AMD35" s="810"/>
      <c r="AME35" s="810"/>
      <c r="AMF35" s="810"/>
      <c r="AMG35" s="810"/>
      <c r="AMH35" s="810"/>
      <c r="AMI35" s="810"/>
      <c r="AMJ35" s="810"/>
      <c r="AMK35" s="810"/>
      <c r="AML35" s="810"/>
      <c r="AMM35" s="810"/>
      <c r="AMN35" s="810"/>
      <c r="AMO35" s="810"/>
      <c r="AMP35" s="810"/>
      <c r="AMQ35" s="810"/>
      <c r="AMR35" s="810"/>
      <c r="AMS35" s="810"/>
      <c r="AMT35" s="810"/>
      <c r="AMU35" s="810"/>
      <c r="AMV35" s="810"/>
      <c r="AMW35" s="810"/>
      <c r="AMX35" s="810"/>
      <c r="AMY35" s="810"/>
      <c r="AMZ35" s="810"/>
      <c r="ANA35" s="810"/>
      <c r="ANB35" s="810"/>
      <c r="ANC35" s="810"/>
      <c r="AND35" s="810"/>
      <c r="ANE35" s="810"/>
      <c r="ANF35" s="810"/>
      <c r="ANG35" s="810"/>
      <c r="ANH35" s="810"/>
      <c r="ANI35" s="810"/>
      <c r="ANJ35" s="810"/>
      <c r="ANK35" s="810"/>
      <c r="ANL35" s="810"/>
      <c r="ANM35" s="810"/>
      <c r="ANN35" s="810"/>
      <c r="ANO35" s="810"/>
      <c r="ANP35" s="810"/>
      <c r="ANQ35" s="810"/>
      <c r="ANR35" s="810"/>
      <c r="ANS35" s="810"/>
      <c r="ANT35" s="810"/>
      <c r="ANU35" s="810"/>
      <c r="ANV35" s="810"/>
      <c r="ANW35" s="810"/>
      <c r="ANX35" s="810"/>
      <c r="ANY35" s="810"/>
      <c r="ANZ35" s="810"/>
      <c r="AOA35" s="810"/>
      <c r="AOB35" s="810"/>
      <c r="AOC35" s="810"/>
      <c r="AOD35" s="810"/>
      <c r="AOE35" s="810"/>
      <c r="AOF35" s="810"/>
      <c r="AOG35" s="810"/>
      <c r="AOH35" s="810"/>
      <c r="AOI35" s="810"/>
      <c r="AOJ35" s="810"/>
      <c r="AOK35" s="810"/>
      <c r="AOL35" s="810"/>
      <c r="AOM35" s="810"/>
      <c r="AON35" s="810"/>
      <c r="AOO35" s="810"/>
      <c r="AOP35" s="810"/>
      <c r="AOQ35" s="810"/>
      <c r="AOR35" s="810"/>
      <c r="AOS35" s="810"/>
      <c r="AOT35" s="810"/>
      <c r="AOU35" s="810"/>
      <c r="AOV35" s="810"/>
      <c r="AOW35" s="810"/>
      <c r="AOX35" s="810"/>
      <c r="AOY35" s="810"/>
      <c r="AOZ35" s="810"/>
      <c r="APA35" s="810"/>
      <c r="APB35" s="810"/>
      <c r="APC35" s="810"/>
      <c r="APD35" s="810"/>
      <c r="APE35" s="810"/>
      <c r="APF35" s="810"/>
      <c r="APG35" s="810"/>
      <c r="APH35" s="810"/>
      <c r="API35" s="810"/>
      <c r="APJ35" s="810"/>
      <c r="APK35" s="810"/>
      <c r="APL35" s="810"/>
      <c r="APM35" s="810"/>
      <c r="APN35" s="810"/>
      <c r="APO35" s="810"/>
      <c r="APP35" s="810"/>
      <c r="APQ35" s="810"/>
      <c r="APR35" s="810"/>
      <c r="APS35" s="810"/>
      <c r="APT35" s="810"/>
      <c r="APU35" s="810"/>
      <c r="APV35" s="810"/>
      <c r="APW35" s="810"/>
      <c r="APX35" s="810"/>
      <c r="APY35" s="810"/>
      <c r="APZ35" s="810"/>
      <c r="AQA35" s="810"/>
      <c r="AQB35" s="810"/>
      <c r="AQC35" s="810"/>
      <c r="AQD35" s="810"/>
      <c r="AQE35" s="810"/>
      <c r="AQF35" s="810"/>
      <c r="AQG35" s="810"/>
      <c r="AQH35" s="810"/>
      <c r="AQI35" s="810"/>
      <c r="AQJ35" s="810"/>
      <c r="AQK35" s="810"/>
      <c r="AQL35" s="810"/>
      <c r="AQM35" s="810"/>
      <c r="AQN35" s="810"/>
      <c r="AQO35" s="810"/>
      <c r="AQP35" s="810"/>
      <c r="AQQ35" s="810"/>
      <c r="AQR35" s="810"/>
      <c r="AQS35" s="810"/>
      <c r="AQT35" s="810"/>
      <c r="AQU35" s="810"/>
      <c r="AQV35" s="810"/>
      <c r="AQW35" s="810"/>
      <c r="AQX35" s="810"/>
      <c r="AQY35" s="810"/>
      <c r="AQZ35" s="810"/>
      <c r="ARA35" s="810"/>
      <c r="ARB35" s="810"/>
      <c r="ARC35" s="810"/>
      <c r="ARD35" s="810"/>
      <c r="ARE35" s="810"/>
      <c r="ARF35" s="810"/>
      <c r="ARG35" s="810"/>
      <c r="ARH35" s="810"/>
      <c r="ARI35" s="810"/>
      <c r="ARJ35" s="810"/>
      <c r="ARK35" s="810"/>
      <c r="ARL35" s="810"/>
      <c r="ARM35" s="810"/>
      <c r="ARN35" s="810"/>
      <c r="ARO35" s="810"/>
      <c r="ARP35" s="810"/>
      <c r="ARQ35" s="810"/>
      <c r="ARR35" s="810"/>
      <c r="ARS35" s="810"/>
      <c r="ART35" s="810"/>
      <c r="ARU35" s="810"/>
      <c r="ARV35" s="810"/>
      <c r="ARW35" s="810"/>
      <c r="ARX35" s="810"/>
      <c r="ARY35" s="810"/>
      <c r="ARZ35" s="810"/>
      <c r="ASA35" s="810"/>
      <c r="ASB35" s="810"/>
      <c r="ASC35" s="810"/>
      <c r="ASD35" s="810"/>
      <c r="ASE35" s="810"/>
      <c r="ASF35" s="810"/>
      <c r="ASG35" s="810"/>
      <c r="ASH35" s="810"/>
      <c r="ASI35" s="810"/>
      <c r="ASJ35" s="810"/>
      <c r="ASK35" s="810"/>
      <c r="ASL35" s="810"/>
      <c r="ASM35" s="810"/>
      <c r="ASN35" s="810"/>
      <c r="ASO35" s="810"/>
      <c r="ASP35" s="810"/>
      <c r="ASQ35" s="810"/>
      <c r="ASR35" s="810"/>
      <c r="ASS35" s="810"/>
      <c r="AST35" s="810"/>
      <c r="ASU35" s="810"/>
      <c r="ASV35" s="810"/>
      <c r="ASW35" s="810"/>
      <c r="ASX35" s="810"/>
      <c r="ASY35" s="810"/>
      <c r="ASZ35" s="810"/>
      <c r="ATA35" s="810"/>
      <c r="ATB35" s="810"/>
      <c r="ATC35" s="810"/>
      <c r="ATD35" s="810"/>
      <c r="ATE35" s="810"/>
      <c r="ATF35" s="810"/>
      <c r="ATG35" s="810"/>
      <c r="ATH35" s="810"/>
      <c r="ATI35" s="810"/>
      <c r="ATJ35" s="810"/>
      <c r="ATK35" s="810"/>
      <c r="ATL35" s="810"/>
      <c r="ATM35" s="810"/>
      <c r="ATN35" s="810"/>
      <c r="ATO35" s="810"/>
      <c r="ATP35" s="810"/>
      <c r="ATQ35" s="810"/>
      <c r="ATR35" s="810"/>
      <c r="ATS35" s="810"/>
      <c r="ATT35" s="810"/>
      <c r="ATU35" s="810"/>
      <c r="ATV35" s="810"/>
      <c r="ATW35" s="810"/>
      <c r="ATX35" s="810"/>
      <c r="ATY35" s="810"/>
      <c r="ATZ35" s="810"/>
      <c r="AUA35" s="810"/>
      <c r="AUB35" s="810"/>
      <c r="AUC35" s="810"/>
      <c r="AUD35" s="810"/>
      <c r="AUE35" s="810"/>
      <c r="AUF35" s="810"/>
      <c r="AUG35" s="810"/>
      <c r="AUH35" s="810"/>
      <c r="AUI35" s="810"/>
      <c r="AUJ35" s="810"/>
      <c r="AUK35" s="810"/>
      <c r="AUL35" s="810"/>
      <c r="AUM35" s="810"/>
      <c r="AUN35" s="810"/>
      <c r="AUO35" s="810"/>
      <c r="AUP35" s="810"/>
      <c r="AUQ35" s="810"/>
      <c r="AUR35" s="810"/>
      <c r="AUS35" s="810"/>
      <c r="AUT35" s="810"/>
      <c r="AUU35" s="810"/>
      <c r="AUV35" s="810"/>
      <c r="AUW35" s="810"/>
      <c r="AUX35" s="810"/>
      <c r="AUY35" s="810"/>
      <c r="AUZ35" s="810"/>
      <c r="AVA35" s="810"/>
      <c r="AVB35" s="810"/>
      <c r="AVC35" s="810"/>
      <c r="AVD35" s="810"/>
      <c r="AVE35" s="810"/>
      <c r="AVF35" s="810"/>
      <c r="AVG35" s="810"/>
      <c r="AVH35" s="810"/>
      <c r="AVI35" s="810"/>
      <c r="AVJ35" s="810"/>
      <c r="AVK35" s="810"/>
      <c r="AVL35" s="810"/>
      <c r="AVM35" s="810"/>
      <c r="AVN35" s="810"/>
      <c r="AVO35" s="810"/>
      <c r="AVP35" s="810"/>
      <c r="AVQ35" s="810"/>
      <c r="AVR35" s="810"/>
      <c r="AVS35" s="810"/>
      <c r="AVT35" s="810"/>
      <c r="AVU35" s="810"/>
      <c r="AVV35" s="810"/>
      <c r="AVW35" s="810"/>
      <c r="AVX35" s="810"/>
      <c r="AVY35" s="810"/>
      <c r="AVZ35" s="810"/>
      <c r="AWA35" s="810"/>
      <c r="AWB35" s="810"/>
      <c r="AWC35" s="810"/>
      <c r="AWD35" s="810"/>
      <c r="AWE35" s="810"/>
      <c r="AWF35" s="810"/>
      <c r="AWG35" s="810"/>
      <c r="AWH35" s="810"/>
      <c r="AWI35" s="810"/>
      <c r="AWJ35" s="810"/>
      <c r="AWK35" s="810"/>
      <c r="AWL35" s="810"/>
      <c r="AWM35" s="810"/>
      <c r="AWN35" s="810"/>
      <c r="AWO35" s="810"/>
      <c r="AWP35" s="810"/>
      <c r="AWQ35" s="810"/>
      <c r="AWR35" s="810"/>
      <c r="AWS35" s="810"/>
      <c r="AWT35" s="810"/>
      <c r="AWU35" s="810"/>
      <c r="AWV35" s="810"/>
      <c r="AWW35" s="810"/>
      <c r="AWX35" s="810"/>
      <c r="AWY35" s="810"/>
      <c r="AWZ35" s="810"/>
      <c r="AXA35" s="810"/>
      <c r="AXB35" s="810"/>
      <c r="AXC35" s="810"/>
      <c r="AXD35" s="810"/>
      <c r="AXE35" s="810"/>
      <c r="AXF35" s="810"/>
      <c r="AXG35" s="810"/>
      <c r="AXH35" s="810"/>
      <c r="AXI35" s="810"/>
      <c r="AXJ35" s="810"/>
      <c r="AXK35" s="810"/>
      <c r="AXL35" s="810"/>
      <c r="AXM35" s="810"/>
      <c r="AXN35" s="810"/>
      <c r="AXO35" s="810"/>
      <c r="AXP35" s="810"/>
      <c r="AXQ35" s="810"/>
      <c r="AXR35" s="810"/>
      <c r="AXS35" s="810"/>
      <c r="AXT35" s="810"/>
      <c r="AXU35" s="810"/>
      <c r="AXV35" s="810"/>
      <c r="AXW35" s="810"/>
      <c r="AXX35" s="810"/>
      <c r="AXY35" s="810"/>
      <c r="AXZ35" s="810"/>
      <c r="AYA35" s="810"/>
      <c r="AYB35" s="810"/>
      <c r="AYC35" s="810"/>
      <c r="AYD35" s="810"/>
      <c r="AYE35" s="810"/>
      <c r="AYF35" s="810"/>
      <c r="AYG35" s="810"/>
      <c r="AYH35" s="810"/>
      <c r="AYI35" s="810"/>
      <c r="AYJ35" s="810"/>
      <c r="AYK35" s="810"/>
      <c r="AYL35" s="810"/>
      <c r="AYM35" s="810"/>
      <c r="AYN35" s="810"/>
      <c r="AYO35" s="810"/>
      <c r="AYP35" s="810"/>
      <c r="AYQ35" s="810"/>
      <c r="AYR35" s="810"/>
      <c r="AYS35" s="810"/>
      <c r="AYT35" s="810"/>
      <c r="AYU35" s="810"/>
      <c r="AYV35" s="810"/>
      <c r="AYW35" s="810"/>
      <c r="AYX35" s="810"/>
      <c r="AYY35" s="810"/>
      <c r="AYZ35" s="810"/>
      <c r="AZA35" s="810"/>
      <c r="AZB35" s="810"/>
      <c r="AZC35" s="810"/>
      <c r="AZD35" s="810"/>
      <c r="AZE35" s="810"/>
      <c r="AZF35" s="810"/>
      <c r="AZG35" s="810"/>
      <c r="AZH35" s="810"/>
      <c r="AZI35" s="810"/>
      <c r="AZJ35" s="810"/>
      <c r="AZK35" s="810"/>
      <c r="AZL35" s="810"/>
      <c r="AZM35" s="810"/>
      <c r="AZN35" s="810"/>
      <c r="AZO35" s="810"/>
      <c r="AZP35" s="810"/>
      <c r="AZQ35" s="810"/>
      <c r="AZR35" s="810"/>
      <c r="AZS35" s="810"/>
      <c r="AZT35" s="810"/>
      <c r="AZU35" s="810"/>
      <c r="AZV35" s="810"/>
      <c r="AZW35" s="810"/>
      <c r="AZX35" s="810"/>
      <c r="AZY35" s="810"/>
      <c r="AZZ35" s="810"/>
      <c r="BAA35" s="810"/>
      <c r="BAB35" s="810"/>
      <c r="BAC35" s="810"/>
      <c r="BAD35" s="810"/>
      <c r="BAE35" s="810"/>
      <c r="BAF35" s="810"/>
      <c r="BAG35" s="810"/>
      <c r="BAH35" s="810"/>
      <c r="BAI35" s="810"/>
      <c r="BAJ35" s="810"/>
      <c r="BAK35" s="810"/>
      <c r="BAL35" s="810"/>
      <c r="BAM35" s="810"/>
      <c r="BAN35" s="810"/>
      <c r="BAO35" s="810"/>
      <c r="BAP35" s="810"/>
      <c r="BAQ35" s="810"/>
      <c r="BAR35" s="810"/>
      <c r="BAS35" s="810"/>
      <c r="BAT35" s="810"/>
      <c r="BAU35" s="810"/>
      <c r="BAV35" s="810"/>
      <c r="BAW35" s="810"/>
      <c r="BAX35" s="810"/>
      <c r="BAY35" s="810"/>
      <c r="BAZ35" s="810"/>
      <c r="BBA35" s="810"/>
      <c r="BBB35" s="810"/>
      <c r="BBC35" s="810"/>
      <c r="BBD35" s="810"/>
      <c r="BBE35" s="810"/>
      <c r="BBF35" s="810"/>
      <c r="BBG35" s="810"/>
      <c r="BBH35" s="810"/>
      <c r="BBI35" s="810"/>
      <c r="BBJ35" s="810"/>
      <c r="BBK35" s="810"/>
      <c r="BBL35" s="810"/>
      <c r="BBM35" s="810"/>
      <c r="BBN35" s="810"/>
      <c r="BBO35" s="810"/>
      <c r="BBP35" s="810"/>
      <c r="BBQ35" s="810"/>
      <c r="BBR35" s="810"/>
      <c r="BBS35" s="810"/>
      <c r="BBT35" s="810"/>
      <c r="BBU35" s="810"/>
      <c r="BBV35" s="810"/>
      <c r="BBW35" s="810"/>
      <c r="BBX35" s="810"/>
      <c r="BBY35" s="810"/>
      <c r="BBZ35" s="810"/>
      <c r="BCA35" s="810"/>
      <c r="BCB35" s="810"/>
      <c r="BCC35" s="810"/>
      <c r="BCD35" s="810"/>
      <c r="BCE35" s="810"/>
      <c r="BCF35" s="810"/>
      <c r="BCG35" s="810"/>
      <c r="BCH35" s="810"/>
      <c r="BCI35" s="810"/>
      <c r="BCJ35" s="810"/>
      <c r="BCK35" s="810"/>
      <c r="BCL35" s="810"/>
      <c r="BCM35" s="810"/>
      <c r="BCN35" s="810"/>
      <c r="BCO35" s="810"/>
      <c r="BCP35" s="810"/>
      <c r="BCQ35" s="810"/>
      <c r="BCR35" s="810"/>
      <c r="BCS35" s="810"/>
      <c r="BCT35" s="810"/>
      <c r="BCU35" s="810"/>
      <c r="BCV35" s="810"/>
      <c r="BCW35" s="810"/>
      <c r="BCX35" s="810"/>
      <c r="BCY35" s="810"/>
      <c r="BCZ35" s="810"/>
      <c r="BDA35" s="810"/>
      <c r="BDB35" s="810"/>
      <c r="BDC35" s="810"/>
      <c r="BDD35" s="810"/>
      <c r="BDE35" s="810"/>
      <c r="BDF35" s="810"/>
      <c r="BDG35" s="810"/>
      <c r="BDH35" s="810"/>
      <c r="BDI35" s="810"/>
      <c r="BDJ35" s="810"/>
      <c r="BDK35" s="810"/>
      <c r="BDL35" s="810"/>
      <c r="BDM35" s="810"/>
      <c r="BDN35" s="810"/>
      <c r="BDO35" s="810"/>
      <c r="BDP35" s="810"/>
      <c r="BDQ35" s="810"/>
      <c r="BDR35" s="810"/>
      <c r="BDS35" s="810"/>
      <c r="BDT35" s="810"/>
      <c r="BDU35" s="810"/>
      <c r="BDV35" s="810"/>
      <c r="BDW35" s="810"/>
      <c r="BDX35" s="810"/>
      <c r="BDY35" s="810"/>
      <c r="BDZ35" s="810"/>
      <c r="BEA35" s="810"/>
      <c r="BEB35" s="810"/>
      <c r="BEC35" s="810"/>
      <c r="BED35" s="810"/>
      <c r="BEE35" s="810"/>
      <c r="BEF35" s="810"/>
      <c r="BEG35" s="810"/>
      <c r="BEH35" s="810"/>
      <c r="BEI35" s="810"/>
      <c r="BEJ35" s="810"/>
      <c r="BEK35" s="810"/>
      <c r="BEL35" s="810"/>
      <c r="BEM35" s="810"/>
      <c r="BEN35" s="810"/>
      <c r="BEO35" s="810"/>
      <c r="BEP35" s="810"/>
      <c r="BEQ35" s="810"/>
      <c r="BER35" s="810"/>
      <c r="BES35" s="810"/>
      <c r="BET35" s="810"/>
      <c r="BEU35" s="810"/>
      <c r="BEV35" s="810"/>
      <c r="BEW35" s="810"/>
      <c r="BEX35" s="810"/>
      <c r="BEY35" s="810"/>
      <c r="BEZ35" s="810"/>
      <c r="BFA35" s="810"/>
      <c r="BFB35" s="810"/>
      <c r="BFC35" s="810"/>
      <c r="BFD35" s="810"/>
      <c r="BFE35" s="810"/>
      <c r="BFF35" s="810"/>
      <c r="BFG35" s="810"/>
      <c r="BFH35" s="810"/>
      <c r="BFI35" s="810"/>
      <c r="BFJ35" s="810"/>
      <c r="BFK35" s="810"/>
      <c r="BFL35" s="810"/>
      <c r="BFM35" s="810"/>
      <c r="BFN35" s="810"/>
      <c r="BFO35" s="810"/>
      <c r="BFP35" s="810"/>
      <c r="BFQ35" s="810"/>
      <c r="BFR35" s="810"/>
      <c r="BFS35" s="810"/>
      <c r="BFT35" s="810"/>
      <c r="BFU35" s="810"/>
      <c r="BFV35" s="810"/>
      <c r="BFW35" s="810"/>
      <c r="BFX35" s="810"/>
      <c r="BFY35" s="810"/>
      <c r="BFZ35" s="810"/>
      <c r="BGA35" s="810"/>
      <c r="BGB35" s="810"/>
      <c r="BGC35" s="810"/>
      <c r="BGD35" s="810"/>
      <c r="BGE35" s="810"/>
      <c r="BGF35" s="810"/>
      <c r="BGG35" s="810"/>
      <c r="BGH35" s="810"/>
      <c r="BGI35" s="810"/>
      <c r="BGJ35" s="810"/>
      <c r="BGK35" s="810"/>
      <c r="BGL35" s="810"/>
      <c r="BGM35" s="810"/>
      <c r="BGN35" s="810"/>
      <c r="BGO35" s="810"/>
      <c r="BGP35" s="810"/>
      <c r="BGQ35" s="810"/>
      <c r="BGR35" s="810"/>
      <c r="BGS35" s="810"/>
      <c r="BGT35" s="810"/>
      <c r="BGU35" s="810"/>
      <c r="BGV35" s="810"/>
      <c r="BGW35" s="810"/>
      <c r="BGX35" s="810"/>
      <c r="BGY35" s="810"/>
      <c r="BGZ35" s="810"/>
      <c r="BHA35" s="810"/>
      <c r="BHB35" s="810"/>
      <c r="BHC35" s="810"/>
      <c r="BHD35" s="810"/>
      <c r="BHE35" s="810"/>
      <c r="BHF35" s="810"/>
      <c r="BHG35" s="810"/>
      <c r="BHH35" s="810"/>
      <c r="BHI35" s="810"/>
      <c r="BHJ35" s="810"/>
      <c r="BHK35" s="810"/>
      <c r="BHL35" s="810"/>
      <c r="BHM35" s="810"/>
      <c r="BHN35" s="810"/>
      <c r="BHO35" s="810"/>
      <c r="BHP35" s="810"/>
      <c r="BHQ35" s="810"/>
      <c r="BHR35" s="810"/>
      <c r="BHS35" s="810"/>
      <c r="BHT35" s="810"/>
      <c r="BHU35" s="810"/>
      <c r="BHV35" s="810"/>
      <c r="BHW35" s="810"/>
      <c r="BHX35" s="810"/>
      <c r="BHY35" s="810"/>
      <c r="BHZ35" s="810"/>
      <c r="BIA35" s="810"/>
      <c r="BIB35" s="810"/>
      <c r="BIC35" s="810"/>
      <c r="BID35" s="810"/>
      <c r="BIE35" s="810"/>
    </row>
    <row r="36" spans="1:1591" ht="15.75" x14ac:dyDescent="0.25">
      <c r="A36" s="1525" t="s">
        <v>223</v>
      </c>
      <c r="B36" s="1526" t="s">
        <v>1449</v>
      </c>
      <c r="C36" s="1526" t="s">
        <v>1206</v>
      </c>
      <c r="D36" s="1526"/>
      <c r="E36" s="1526" t="s">
        <v>1205</v>
      </c>
      <c r="F36" s="1528"/>
      <c r="G36" s="2114"/>
      <c r="H36" s="824"/>
      <c r="I36" s="810"/>
      <c r="J36" s="810"/>
      <c r="K36" s="810"/>
      <c r="L36" s="810"/>
      <c r="M36" s="810"/>
      <c r="N36" s="810"/>
      <c r="O36" s="810"/>
      <c r="P36" s="810"/>
      <c r="Q36" s="810"/>
      <c r="R36" s="810"/>
      <c r="S36" s="810"/>
      <c r="T36" s="810"/>
      <c r="U36" s="810"/>
      <c r="V36" s="810"/>
      <c r="W36" s="810"/>
      <c r="X36" s="810"/>
      <c r="Y36" s="810"/>
      <c r="Z36" s="810"/>
      <c r="AA36" s="810"/>
      <c r="AB36" s="810"/>
      <c r="AC36" s="810"/>
      <c r="AD36" s="810"/>
      <c r="AE36" s="810"/>
      <c r="AF36" s="810"/>
      <c r="AG36" s="810"/>
      <c r="AH36" s="810"/>
      <c r="AI36" s="810"/>
      <c r="AJ36" s="810"/>
      <c r="AK36" s="810"/>
      <c r="AL36" s="810"/>
      <c r="AM36" s="810"/>
      <c r="AN36" s="810"/>
      <c r="AO36" s="810"/>
      <c r="AP36" s="810"/>
      <c r="AQ36" s="810"/>
      <c r="AR36" s="810"/>
      <c r="AS36" s="810"/>
      <c r="AT36" s="810"/>
      <c r="AU36" s="810"/>
      <c r="AV36" s="810"/>
      <c r="AW36" s="810"/>
      <c r="AX36" s="810"/>
      <c r="AY36" s="810"/>
      <c r="AZ36" s="810"/>
      <c r="BA36" s="810"/>
      <c r="BB36" s="810"/>
      <c r="BC36" s="810"/>
      <c r="BD36" s="810"/>
      <c r="BE36" s="810"/>
      <c r="BF36" s="810"/>
      <c r="BG36" s="810"/>
      <c r="BH36" s="810"/>
      <c r="BI36" s="810"/>
      <c r="BJ36" s="810"/>
      <c r="BK36" s="810"/>
      <c r="BL36" s="810"/>
      <c r="BM36" s="810"/>
      <c r="BN36" s="810"/>
      <c r="BO36" s="810"/>
      <c r="BP36" s="810"/>
      <c r="BQ36" s="810"/>
      <c r="BR36" s="810"/>
      <c r="BS36" s="810"/>
      <c r="BT36" s="810"/>
      <c r="BU36" s="810"/>
      <c r="BV36" s="810"/>
      <c r="BW36" s="810"/>
      <c r="BX36" s="810"/>
      <c r="BY36" s="810"/>
      <c r="BZ36" s="810"/>
      <c r="CA36" s="810"/>
      <c r="CB36" s="810"/>
      <c r="CC36" s="810"/>
      <c r="CD36" s="810"/>
      <c r="CE36" s="810"/>
      <c r="CF36" s="810"/>
      <c r="CG36" s="810"/>
      <c r="CH36" s="810"/>
      <c r="CI36" s="810"/>
      <c r="CJ36" s="810"/>
      <c r="CK36" s="810"/>
      <c r="CL36" s="810"/>
      <c r="CM36" s="810"/>
      <c r="CN36" s="810"/>
      <c r="CO36" s="810"/>
      <c r="CP36" s="810"/>
      <c r="CQ36" s="810"/>
      <c r="CR36" s="810"/>
      <c r="CS36" s="810"/>
      <c r="CT36" s="810"/>
      <c r="CU36" s="810"/>
      <c r="CV36" s="810"/>
      <c r="CW36" s="810"/>
      <c r="CX36" s="810"/>
      <c r="CY36" s="810"/>
      <c r="CZ36" s="810"/>
      <c r="DA36" s="810"/>
      <c r="DB36" s="810"/>
      <c r="DC36" s="810"/>
      <c r="DD36" s="810"/>
      <c r="DE36" s="810"/>
      <c r="DF36" s="810"/>
      <c r="DG36" s="810"/>
      <c r="DH36" s="810"/>
      <c r="DI36" s="810"/>
      <c r="DJ36" s="810"/>
      <c r="DK36" s="810"/>
      <c r="DL36" s="810"/>
      <c r="DM36" s="810"/>
      <c r="DN36" s="810"/>
      <c r="DO36" s="810"/>
      <c r="DP36" s="810"/>
      <c r="DQ36" s="810"/>
      <c r="DR36" s="810"/>
      <c r="DS36" s="810"/>
      <c r="DT36" s="810"/>
      <c r="DU36" s="810"/>
      <c r="DV36" s="810"/>
      <c r="DW36" s="810"/>
      <c r="DX36" s="810"/>
      <c r="DY36" s="810"/>
      <c r="DZ36" s="810"/>
      <c r="EA36" s="810"/>
      <c r="EB36" s="810"/>
      <c r="EC36" s="810"/>
      <c r="ED36" s="810"/>
      <c r="EE36" s="810"/>
      <c r="EF36" s="810"/>
      <c r="EG36" s="810"/>
      <c r="EH36" s="810"/>
      <c r="EI36" s="810"/>
      <c r="EJ36" s="810"/>
      <c r="EK36" s="810"/>
      <c r="EL36" s="810"/>
      <c r="EM36" s="810"/>
      <c r="EN36" s="810"/>
      <c r="EO36" s="810"/>
      <c r="EP36" s="810"/>
      <c r="EQ36" s="810"/>
      <c r="ER36" s="810"/>
      <c r="ES36" s="810"/>
      <c r="ET36" s="810"/>
      <c r="EU36" s="810"/>
      <c r="EV36" s="810"/>
      <c r="EW36" s="810"/>
      <c r="EX36" s="810"/>
      <c r="EY36" s="810"/>
      <c r="EZ36" s="810"/>
      <c r="FA36" s="810"/>
      <c r="FB36" s="810"/>
      <c r="FC36" s="810"/>
      <c r="FD36" s="810"/>
      <c r="FE36" s="810"/>
      <c r="FF36" s="810"/>
      <c r="FG36" s="810"/>
      <c r="FH36" s="810"/>
      <c r="FI36" s="810"/>
      <c r="FJ36" s="810"/>
      <c r="FK36" s="810"/>
      <c r="FL36" s="810"/>
      <c r="FM36" s="810"/>
      <c r="FN36" s="810"/>
      <c r="FO36" s="810"/>
      <c r="FP36" s="810"/>
      <c r="FQ36" s="810"/>
      <c r="FR36" s="810"/>
      <c r="FS36" s="810"/>
      <c r="FT36" s="810"/>
      <c r="FU36" s="810"/>
      <c r="FV36" s="810"/>
      <c r="FW36" s="810"/>
      <c r="FX36" s="810"/>
      <c r="FY36" s="810"/>
      <c r="FZ36" s="810"/>
      <c r="GA36" s="810"/>
      <c r="GB36" s="810"/>
      <c r="GC36" s="810"/>
      <c r="GD36" s="810"/>
      <c r="GE36" s="810"/>
      <c r="GF36" s="810"/>
      <c r="GG36" s="810"/>
      <c r="GH36" s="810"/>
      <c r="GI36" s="810"/>
      <c r="GJ36" s="810"/>
      <c r="GK36" s="810"/>
      <c r="GL36" s="810"/>
      <c r="GM36" s="810"/>
      <c r="GN36" s="810"/>
      <c r="GO36" s="810"/>
      <c r="GP36" s="810"/>
      <c r="GQ36" s="810"/>
      <c r="GR36" s="810"/>
      <c r="GS36" s="810"/>
      <c r="GT36" s="810"/>
      <c r="GU36" s="810"/>
      <c r="GV36" s="810"/>
      <c r="GW36" s="810"/>
      <c r="GX36" s="810"/>
      <c r="GY36" s="810"/>
      <c r="GZ36" s="810"/>
      <c r="HA36" s="810"/>
      <c r="HB36" s="810"/>
      <c r="HC36" s="810"/>
      <c r="HD36" s="810"/>
      <c r="HE36" s="810"/>
      <c r="HF36" s="810"/>
      <c r="HG36" s="810"/>
      <c r="HH36" s="810"/>
      <c r="HI36" s="810"/>
      <c r="HJ36" s="810"/>
      <c r="HK36" s="810"/>
      <c r="HL36" s="810"/>
      <c r="HM36" s="810"/>
      <c r="HN36" s="810"/>
      <c r="HO36" s="810"/>
      <c r="HP36" s="810"/>
      <c r="HQ36" s="810"/>
      <c r="HR36" s="810"/>
      <c r="HS36" s="810"/>
      <c r="HT36" s="810"/>
      <c r="HU36" s="810"/>
      <c r="HV36" s="810"/>
      <c r="HW36" s="810"/>
      <c r="HX36" s="810"/>
      <c r="HY36" s="810"/>
      <c r="HZ36" s="810"/>
      <c r="IA36" s="810"/>
      <c r="IB36" s="810"/>
      <c r="IC36" s="810"/>
      <c r="ID36" s="810"/>
      <c r="IE36" s="810"/>
      <c r="IF36" s="810"/>
      <c r="IG36" s="810"/>
      <c r="IH36" s="810"/>
      <c r="II36" s="810"/>
      <c r="IJ36" s="810"/>
      <c r="IK36" s="810"/>
      <c r="IL36" s="810"/>
      <c r="IM36" s="810"/>
      <c r="IN36" s="810"/>
      <c r="IO36" s="810"/>
      <c r="IP36" s="810"/>
      <c r="IQ36" s="810"/>
      <c r="IR36" s="810"/>
      <c r="IS36" s="810"/>
      <c r="IT36" s="810"/>
      <c r="IU36" s="810"/>
      <c r="IV36" s="810"/>
      <c r="IW36" s="810"/>
      <c r="IX36" s="810"/>
      <c r="IY36" s="810"/>
      <c r="IZ36" s="810"/>
      <c r="JA36" s="810"/>
      <c r="JB36" s="810"/>
      <c r="JC36" s="810"/>
      <c r="JD36" s="810"/>
      <c r="JE36" s="810"/>
      <c r="JF36" s="810"/>
      <c r="JG36" s="810"/>
      <c r="JH36" s="810"/>
      <c r="JI36" s="810"/>
      <c r="JJ36" s="810"/>
      <c r="JK36" s="810"/>
      <c r="JL36" s="810"/>
      <c r="JM36" s="810"/>
      <c r="JN36" s="810"/>
      <c r="JO36" s="810"/>
      <c r="JP36" s="810"/>
      <c r="JQ36" s="810"/>
      <c r="JR36" s="810"/>
      <c r="JS36" s="810"/>
      <c r="JT36" s="810"/>
      <c r="JU36" s="810"/>
      <c r="JV36" s="810"/>
      <c r="JW36" s="810"/>
      <c r="JX36" s="810"/>
      <c r="JY36" s="810"/>
      <c r="JZ36" s="810"/>
      <c r="KA36" s="810"/>
      <c r="KB36" s="810"/>
      <c r="KC36" s="810"/>
      <c r="KD36" s="810"/>
      <c r="KE36" s="810"/>
      <c r="KF36" s="810"/>
      <c r="KG36" s="810"/>
      <c r="KH36" s="810"/>
      <c r="KI36" s="810"/>
      <c r="KJ36" s="810"/>
      <c r="KK36" s="810"/>
      <c r="KL36" s="810"/>
      <c r="KM36" s="810"/>
      <c r="KN36" s="810"/>
      <c r="KO36" s="810"/>
      <c r="KP36" s="810"/>
      <c r="KQ36" s="810"/>
      <c r="KR36" s="810"/>
      <c r="KS36" s="810"/>
      <c r="KT36" s="810"/>
      <c r="KU36" s="810"/>
      <c r="KV36" s="810"/>
      <c r="KW36" s="810"/>
      <c r="KX36" s="810"/>
      <c r="KY36" s="810"/>
      <c r="KZ36" s="810"/>
      <c r="LA36" s="810"/>
      <c r="LB36" s="810"/>
      <c r="LC36" s="810"/>
      <c r="LD36" s="810"/>
      <c r="LE36" s="810"/>
      <c r="LF36" s="810"/>
      <c r="LG36" s="810"/>
      <c r="LH36" s="810"/>
      <c r="LI36" s="810"/>
      <c r="LJ36" s="810"/>
      <c r="LK36" s="810"/>
      <c r="LL36" s="810"/>
      <c r="LM36" s="810"/>
      <c r="LN36" s="810"/>
      <c r="LO36" s="810"/>
      <c r="LP36" s="810"/>
      <c r="LQ36" s="810"/>
      <c r="LR36" s="810"/>
      <c r="LS36" s="810"/>
      <c r="LT36" s="810"/>
      <c r="LU36" s="810"/>
      <c r="LV36" s="810"/>
      <c r="LW36" s="810"/>
      <c r="LX36" s="810"/>
      <c r="LY36" s="810"/>
      <c r="LZ36" s="810"/>
      <c r="MA36" s="810"/>
      <c r="MB36" s="810"/>
      <c r="MC36" s="810"/>
      <c r="MD36" s="810"/>
      <c r="ME36" s="810"/>
      <c r="MF36" s="810"/>
      <c r="MG36" s="810"/>
      <c r="MH36" s="810"/>
      <c r="MI36" s="810"/>
      <c r="MJ36" s="810"/>
      <c r="MK36" s="810"/>
      <c r="ML36" s="810"/>
      <c r="MM36" s="810"/>
      <c r="MN36" s="810"/>
      <c r="MO36" s="810"/>
      <c r="MP36" s="810"/>
      <c r="MQ36" s="810"/>
      <c r="MR36" s="810"/>
      <c r="MS36" s="810"/>
      <c r="MT36" s="810"/>
      <c r="MU36" s="810"/>
      <c r="MV36" s="810"/>
      <c r="MW36" s="810"/>
      <c r="MX36" s="810"/>
      <c r="MY36" s="810"/>
      <c r="MZ36" s="810"/>
      <c r="NA36" s="810"/>
      <c r="NB36" s="810"/>
      <c r="NC36" s="810"/>
      <c r="ND36" s="810"/>
      <c r="NE36" s="810"/>
      <c r="NF36" s="810"/>
      <c r="NG36" s="810"/>
      <c r="NH36" s="810"/>
      <c r="NI36" s="810"/>
      <c r="NJ36" s="810"/>
      <c r="NK36" s="810"/>
      <c r="NL36" s="810"/>
      <c r="NM36" s="810"/>
      <c r="NN36" s="810"/>
      <c r="NO36" s="810"/>
      <c r="NP36" s="810"/>
      <c r="NQ36" s="810"/>
      <c r="NR36" s="810"/>
      <c r="NS36" s="810"/>
      <c r="NT36" s="810"/>
      <c r="NU36" s="810"/>
      <c r="NV36" s="810"/>
      <c r="NW36" s="810"/>
      <c r="NX36" s="810"/>
      <c r="NY36" s="810"/>
      <c r="NZ36" s="810"/>
      <c r="OA36" s="810"/>
      <c r="OB36" s="810"/>
      <c r="OC36" s="810"/>
      <c r="OD36" s="810"/>
      <c r="OE36" s="810"/>
      <c r="OF36" s="810"/>
      <c r="OG36" s="810"/>
      <c r="OH36" s="810"/>
      <c r="OI36" s="810"/>
      <c r="OJ36" s="810"/>
      <c r="OK36" s="810"/>
      <c r="OL36" s="810"/>
      <c r="OM36" s="810"/>
      <c r="ON36" s="810"/>
      <c r="OO36" s="810"/>
      <c r="OP36" s="810"/>
      <c r="OQ36" s="810"/>
      <c r="OR36" s="810"/>
      <c r="OS36" s="810"/>
      <c r="OT36" s="810"/>
      <c r="OU36" s="810"/>
      <c r="OV36" s="810"/>
      <c r="OW36" s="810"/>
      <c r="OX36" s="810"/>
      <c r="OY36" s="810"/>
      <c r="OZ36" s="810"/>
      <c r="PA36" s="810"/>
      <c r="PB36" s="810"/>
      <c r="PC36" s="810"/>
      <c r="PD36" s="810"/>
      <c r="PE36" s="810"/>
      <c r="PF36" s="810"/>
      <c r="PG36" s="810"/>
      <c r="PH36" s="810"/>
      <c r="PI36" s="810"/>
      <c r="PJ36" s="810"/>
      <c r="PK36" s="810"/>
      <c r="PL36" s="810"/>
      <c r="PM36" s="810"/>
      <c r="PN36" s="810"/>
      <c r="PO36" s="810"/>
      <c r="PP36" s="810"/>
      <c r="PQ36" s="810"/>
      <c r="PR36" s="810"/>
      <c r="PS36" s="810"/>
      <c r="PT36" s="810"/>
      <c r="PU36" s="810"/>
      <c r="PV36" s="810"/>
      <c r="PW36" s="810"/>
      <c r="PX36" s="810"/>
      <c r="PY36" s="810"/>
      <c r="PZ36" s="810"/>
      <c r="QA36" s="810"/>
      <c r="QB36" s="810"/>
      <c r="QC36" s="810"/>
      <c r="QD36" s="810"/>
      <c r="QE36" s="810"/>
      <c r="QF36" s="810"/>
      <c r="QG36" s="810"/>
      <c r="QH36" s="810"/>
      <c r="QI36" s="810"/>
      <c r="QJ36" s="810"/>
      <c r="QK36" s="810"/>
      <c r="QL36" s="810"/>
      <c r="QM36" s="810"/>
      <c r="QN36" s="810"/>
      <c r="QO36" s="810"/>
      <c r="QP36" s="810"/>
      <c r="QQ36" s="810"/>
      <c r="QR36" s="810"/>
      <c r="QS36" s="810"/>
      <c r="QT36" s="810"/>
      <c r="QU36" s="810"/>
      <c r="QV36" s="810"/>
      <c r="QW36" s="810"/>
      <c r="QX36" s="810"/>
      <c r="QY36" s="810"/>
      <c r="QZ36" s="810"/>
      <c r="RA36" s="810"/>
      <c r="RB36" s="810"/>
      <c r="RC36" s="810"/>
      <c r="RD36" s="810"/>
      <c r="RE36" s="810"/>
      <c r="RF36" s="810"/>
      <c r="RG36" s="810"/>
      <c r="RH36" s="810"/>
      <c r="RI36" s="810"/>
      <c r="RJ36" s="810"/>
      <c r="RK36" s="810"/>
      <c r="RL36" s="810"/>
      <c r="RM36" s="810"/>
      <c r="RN36" s="810"/>
      <c r="RO36" s="810"/>
      <c r="RP36" s="810"/>
      <c r="RQ36" s="810"/>
      <c r="RR36" s="810"/>
      <c r="RS36" s="810"/>
      <c r="RT36" s="810"/>
      <c r="RU36" s="810"/>
      <c r="RV36" s="810"/>
      <c r="RW36" s="810"/>
      <c r="RX36" s="810"/>
      <c r="RY36" s="810"/>
      <c r="RZ36" s="810"/>
      <c r="SA36" s="810"/>
      <c r="SB36" s="810"/>
      <c r="SC36" s="810"/>
      <c r="SD36" s="810"/>
      <c r="SE36" s="810"/>
      <c r="SF36" s="810"/>
      <c r="SG36" s="810"/>
      <c r="SH36" s="810"/>
      <c r="SI36" s="810"/>
      <c r="SJ36" s="810"/>
      <c r="SK36" s="810"/>
      <c r="SL36" s="810"/>
      <c r="SM36" s="810"/>
      <c r="SN36" s="810"/>
      <c r="SO36" s="810"/>
      <c r="SP36" s="810"/>
      <c r="SQ36" s="810"/>
      <c r="SR36" s="810"/>
      <c r="SS36" s="810"/>
      <c r="ST36" s="810"/>
      <c r="SU36" s="810"/>
      <c r="SV36" s="810"/>
      <c r="SW36" s="810"/>
      <c r="SX36" s="810"/>
      <c r="SY36" s="810"/>
      <c r="SZ36" s="810"/>
      <c r="TA36" s="810"/>
      <c r="TB36" s="810"/>
      <c r="TC36" s="810"/>
      <c r="TD36" s="810"/>
      <c r="TE36" s="810"/>
      <c r="TF36" s="810"/>
      <c r="TG36" s="810"/>
      <c r="TH36" s="810"/>
      <c r="TI36" s="810"/>
      <c r="TJ36" s="810"/>
      <c r="TK36" s="810"/>
      <c r="TL36" s="810"/>
      <c r="TM36" s="810"/>
      <c r="TN36" s="810"/>
      <c r="TO36" s="810"/>
      <c r="TP36" s="810"/>
      <c r="TQ36" s="810"/>
      <c r="TR36" s="810"/>
      <c r="TS36" s="810"/>
      <c r="TT36" s="810"/>
      <c r="TU36" s="810"/>
      <c r="TV36" s="810"/>
      <c r="TW36" s="810"/>
      <c r="TX36" s="810"/>
      <c r="TY36" s="810"/>
      <c r="TZ36" s="810"/>
      <c r="UA36" s="810"/>
      <c r="UB36" s="810"/>
      <c r="UC36" s="810"/>
      <c r="UD36" s="810"/>
      <c r="UE36" s="810"/>
      <c r="UF36" s="810"/>
      <c r="UG36" s="810"/>
      <c r="UH36" s="810"/>
      <c r="UI36" s="810"/>
      <c r="UJ36" s="810"/>
      <c r="UK36" s="810"/>
      <c r="UL36" s="810"/>
      <c r="UM36" s="810"/>
      <c r="UN36" s="810"/>
      <c r="UO36" s="810"/>
      <c r="UP36" s="810"/>
      <c r="UQ36" s="810"/>
      <c r="UR36" s="810"/>
      <c r="US36" s="810"/>
      <c r="UT36" s="810"/>
      <c r="UU36" s="810"/>
      <c r="UV36" s="810"/>
      <c r="UW36" s="810"/>
      <c r="UX36" s="810"/>
      <c r="UY36" s="810"/>
      <c r="UZ36" s="810"/>
      <c r="VA36" s="810"/>
      <c r="VB36" s="810"/>
      <c r="VC36" s="810"/>
      <c r="VD36" s="810"/>
      <c r="VE36" s="810"/>
      <c r="VF36" s="810"/>
      <c r="VG36" s="810"/>
      <c r="VH36" s="810"/>
      <c r="VI36" s="810"/>
      <c r="VJ36" s="810"/>
      <c r="VK36" s="810"/>
      <c r="VL36" s="810"/>
      <c r="VM36" s="810"/>
      <c r="VN36" s="810"/>
      <c r="VO36" s="810"/>
      <c r="VP36" s="810"/>
      <c r="VQ36" s="810"/>
      <c r="VR36" s="810"/>
      <c r="VS36" s="810"/>
      <c r="VT36" s="810"/>
      <c r="VU36" s="810"/>
      <c r="VV36" s="810"/>
      <c r="VW36" s="810"/>
      <c r="VX36" s="810"/>
      <c r="VY36" s="810"/>
      <c r="VZ36" s="810"/>
      <c r="WA36" s="810"/>
      <c r="WB36" s="810"/>
      <c r="WC36" s="810"/>
      <c r="WD36" s="810"/>
      <c r="WE36" s="810"/>
      <c r="WF36" s="810"/>
      <c r="WG36" s="810"/>
      <c r="WH36" s="810"/>
      <c r="WI36" s="810"/>
      <c r="WJ36" s="810"/>
      <c r="WK36" s="810"/>
      <c r="WL36" s="810"/>
      <c r="WM36" s="810"/>
      <c r="WN36" s="810"/>
      <c r="WO36" s="810"/>
      <c r="WP36" s="810"/>
      <c r="WQ36" s="810"/>
      <c r="WR36" s="810"/>
      <c r="WS36" s="810"/>
      <c r="WT36" s="810"/>
      <c r="WU36" s="810"/>
      <c r="WV36" s="810"/>
      <c r="WW36" s="810"/>
      <c r="WX36" s="810"/>
      <c r="WY36" s="810"/>
      <c r="WZ36" s="810"/>
      <c r="XA36" s="810"/>
      <c r="XB36" s="810"/>
      <c r="XC36" s="810"/>
      <c r="XD36" s="810"/>
      <c r="XE36" s="810"/>
      <c r="XF36" s="810"/>
      <c r="XG36" s="810"/>
      <c r="XH36" s="810"/>
      <c r="XI36" s="810"/>
      <c r="XJ36" s="810"/>
      <c r="XK36" s="810"/>
      <c r="XL36" s="810"/>
      <c r="XM36" s="810"/>
      <c r="XN36" s="810"/>
      <c r="XO36" s="810"/>
      <c r="XP36" s="810"/>
      <c r="XQ36" s="810"/>
      <c r="XR36" s="810"/>
      <c r="XS36" s="810"/>
      <c r="XT36" s="810"/>
      <c r="XU36" s="810"/>
      <c r="XV36" s="810"/>
      <c r="XW36" s="810"/>
      <c r="XX36" s="810"/>
      <c r="XY36" s="810"/>
      <c r="XZ36" s="810"/>
      <c r="YA36" s="810"/>
      <c r="YB36" s="810"/>
      <c r="YC36" s="810"/>
      <c r="YD36" s="810"/>
      <c r="YE36" s="810"/>
      <c r="YF36" s="810"/>
      <c r="YG36" s="810"/>
      <c r="YH36" s="810"/>
      <c r="YI36" s="810"/>
      <c r="YJ36" s="810"/>
      <c r="YK36" s="810"/>
      <c r="YL36" s="810"/>
      <c r="YM36" s="810"/>
      <c r="YN36" s="810"/>
      <c r="YO36" s="810"/>
      <c r="YP36" s="810"/>
      <c r="YQ36" s="810"/>
      <c r="YR36" s="810"/>
      <c r="YS36" s="810"/>
      <c r="YT36" s="810"/>
      <c r="YU36" s="810"/>
      <c r="YV36" s="810"/>
      <c r="YW36" s="810"/>
      <c r="YX36" s="810"/>
      <c r="YY36" s="810"/>
      <c r="YZ36" s="810"/>
      <c r="ZA36" s="810"/>
      <c r="ZB36" s="810"/>
      <c r="ZC36" s="810"/>
      <c r="ZD36" s="810"/>
      <c r="ZE36" s="810"/>
      <c r="ZF36" s="810"/>
      <c r="ZG36" s="810"/>
      <c r="ZH36" s="810"/>
      <c r="ZI36" s="810"/>
      <c r="ZJ36" s="810"/>
      <c r="ZK36" s="810"/>
      <c r="ZL36" s="810"/>
      <c r="ZM36" s="810"/>
      <c r="ZN36" s="810"/>
      <c r="ZO36" s="810"/>
      <c r="ZP36" s="810"/>
      <c r="ZQ36" s="810"/>
      <c r="ZR36" s="810"/>
      <c r="ZS36" s="810"/>
      <c r="ZT36" s="810"/>
      <c r="ZU36" s="810"/>
      <c r="ZV36" s="810"/>
      <c r="ZW36" s="810"/>
      <c r="ZX36" s="810"/>
      <c r="ZY36" s="810"/>
      <c r="ZZ36" s="810"/>
      <c r="AAA36" s="810"/>
      <c r="AAB36" s="810"/>
      <c r="AAC36" s="810"/>
      <c r="AAD36" s="810"/>
      <c r="AAE36" s="810"/>
      <c r="AAF36" s="810"/>
      <c r="AAG36" s="810"/>
      <c r="AAH36" s="810"/>
      <c r="AAI36" s="810"/>
      <c r="AAJ36" s="810"/>
      <c r="AAK36" s="810"/>
      <c r="AAL36" s="810"/>
      <c r="AAM36" s="810"/>
      <c r="AAN36" s="810"/>
      <c r="AAO36" s="810"/>
      <c r="AAP36" s="810"/>
      <c r="AAQ36" s="810"/>
      <c r="AAR36" s="810"/>
      <c r="AAS36" s="810"/>
      <c r="AAT36" s="810"/>
      <c r="AAU36" s="810"/>
      <c r="AAV36" s="810"/>
      <c r="AAW36" s="810"/>
      <c r="AAX36" s="810"/>
      <c r="AAY36" s="810"/>
      <c r="AAZ36" s="810"/>
      <c r="ABA36" s="810"/>
      <c r="ABB36" s="810"/>
      <c r="ABC36" s="810"/>
      <c r="ABD36" s="810"/>
      <c r="ABE36" s="810"/>
      <c r="ABF36" s="810"/>
      <c r="ABG36" s="810"/>
      <c r="ABH36" s="810"/>
      <c r="ABI36" s="810"/>
      <c r="ABJ36" s="810"/>
      <c r="ABK36" s="810"/>
      <c r="ABL36" s="810"/>
      <c r="ABM36" s="810"/>
      <c r="ABN36" s="810"/>
      <c r="ABO36" s="810"/>
      <c r="ABP36" s="810"/>
      <c r="ABQ36" s="810"/>
      <c r="ABR36" s="810"/>
      <c r="ABS36" s="810"/>
      <c r="ABT36" s="810"/>
      <c r="ABU36" s="810"/>
      <c r="ABV36" s="810"/>
      <c r="ABW36" s="810"/>
      <c r="ABX36" s="810"/>
      <c r="ABY36" s="810"/>
      <c r="ABZ36" s="810"/>
      <c r="ACA36" s="810"/>
      <c r="ACB36" s="810"/>
      <c r="ACC36" s="810"/>
      <c r="ACD36" s="810"/>
      <c r="ACE36" s="810"/>
      <c r="ACF36" s="810"/>
      <c r="ACG36" s="810"/>
      <c r="ACH36" s="810"/>
      <c r="ACI36" s="810"/>
      <c r="ACJ36" s="810"/>
      <c r="ACK36" s="810"/>
      <c r="ACL36" s="810"/>
      <c r="ACM36" s="810"/>
      <c r="ACN36" s="810"/>
      <c r="ACO36" s="810"/>
      <c r="ACP36" s="810"/>
      <c r="ACQ36" s="810"/>
      <c r="ACR36" s="810"/>
      <c r="ACS36" s="810"/>
      <c r="ACT36" s="810"/>
      <c r="ACU36" s="810"/>
      <c r="ACV36" s="810"/>
      <c r="ACW36" s="810"/>
      <c r="ACX36" s="810"/>
      <c r="ACY36" s="810"/>
      <c r="ACZ36" s="810"/>
      <c r="ADA36" s="810"/>
      <c r="ADB36" s="810"/>
      <c r="ADC36" s="810"/>
      <c r="ADD36" s="810"/>
      <c r="ADE36" s="810"/>
      <c r="ADF36" s="810"/>
      <c r="ADG36" s="810"/>
      <c r="ADH36" s="810"/>
      <c r="ADI36" s="810"/>
      <c r="ADJ36" s="810"/>
      <c r="ADK36" s="810"/>
      <c r="ADL36" s="810"/>
      <c r="ADM36" s="810"/>
      <c r="ADN36" s="810"/>
      <c r="ADO36" s="810"/>
      <c r="ADP36" s="810"/>
      <c r="ADQ36" s="810"/>
      <c r="ADR36" s="810"/>
      <c r="ADS36" s="810"/>
      <c r="ADT36" s="810"/>
      <c r="ADU36" s="810"/>
      <c r="ADV36" s="810"/>
      <c r="ADW36" s="810"/>
      <c r="ADX36" s="810"/>
      <c r="ADY36" s="810"/>
      <c r="ADZ36" s="810"/>
      <c r="AEA36" s="810"/>
      <c r="AEB36" s="810"/>
      <c r="AEC36" s="810"/>
      <c r="AED36" s="810"/>
      <c r="AEE36" s="810"/>
      <c r="AEF36" s="810"/>
      <c r="AEG36" s="810"/>
      <c r="AEH36" s="810"/>
      <c r="AEI36" s="810"/>
      <c r="AEJ36" s="810"/>
      <c r="AEK36" s="810"/>
      <c r="AEL36" s="810"/>
      <c r="AEM36" s="810"/>
      <c r="AEN36" s="810"/>
      <c r="AEO36" s="810"/>
      <c r="AEP36" s="810"/>
      <c r="AEQ36" s="810"/>
      <c r="AER36" s="810"/>
      <c r="AES36" s="810"/>
      <c r="AET36" s="810"/>
      <c r="AEU36" s="810"/>
      <c r="AEV36" s="810"/>
      <c r="AEW36" s="810"/>
      <c r="AEX36" s="810"/>
      <c r="AEY36" s="810"/>
      <c r="AEZ36" s="810"/>
      <c r="AFA36" s="810"/>
      <c r="AFB36" s="810"/>
      <c r="AFC36" s="810"/>
      <c r="AFD36" s="810"/>
      <c r="AFE36" s="810"/>
      <c r="AFF36" s="810"/>
      <c r="AFG36" s="810"/>
      <c r="AFH36" s="810"/>
      <c r="AFI36" s="810"/>
      <c r="AFJ36" s="810"/>
      <c r="AFK36" s="810"/>
      <c r="AFL36" s="810"/>
      <c r="AFM36" s="810"/>
      <c r="AFN36" s="810"/>
      <c r="AFO36" s="810"/>
      <c r="AFP36" s="810"/>
      <c r="AFQ36" s="810"/>
      <c r="AFR36" s="810"/>
      <c r="AFS36" s="810"/>
      <c r="AFT36" s="810"/>
      <c r="AFU36" s="810"/>
      <c r="AFV36" s="810"/>
      <c r="AFW36" s="810"/>
      <c r="AFX36" s="810"/>
      <c r="AFY36" s="810"/>
      <c r="AFZ36" s="810"/>
      <c r="AGA36" s="810"/>
      <c r="AGB36" s="810"/>
      <c r="AGC36" s="810"/>
      <c r="AGD36" s="810"/>
      <c r="AGE36" s="810"/>
      <c r="AGF36" s="810"/>
      <c r="AGG36" s="810"/>
      <c r="AGH36" s="810"/>
      <c r="AGI36" s="810"/>
      <c r="AGJ36" s="810"/>
      <c r="AGK36" s="810"/>
      <c r="AGL36" s="810"/>
      <c r="AGM36" s="810"/>
      <c r="AGN36" s="810"/>
      <c r="AGO36" s="810"/>
      <c r="AGP36" s="810"/>
      <c r="AGQ36" s="810"/>
      <c r="AGR36" s="810"/>
      <c r="AGS36" s="810"/>
      <c r="AGT36" s="810"/>
      <c r="AGU36" s="810"/>
      <c r="AGV36" s="810"/>
      <c r="AGW36" s="810"/>
      <c r="AGX36" s="810"/>
      <c r="AGY36" s="810"/>
      <c r="AGZ36" s="810"/>
      <c r="AHA36" s="810"/>
      <c r="AHB36" s="810"/>
      <c r="AHC36" s="810"/>
      <c r="AHD36" s="810"/>
      <c r="AHE36" s="810"/>
      <c r="AHF36" s="810"/>
      <c r="AHG36" s="810"/>
      <c r="AHH36" s="810"/>
      <c r="AHI36" s="810"/>
      <c r="AHJ36" s="810"/>
      <c r="AHK36" s="810"/>
      <c r="AHL36" s="810"/>
      <c r="AHM36" s="810"/>
      <c r="AHN36" s="810"/>
      <c r="AHO36" s="810"/>
      <c r="AHP36" s="810"/>
      <c r="AHQ36" s="810"/>
      <c r="AHR36" s="810"/>
      <c r="AHS36" s="810"/>
      <c r="AHT36" s="810"/>
      <c r="AHU36" s="810"/>
      <c r="AHV36" s="810"/>
      <c r="AHW36" s="810"/>
      <c r="AHX36" s="810"/>
      <c r="AHY36" s="810"/>
      <c r="AHZ36" s="810"/>
      <c r="AIA36" s="810"/>
      <c r="AIB36" s="810"/>
      <c r="AIC36" s="810"/>
      <c r="AID36" s="810"/>
      <c r="AIE36" s="810"/>
      <c r="AIF36" s="810"/>
      <c r="AIG36" s="810"/>
      <c r="AIH36" s="810"/>
      <c r="AII36" s="810"/>
      <c r="AIJ36" s="810"/>
      <c r="AIK36" s="810"/>
      <c r="AIL36" s="810"/>
      <c r="AIM36" s="810"/>
      <c r="AIN36" s="810"/>
      <c r="AIO36" s="810"/>
      <c r="AIP36" s="810"/>
      <c r="AIQ36" s="810"/>
      <c r="AIR36" s="810"/>
      <c r="AIS36" s="810"/>
      <c r="AIT36" s="810"/>
      <c r="AIU36" s="810"/>
      <c r="AIV36" s="810"/>
      <c r="AIW36" s="810"/>
      <c r="AIX36" s="810"/>
      <c r="AIY36" s="810"/>
      <c r="AIZ36" s="810"/>
      <c r="AJA36" s="810"/>
      <c r="AJB36" s="810"/>
      <c r="AJC36" s="810"/>
      <c r="AJD36" s="810"/>
      <c r="AJE36" s="810"/>
      <c r="AJF36" s="810"/>
      <c r="AJG36" s="810"/>
      <c r="AJH36" s="810"/>
      <c r="AJI36" s="810"/>
      <c r="AJJ36" s="810"/>
      <c r="AJK36" s="810"/>
      <c r="AJL36" s="810"/>
      <c r="AJM36" s="810"/>
      <c r="AJN36" s="810"/>
      <c r="AJO36" s="810"/>
      <c r="AJP36" s="810"/>
      <c r="AJQ36" s="810"/>
      <c r="AJR36" s="810"/>
      <c r="AJS36" s="810"/>
      <c r="AJT36" s="810"/>
      <c r="AJU36" s="810"/>
      <c r="AJV36" s="810"/>
      <c r="AJW36" s="810"/>
      <c r="AJX36" s="810"/>
      <c r="AJY36" s="810"/>
      <c r="AJZ36" s="810"/>
      <c r="AKA36" s="810"/>
      <c r="AKB36" s="810"/>
      <c r="AKC36" s="810"/>
      <c r="AKD36" s="810"/>
      <c r="AKE36" s="810"/>
      <c r="AKF36" s="810"/>
      <c r="AKG36" s="810"/>
      <c r="AKH36" s="810"/>
      <c r="AKI36" s="810"/>
      <c r="AKJ36" s="810"/>
      <c r="AKK36" s="810"/>
      <c r="AKL36" s="810"/>
      <c r="AKM36" s="810"/>
      <c r="AKN36" s="810"/>
      <c r="AKO36" s="810"/>
      <c r="AKP36" s="810"/>
      <c r="AKQ36" s="810"/>
      <c r="AKR36" s="810"/>
      <c r="AKS36" s="810"/>
      <c r="AKT36" s="810"/>
      <c r="AKU36" s="810"/>
      <c r="AKV36" s="810"/>
      <c r="AKW36" s="810"/>
      <c r="AKX36" s="810"/>
      <c r="AKY36" s="810"/>
      <c r="AKZ36" s="810"/>
      <c r="ALA36" s="810"/>
      <c r="ALB36" s="810"/>
      <c r="ALC36" s="810"/>
      <c r="ALD36" s="810"/>
      <c r="ALE36" s="810"/>
      <c r="ALF36" s="810"/>
      <c r="ALG36" s="810"/>
      <c r="ALH36" s="810"/>
      <c r="ALI36" s="810"/>
      <c r="ALJ36" s="810"/>
      <c r="ALK36" s="810"/>
      <c r="ALL36" s="810"/>
      <c r="ALM36" s="810"/>
      <c r="ALN36" s="810"/>
      <c r="ALO36" s="810"/>
      <c r="ALP36" s="810"/>
      <c r="ALQ36" s="810"/>
      <c r="ALR36" s="810"/>
      <c r="ALS36" s="810"/>
      <c r="ALT36" s="810"/>
      <c r="ALU36" s="810"/>
      <c r="ALV36" s="810"/>
      <c r="ALW36" s="810"/>
      <c r="ALX36" s="810"/>
      <c r="ALY36" s="810"/>
      <c r="ALZ36" s="810"/>
      <c r="AMA36" s="810"/>
      <c r="AMB36" s="810"/>
      <c r="AMC36" s="810"/>
      <c r="AMD36" s="810"/>
      <c r="AME36" s="810"/>
      <c r="AMF36" s="810"/>
      <c r="AMG36" s="810"/>
      <c r="AMH36" s="810"/>
      <c r="AMI36" s="810"/>
      <c r="AMJ36" s="810"/>
      <c r="AMK36" s="810"/>
      <c r="AML36" s="810"/>
      <c r="AMM36" s="810"/>
      <c r="AMN36" s="810"/>
      <c r="AMO36" s="810"/>
      <c r="AMP36" s="810"/>
      <c r="AMQ36" s="810"/>
      <c r="AMR36" s="810"/>
      <c r="AMS36" s="810"/>
      <c r="AMT36" s="810"/>
      <c r="AMU36" s="810"/>
      <c r="AMV36" s="810"/>
      <c r="AMW36" s="810"/>
      <c r="AMX36" s="810"/>
      <c r="AMY36" s="810"/>
      <c r="AMZ36" s="810"/>
      <c r="ANA36" s="810"/>
      <c r="ANB36" s="810"/>
      <c r="ANC36" s="810"/>
      <c r="AND36" s="810"/>
      <c r="ANE36" s="810"/>
      <c r="ANF36" s="810"/>
      <c r="ANG36" s="810"/>
      <c r="ANH36" s="810"/>
      <c r="ANI36" s="810"/>
      <c r="ANJ36" s="810"/>
      <c r="ANK36" s="810"/>
      <c r="ANL36" s="810"/>
      <c r="ANM36" s="810"/>
      <c r="ANN36" s="810"/>
      <c r="ANO36" s="810"/>
      <c r="ANP36" s="810"/>
      <c r="ANQ36" s="810"/>
      <c r="ANR36" s="810"/>
      <c r="ANS36" s="810"/>
      <c r="ANT36" s="810"/>
      <c r="ANU36" s="810"/>
      <c r="ANV36" s="810"/>
      <c r="ANW36" s="810"/>
      <c r="ANX36" s="810"/>
      <c r="ANY36" s="810"/>
      <c r="ANZ36" s="810"/>
      <c r="AOA36" s="810"/>
      <c r="AOB36" s="810"/>
      <c r="AOC36" s="810"/>
      <c r="AOD36" s="810"/>
      <c r="AOE36" s="810"/>
      <c r="AOF36" s="810"/>
      <c r="AOG36" s="810"/>
      <c r="AOH36" s="810"/>
      <c r="AOI36" s="810"/>
      <c r="AOJ36" s="810"/>
      <c r="AOK36" s="810"/>
      <c r="AOL36" s="810"/>
      <c r="AOM36" s="810"/>
      <c r="AON36" s="810"/>
      <c r="AOO36" s="810"/>
      <c r="AOP36" s="810"/>
      <c r="AOQ36" s="810"/>
      <c r="AOR36" s="810"/>
      <c r="AOS36" s="810"/>
      <c r="AOT36" s="810"/>
      <c r="AOU36" s="810"/>
      <c r="AOV36" s="810"/>
      <c r="AOW36" s="810"/>
      <c r="AOX36" s="810"/>
      <c r="AOY36" s="810"/>
      <c r="AOZ36" s="810"/>
      <c r="APA36" s="810"/>
      <c r="APB36" s="810"/>
      <c r="APC36" s="810"/>
      <c r="APD36" s="810"/>
      <c r="APE36" s="810"/>
      <c r="APF36" s="810"/>
      <c r="APG36" s="810"/>
      <c r="APH36" s="810"/>
      <c r="API36" s="810"/>
      <c r="APJ36" s="810"/>
      <c r="APK36" s="810"/>
      <c r="APL36" s="810"/>
      <c r="APM36" s="810"/>
      <c r="APN36" s="810"/>
      <c r="APO36" s="810"/>
      <c r="APP36" s="810"/>
      <c r="APQ36" s="810"/>
      <c r="APR36" s="810"/>
      <c r="APS36" s="810"/>
      <c r="APT36" s="810"/>
      <c r="APU36" s="810"/>
      <c r="APV36" s="810"/>
      <c r="APW36" s="810"/>
      <c r="APX36" s="810"/>
      <c r="APY36" s="810"/>
      <c r="APZ36" s="810"/>
      <c r="AQA36" s="810"/>
      <c r="AQB36" s="810"/>
      <c r="AQC36" s="810"/>
      <c r="AQD36" s="810"/>
      <c r="AQE36" s="810"/>
      <c r="AQF36" s="810"/>
      <c r="AQG36" s="810"/>
      <c r="AQH36" s="810"/>
      <c r="AQI36" s="810"/>
      <c r="AQJ36" s="810"/>
      <c r="AQK36" s="810"/>
      <c r="AQL36" s="810"/>
      <c r="AQM36" s="810"/>
      <c r="AQN36" s="810"/>
      <c r="AQO36" s="810"/>
      <c r="AQP36" s="810"/>
      <c r="AQQ36" s="810"/>
      <c r="AQR36" s="810"/>
      <c r="AQS36" s="810"/>
      <c r="AQT36" s="810"/>
      <c r="AQU36" s="810"/>
      <c r="AQV36" s="810"/>
      <c r="AQW36" s="810"/>
      <c r="AQX36" s="810"/>
      <c r="AQY36" s="810"/>
      <c r="AQZ36" s="810"/>
      <c r="ARA36" s="810"/>
      <c r="ARB36" s="810"/>
      <c r="ARC36" s="810"/>
      <c r="ARD36" s="810"/>
      <c r="ARE36" s="810"/>
      <c r="ARF36" s="810"/>
      <c r="ARG36" s="810"/>
      <c r="ARH36" s="810"/>
      <c r="ARI36" s="810"/>
      <c r="ARJ36" s="810"/>
      <c r="ARK36" s="810"/>
      <c r="ARL36" s="810"/>
      <c r="ARM36" s="810"/>
      <c r="ARN36" s="810"/>
      <c r="ARO36" s="810"/>
      <c r="ARP36" s="810"/>
      <c r="ARQ36" s="810"/>
      <c r="ARR36" s="810"/>
      <c r="ARS36" s="810"/>
      <c r="ART36" s="810"/>
      <c r="ARU36" s="810"/>
      <c r="ARV36" s="810"/>
      <c r="ARW36" s="810"/>
      <c r="ARX36" s="810"/>
      <c r="ARY36" s="810"/>
      <c r="ARZ36" s="810"/>
      <c r="ASA36" s="810"/>
      <c r="ASB36" s="810"/>
      <c r="ASC36" s="810"/>
      <c r="ASD36" s="810"/>
      <c r="ASE36" s="810"/>
      <c r="ASF36" s="810"/>
      <c r="ASG36" s="810"/>
      <c r="ASH36" s="810"/>
      <c r="ASI36" s="810"/>
      <c r="ASJ36" s="810"/>
      <c r="ASK36" s="810"/>
      <c r="ASL36" s="810"/>
      <c r="ASM36" s="810"/>
      <c r="ASN36" s="810"/>
      <c r="ASO36" s="810"/>
      <c r="ASP36" s="810"/>
      <c r="ASQ36" s="810"/>
      <c r="ASR36" s="810"/>
      <c r="ASS36" s="810"/>
      <c r="AST36" s="810"/>
      <c r="ASU36" s="810"/>
      <c r="ASV36" s="810"/>
      <c r="ASW36" s="810"/>
      <c r="ASX36" s="810"/>
      <c r="ASY36" s="810"/>
      <c r="ASZ36" s="810"/>
      <c r="ATA36" s="810"/>
      <c r="ATB36" s="810"/>
      <c r="ATC36" s="810"/>
      <c r="ATD36" s="810"/>
      <c r="ATE36" s="810"/>
      <c r="ATF36" s="810"/>
      <c r="ATG36" s="810"/>
      <c r="ATH36" s="810"/>
      <c r="ATI36" s="810"/>
      <c r="ATJ36" s="810"/>
      <c r="ATK36" s="810"/>
      <c r="ATL36" s="810"/>
      <c r="ATM36" s="810"/>
      <c r="ATN36" s="810"/>
      <c r="ATO36" s="810"/>
      <c r="ATP36" s="810"/>
      <c r="ATQ36" s="810"/>
      <c r="ATR36" s="810"/>
      <c r="ATS36" s="810"/>
      <c r="ATT36" s="810"/>
      <c r="ATU36" s="810"/>
      <c r="ATV36" s="810"/>
      <c r="ATW36" s="810"/>
      <c r="ATX36" s="810"/>
      <c r="ATY36" s="810"/>
      <c r="ATZ36" s="810"/>
      <c r="AUA36" s="810"/>
      <c r="AUB36" s="810"/>
      <c r="AUC36" s="810"/>
      <c r="AUD36" s="810"/>
      <c r="AUE36" s="810"/>
      <c r="AUF36" s="810"/>
      <c r="AUG36" s="810"/>
      <c r="AUH36" s="810"/>
      <c r="AUI36" s="810"/>
      <c r="AUJ36" s="810"/>
      <c r="AUK36" s="810"/>
      <c r="AUL36" s="810"/>
      <c r="AUM36" s="810"/>
      <c r="AUN36" s="810"/>
      <c r="AUO36" s="810"/>
      <c r="AUP36" s="810"/>
      <c r="AUQ36" s="810"/>
      <c r="AUR36" s="810"/>
      <c r="AUS36" s="810"/>
      <c r="AUT36" s="810"/>
      <c r="AUU36" s="810"/>
      <c r="AUV36" s="810"/>
      <c r="AUW36" s="810"/>
      <c r="AUX36" s="810"/>
      <c r="AUY36" s="810"/>
      <c r="AUZ36" s="810"/>
      <c r="AVA36" s="810"/>
      <c r="AVB36" s="810"/>
      <c r="AVC36" s="810"/>
      <c r="AVD36" s="810"/>
      <c r="AVE36" s="810"/>
      <c r="AVF36" s="810"/>
      <c r="AVG36" s="810"/>
      <c r="AVH36" s="810"/>
      <c r="AVI36" s="810"/>
      <c r="AVJ36" s="810"/>
      <c r="AVK36" s="810"/>
      <c r="AVL36" s="810"/>
      <c r="AVM36" s="810"/>
      <c r="AVN36" s="810"/>
      <c r="AVO36" s="810"/>
      <c r="AVP36" s="810"/>
      <c r="AVQ36" s="810"/>
      <c r="AVR36" s="810"/>
      <c r="AVS36" s="810"/>
      <c r="AVT36" s="810"/>
      <c r="AVU36" s="810"/>
      <c r="AVV36" s="810"/>
      <c r="AVW36" s="810"/>
      <c r="AVX36" s="810"/>
      <c r="AVY36" s="810"/>
      <c r="AVZ36" s="810"/>
      <c r="AWA36" s="810"/>
      <c r="AWB36" s="810"/>
      <c r="AWC36" s="810"/>
      <c r="AWD36" s="810"/>
      <c r="AWE36" s="810"/>
      <c r="AWF36" s="810"/>
      <c r="AWG36" s="810"/>
      <c r="AWH36" s="810"/>
      <c r="AWI36" s="810"/>
      <c r="AWJ36" s="810"/>
      <c r="AWK36" s="810"/>
      <c r="AWL36" s="810"/>
      <c r="AWM36" s="810"/>
      <c r="AWN36" s="810"/>
      <c r="AWO36" s="810"/>
      <c r="AWP36" s="810"/>
      <c r="AWQ36" s="810"/>
      <c r="AWR36" s="810"/>
      <c r="AWS36" s="810"/>
      <c r="AWT36" s="810"/>
      <c r="AWU36" s="810"/>
      <c r="AWV36" s="810"/>
      <c r="AWW36" s="810"/>
      <c r="AWX36" s="810"/>
      <c r="AWY36" s="810"/>
      <c r="AWZ36" s="810"/>
      <c r="AXA36" s="810"/>
      <c r="AXB36" s="810"/>
      <c r="AXC36" s="810"/>
      <c r="AXD36" s="810"/>
      <c r="AXE36" s="810"/>
      <c r="AXF36" s="810"/>
      <c r="AXG36" s="810"/>
      <c r="AXH36" s="810"/>
      <c r="AXI36" s="810"/>
      <c r="AXJ36" s="810"/>
      <c r="AXK36" s="810"/>
      <c r="AXL36" s="810"/>
      <c r="AXM36" s="810"/>
      <c r="AXN36" s="810"/>
      <c r="AXO36" s="810"/>
      <c r="AXP36" s="810"/>
      <c r="AXQ36" s="810"/>
      <c r="AXR36" s="810"/>
      <c r="AXS36" s="810"/>
      <c r="AXT36" s="810"/>
      <c r="AXU36" s="810"/>
      <c r="AXV36" s="810"/>
      <c r="AXW36" s="810"/>
      <c r="AXX36" s="810"/>
      <c r="AXY36" s="810"/>
      <c r="AXZ36" s="810"/>
      <c r="AYA36" s="810"/>
      <c r="AYB36" s="810"/>
      <c r="AYC36" s="810"/>
      <c r="AYD36" s="810"/>
      <c r="AYE36" s="810"/>
      <c r="AYF36" s="810"/>
      <c r="AYG36" s="810"/>
      <c r="AYH36" s="810"/>
      <c r="AYI36" s="810"/>
      <c r="AYJ36" s="810"/>
      <c r="AYK36" s="810"/>
      <c r="AYL36" s="810"/>
      <c r="AYM36" s="810"/>
      <c r="AYN36" s="810"/>
      <c r="AYO36" s="810"/>
      <c r="AYP36" s="810"/>
      <c r="AYQ36" s="810"/>
      <c r="AYR36" s="810"/>
      <c r="AYS36" s="810"/>
      <c r="AYT36" s="810"/>
      <c r="AYU36" s="810"/>
      <c r="AYV36" s="810"/>
      <c r="AYW36" s="810"/>
      <c r="AYX36" s="810"/>
      <c r="AYY36" s="810"/>
      <c r="AYZ36" s="810"/>
      <c r="AZA36" s="810"/>
      <c r="AZB36" s="810"/>
      <c r="AZC36" s="810"/>
      <c r="AZD36" s="810"/>
      <c r="AZE36" s="810"/>
      <c r="AZF36" s="810"/>
      <c r="AZG36" s="810"/>
      <c r="AZH36" s="810"/>
      <c r="AZI36" s="810"/>
      <c r="AZJ36" s="810"/>
      <c r="AZK36" s="810"/>
      <c r="AZL36" s="810"/>
      <c r="AZM36" s="810"/>
      <c r="AZN36" s="810"/>
      <c r="AZO36" s="810"/>
      <c r="AZP36" s="810"/>
      <c r="AZQ36" s="810"/>
      <c r="AZR36" s="810"/>
      <c r="AZS36" s="810"/>
      <c r="AZT36" s="810"/>
      <c r="AZU36" s="810"/>
      <c r="AZV36" s="810"/>
      <c r="AZW36" s="810"/>
      <c r="AZX36" s="810"/>
      <c r="AZY36" s="810"/>
      <c r="AZZ36" s="810"/>
      <c r="BAA36" s="810"/>
      <c r="BAB36" s="810"/>
      <c r="BAC36" s="810"/>
      <c r="BAD36" s="810"/>
      <c r="BAE36" s="810"/>
      <c r="BAF36" s="810"/>
      <c r="BAG36" s="810"/>
      <c r="BAH36" s="810"/>
      <c r="BAI36" s="810"/>
      <c r="BAJ36" s="810"/>
      <c r="BAK36" s="810"/>
      <c r="BAL36" s="810"/>
      <c r="BAM36" s="810"/>
      <c r="BAN36" s="810"/>
      <c r="BAO36" s="810"/>
      <c r="BAP36" s="810"/>
      <c r="BAQ36" s="810"/>
      <c r="BAR36" s="810"/>
      <c r="BAS36" s="810"/>
      <c r="BAT36" s="810"/>
      <c r="BAU36" s="810"/>
      <c r="BAV36" s="810"/>
      <c r="BAW36" s="810"/>
      <c r="BAX36" s="810"/>
      <c r="BAY36" s="810"/>
      <c r="BAZ36" s="810"/>
      <c r="BBA36" s="810"/>
      <c r="BBB36" s="810"/>
      <c r="BBC36" s="810"/>
      <c r="BBD36" s="810"/>
      <c r="BBE36" s="810"/>
      <c r="BBF36" s="810"/>
      <c r="BBG36" s="810"/>
      <c r="BBH36" s="810"/>
      <c r="BBI36" s="810"/>
      <c r="BBJ36" s="810"/>
      <c r="BBK36" s="810"/>
      <c r="BBL36" s="810"/>
      <c r="BBM36" s="810"/>
      <c r="BBN36" s="810"/>
      <c r="BBO36" s="810"/>
      <c r="BBP36" s="810"/>
      <c r="BBQ36" s="810"/>
      <c r="BBR36" s="810"/>
      <c r="BBS36" s="810"/>
      <c r="BBT36" s="810"/>
      <c r="BBU36" s="810"/>
      <c r="BBV36" s="810"/>
      <c r="BBW36" s="810"/>
      <c r="BBX36" s="810"/>
      <c r="BBY36" s="810"/>
      <c r="BBZ36" s="810"/>
      <c r="BCA36" s="810"/>
      <c r="BCB36" s="810"/>
      <c r="BCC36" s="810"/>
      <c r="BCD36" s="810"/>
      <c r="BCE36" s="810"/>
      <c r="BCF36" s="810"/>
      <c r="BCG36" s="810"/>
      <c r="BCH36" s="810"/>
      <c r="BCI36" s="810"/>
      <c r="BCJ36" s="810"/>
      <c r="BCK36" s="810"/>
      <c r="BCL36" s="810"/>
      <c r="BCM36" s="810"/>
      <c r="BCN36" s="810"/>
      <c r="BCO36" s="810"/>
      <c r="BCP36" s="810"/>
      <c r="BCQ36" s="810"/>
      <c r="BCR36" s="810"/>
      <c r="BCS36" s="810"/>
      <c r="BCT36" s="810"/>
      <c r="BCU36" s="810"/>
      <c r="BCV36" s="810"/>
      <c r="BCW36" s="810"/>
      <c r="BCX36" s="810"/>
      <c r="BCY36" s="810"/>
      <c r="BCZ36" s="810"/>
      <c r="BDA36" s="810"/>
      <c r="BDB36" s="810"/>
      <c r="BDC36" s="810"/>
      <c r="BDD36" s="810"/>
      <c r="BDE36" s="810"/>
      <c r="BDF36" s="810"/>
      <c r="BDG36" s="810"/>
      <c r="BDH36" s="810"/>
      <c r="BDI36" s="810"/>
      <c r="BDJ36" s="810"/>
      <c r="BDK36" s="810"/>
      <c r="BDL36" s="810"/>
      <c r="BDM36" s="810"/>
      <c r="BDN36" s="810"/>
      <c r="BDO36" s="810"/>
      <c r="BDP36" s="810"/>
      <c r="BDQ36" s="810"/>
      <c r="BDR36" s="810"/>
      <c r="BDS36" s="810"/>
      <c r="BDT36" s="810"/>
      <c r="BDU36" s="810"/>
      <c r="BDV36" s="810"/>
      <c r="BDW36" s="810"/>
      <c r="BDX36" s="810"/>
      <c r="BDY36" s="810"/>
      <c r="BDZ36" s="810"/>
      <c r="BEA36" s="810"/>
      <c r="BEB36" s="810"/>
      <c r="BEC36" s="810"/>
      <c r="BED36" s="810"/>
      <c r="BEE36" s="810"/>
      <c r="BEF36" s="810"/>
      <c r="BEG36" s="810"/>
      <c r="BEH36" s="810"/>
      <c r="BEI36" s="810"/>
      <c r="BEJ36" s="810"/>
      <c r="BEK36" s="810"/>
      <c r="BEL36" s="810"/>
      <c r="BEM36" s="810"/>
      <c r="BEN36" s="810"/>
      <c r="BEO36" s="810"/>
      <c r="BEP36" s="810"/>
      <c r="BEQ36" s="810"/>
      <c r="BER36" s="810"/>
      <c r="BES36" s="810"/>
      <c r="BET36" s="810"/>
      <c r="BEU36" s="810"/>
      <c r="BEV36" s="810"/>
      <c r="BEW36" s="810"/>
      <c r="BEX36" s="810"/>
      <c r="BEY36" s="810"/>
      <c r="BEZ36" s="810"/>
      <c r="BFA36" s="810"/>
      <c r="BFB36" s="810"/>
      <c r="BFC36" s="810"/>
      <c r="BFD36" s="810"/>
      <c r="BFE36" s="810"/>
      <c r="BFF36" s="810"/>
      <c r="BFG36" s="810"/>
      <c r="BFH36" s="810"/>
      <c r="BFI36" s="810"/>
      <c r="BFJ36" s="810"/>
      <c r="BFK36" s="810"/>
      <c r="BFL36" s="810"/>
      <c r="BFM36" s="810"/>
      <c r="BFN36" s="810"/>
      <c r="BFO36" s="810"/>
      <c r="BFP36" s="810"/>
      <c r="BFQ36" s="810"/>
      <c r="BFR36" s="810"/>
      <c r="BFS36" s="810"/>
      <c r="BFT36" s="810"/>
      <c r="BFU36" s="810"/>
      <c r="BFV36" s="810"/>
      <c r="BFW36" s="810"/>
      <c r="BFX36" s="810"/>
      <c r="BFY36" s="810"/>
      <c r="BFZ36" s="810"/>
      <c r="BGA36" s="810"/>
      <c r="BGB36" s="810"/>
      <c r="BGC36" s="810"/>
      <c r="BGD36" s="810"/>
      <c r="BGE36" s="810"/>
      <c r="BGF36" s="810"/>
      <c r="BGG36" s="810"/>
      <c r="BGH36" s="810"/>
      <c r="BGI36" s="810"/>
      <c r="BGJ36" s="810"/>
      <c r="BGK36" s="810"/>
      <c r="BGL36" s="810"/>
      <c r="BGM36" s="810"/>
      <c r="BGN36" s="810"/>
      <c r="BGO36" s="810"/>
      <c r="BGP36" s="810"/>
      <c r="BGQ36" s="810"/>
      <c r="BGR36" s="810"/>
      <c r="BGS36" s="810"/>
      <c r="BGT36" s="810"/>
      <c r="BGU36" s="810"/>
      <c r="BGV36" s="810"/>
      <c r="BGW36" s="810"/>
      <c r="BGX36" s="810"/>
      <c r="BGY36" s="810"/>
      <c r="BGZ36" s="810"/>
      <c r="BHA36" s="810"/>
      <c r="BHB36" s="810"/>
      <c r="BHC36" s="810"/>
      <c r="BHD36" s="810"/>
      <c r="BHE36" s="810"/>
      <c r="BHF36" s="810"/>
      <c r="BHG36" s="810"/>
      <c r="BHH36" s="810"/>
      <c r="BHI36" s="810"/>
      <c r="BHJ36" s="810"/>
      <c r="BHK36" s="810"/>
      <c r="BHL36" s="810"/>
      <c r="BHM36" s="810"/>
      <c r="BHN36" s="810"/>
      <c r="BHO36" s="810"/>
      <c r="BHP36" s="810"/>
      <c r="BHQ36" s="810"/>
      <c r="BHR36" s="810"/>
      <c r="BHS36" s="810"/>
      <c r="BHT36" s="810"/>
      <c r="BHU36" s="810"/>
      <c r="BHV36" s="810"/>
      <c r="BHW36" s="810"/>
      <c r="BHX36" s="810"/>
      <c r="BHY36" s="810"/>
      <c r="BHZ36" s="810"/>
      <c r="BIA36" s="810"/>
      <c r="BIB36" s="810"/>
      <c r="BIC36" s="810"/>
      <c r="BID36" s="810"/>
      <c r="BIE36" s="810"/>
    </row>
    <row r="37" spans="1:1591" ht="47.25" x14ac:dyDescent="0.25">
      <c r="A37" s="1953"/>
      <c r="B37" s="1980"/>
      <c r="C37" s="800" t="s">
        <v>923</v>
      </c>
      <c r="D37" s="800" t="s">
        <v>930</v>
      </c>
      <c r="E37" s="230" t="s">
        <v>1450</v>
      </c>
      <c r="F37" s="230" t="s">
        <v>1451</v>
      </c>
      <c r="G37" s="801" t="s">
        <v>1208</v>
      </c>
      <c r="H37" s="824"/>
      <c r="I37" s="810"/>
      <c r="J37" s="810"/>
      <c r="K37" s="810"/>
      <c r="L37" s="810"/>
      <c r="M37" s="810"/>
      <c r="N37" s="810"/>
      <c r="O37" s="810"/>
      <c r="P37" s="810"/>
      <c r="Q37" s="810"/>
      <c r="R37" s="810"/>
      <c r="S37" s="810"/>
      <c r="T37" s="810"/>
      <c r="U37" s="810"/>
      <c r="V37" s="810"/>
      <c r="W37" s="810"/>
      <c r="X37" s="810"/>
      <c r="Y37" s="810"/>
      <c r="Z37" s="810"/>
      <c r="AA37" s="810"/>
      <c r="AB37" s="810"/>
      <c r="AC37" s="810"/>
      <c r="AD37" s="810"/>
      <c r="AE37" s="810"/>
      <c r="AF37" s="810"/>
      <c r="AG37" s="810"/>
      <c r="AH37" s="810"/>
      <c r="AI37" s="810"/>
      <c r="AJ37" s="810"/>
      <c r="AK37" s="810"/>
      <c r="AL37" s="810"/>
      <c r="AM37" s="810"/>
      <c r="AN37" s="810"/>
      <c r="AO37" s="810"/>
      <c r="AP37" s="810"/>
      <c r="AQ37" s="810"/>
      <c r="AR37" s="810"/>
      <c r="AS37" s="810"/>
      <c r="AT37" s="810"/>
      <c r="AU37" s="810"/>
      <c r="AV37" s="810"/>
      <c r="AW37" s="810"/>
      <c r="AX37" s="810"/>
      <c r="AY37" s="810"/>
      <c r="AZ37" s="810"/>
      <c r="BA37" s="810"/>
      <c r="BB37" s="810"/>
      <c r="BC37" s="810"/>
      <c r="BD37" s="810"/>
      <c r="BE37" s="810"/>
      <c r="BF37" s="810"/>
      <c r="BG37" s="810"/>
      <c r="BH37" s="810"/>
      <c r="BI37" s="810"/>
      <c r="BJ37" s="810"/>
      <c r="BK37" s="810"/>
      <c r="BL37" s="810"/>
      <c r="BM37" s="810"/>
      <c r="BN37" s="810"/>
      <c r="BO37" s="810"/>
      <c r="BP37" s="810"/>
      <c r="BQ37" s="810"/>
      <c r="BR37" s="810"/>
      <c r="BS37" s="810"/>
      <c r="BT37" s="810"/>
      <c r="BU37" s="810"/>
      <c r="BV37" s="810"/>
      <c r="BW37" s="810"/>
      <c r="BX37" s="810"/>
      <c r="BY37" s="810"/>
      <c r="BZ37" s="810"/>
      <c r="CA37" s="810"/>
      <c r="CB37" s="810"/>
      <c r="CC37" s="810"/>
      <c r="CD37" s="810"/>
      <c r="CE37" s="810"/>
      <c r="CF37" s="810"/>
      <c r="CG37" s="810"/>
      <c r="CH37" s="810"/>
      <c r="CI37" s="810"/>
      <c r="CJ37" s="810"/>
      <c r="CK37" s="810"/>
      <c r="CL37" s="810"/>
      <c r="CM37" s="810"/>
      <c r="CN37" s="810"/>
      <c r="CO37" s="810"/>
      <c r="CP37" s="810"/>
      <c r="CQ37" s="810"/>
      <c r="CR37" s="810"/>
      <c r="CS37" s="810"/>
      <c r="CT37" s="810"/>
      <c r="CU37" s="810"/>
      <c r="CV37" s="810"/>
      <c r="CW37" s="810"/>
      <c r="CX37" s="810"/>
      <c r="CY37" s="810"/>
      <c r="CZ37" s="810"/>
      <c r="DA37" s="810"/>
      <c r="DB37" s="810"/>
      <c r="DC37" s="810"/>
      <c r="DD37" s="810"/>
      <c r="DE37" s="810"/>
      <c r="DF37" s="810"/>
      <c r="DG37" s="810"/>
      <c r="DH37" s="810"/>
      <c r="DI37" s="810"/>
      <c r="DJ37" s="810"/>
      <c r="DK37" s="810"/>
      <c r="DL37" s="810"/>
      <c r="DM37" s="810"/>
      <c r="DN37" s="810"/>
      <c r="DO37" s="810"/>
      <c r="DP37" s="810"/>
      <c r="DQ37" s="810"/>
      <c r="DR37" s="810"/>
      <c r="DS37" s="810"/>
      <c r="DT37" s="810"/>
      <c r="DU37" s="810"/>
      <c r="DV37" s="810"/>
      <c r="DW37" s="810"/>
      <c r="DX37" s="810"/>
      <c r="DY37" s="810"/>
      <c r="DZ37" s="810"/>
      <c r="EA37" s="810"/>
      <c r="EB37" s="810"/>
      <c r="EC37" s="810"/>
      <c r="ED37" s="810"/>
      <c r="EE37" s="810"/>
      <c r="EF37" s="810"/>
      <c r="EG37" s="810"/>
      <c r="EH37" s="810"/>
      <c r="EI37" s="810"/>
      <c r="EJ37" s="810"/>
      <c r="EK37" s="810"/>
      <c r="EL37" s="810"/>
      <c r="EM37" s="810"/>
      <c r="EN37" s="810"/>
      <c r="EO37" s="810"/>
      <c r="EP37" s="810"/>
      <c r="EQ37" s="810"/>
      <c r="ER37" s="810"/>
      <c r="ES37" s="810"/>
      <c r="ET37" s="810"/>
      <c r="EU37" s="810"/>
      <c r="EV37" s="810"/>
      <c r="EW37" s="810"/>
      <c r="EX37" s="810"/>
      <c r="EY37" s="810"/>
      <c r="EZ37" s="810"/>
      <c r="FA37" s="810"/>
      <c r="FB37" s="810"/>
      <c r="FC37" s="810"/>
      <c r="FD37" s="810"/>
      <c r="FE37" s="810"/>
      <c r="FF37" s="810"/>
      <c r="FG37" s="810"/>
      <c r="FH37" s="810"/>
      <c r="FI37" s="810"/>
      <c r="FJ37" s="810"/>
      <c r="FK37" s="810"/>
      <c r="FL37" s="810"/>
      <c r="FM37" s="810"/>
      <c r="FN37" s="810"/>
      <c r="FO37" s="810"/>
      <c r="FP37" s="810"/>
      <c r="FQ37" s="810"/>
      <c r="FR37" s="810"/>
      <c r="FS37" s="810"/>
      <c r="FT37" s="810"/>
      <c r="FU37" s="810"/>
      <c r="FV37" s="810"/>
      <c r="FW37" s="810"/>
      <c r="FX37" s="810"/>
      <c r="FY37" s="810"/>
      <c r="FZ37" s="810"/>
      <c r="GA37" s="810"/>
      <c r="GB37" s="810"/>
      <c r="GC37" s="810"/>
      <c r="GD37" s="810"/>
      <c r="GE37" s="810"/>
      <c r="GF37" s="810"/>
      <c r="GG37" s="810"/>
      <c r="GH37" s="810"/>
      <c r="GI37" s="810"/>
      <c r="GJ37" s="810"/>
      <c r="GK37" s="810"/>
      <c r="GL37" s="810"/>
      <c r="GM37" s="810"/>
      <c r="GN37" s="810"/>
      <c r="GO37" s="810"/>
      <c r="GP37" s="810"/>
      <c r="GQ37" s="810"/>
      <c r="GR37" s="810"/>
      <c r="GS37" s="810"/>
      <c r="GT37" s="810"/>
      <c r="GU37" s="810"/>
      <c r="GV37" s="810"/>
      <c r="GW37" s="810"/>
      <c r="GX37" s="810"/>
      <c r="GY37" s="810"/>
      <c r="GZ37" s="810"/>
      <c r="HA37" s="810"/>
      <c r="HB37" s="810"/>
      <c r="HC37" s="810"/>
      <c r="HD37" s="810"/>
      <c r="HE37" s="810"/>
      <c r="HF37" s="810"/>
      <c r="HG37" s="810"/>
      <c r="HH37" s="810"/>
      <c r="HI37" s="810"/>
      <c r="HJ37" s="810"/>
      <c r="HK37" s="810"/>
      <c r="HL37" s="810"/>
      <c r="HM37" s="810"/>
      <c r="HN37" s="810"/>
      <c r="HO37" s="810"/>
      <c r="HP37" s="810"/>
      <c r="HQ37" s="810"/>
      <c r="HR37" s="810"/>
      <c r="HS37" s="810"/>
      <c r="HT37" s="810"/>
      <c r="HU37" s="810"/>
      <c r="HV37" s="810"/>
      <c r="HW37" s="810"/>
      <c r="HX37" s="810"/>
      <c r="HY37" s="810"/>
      <c r="HZ37" s="810"/>
      <c r="IA37" s="810"/>
      <c r="IB37" s="810"/>
      <c r="IC37" s="810"/>
      <c r="ID37" s="810"/>
      <c r="IE37" s="810"/>
      <c r="IF37" s="810"/>
      <c r="IG37" s="810"/>
      <c r="IH37" s="810"/>
      <c r="II37" s="810"/>
      <c r="IJ37" s="810"/>
      <c r="IK37" s="810"/>
      <c r="IL37" s="810"/>
      <c r="IM37" s="810"/>
      <c r="IN37" s="810"/>
      <c r="IO37" s="810"/>
      <c r="IP37" s="810"/>
      <c r="IQ37" s="810"/>
      <c r="IR37" s="810"/>
      <c r="IS37" s="810"/>
      <c r="IT37" s="810"/>
      <c r="IU37" s="810"/>
      <c r="IV37" s="810"/>
      <c r="IW37" s="810"/>
      <c r="IX37" s="810"/>
      <c r="IY37" s="810"/>
      <c r="IZ37" s="810"/>
      <c r="JA37" s="810"/>
      <c r="JB37" s="810"/>
      <c r="JC37" s="810"/>
      <c r="JD37" s="810"/>
      <c r="JE37" s="810"/>
      <c r="JF37" s="810"/>
      <c r="JG37" s="810"/>
      <c r="JH37" s="810"/>
      <c r="JI37" s="810"/>
      <c r="JJ37" s="810"/>
      <c r="JK37" s="810"/>
      <c r="JL37" s="810"/>
      <c r="JM37" s="810"/>
      <c r="JN37" s="810"/>
      <c r="JO37" s="810"/>
      <c r="JP37" s="810"/>
      <c r="JQ37" s="810"/>
      <c r="JR37" s="810"/>
      <c r="JS37" s="810"/>
      <c r="JT37" s="810"/>
      <c r="JU37" s="810"/>
      <c r="JV37" s="810"/>
      <c r="JW37" s="810"/>
      <c r="JX37" s="810"/>
      <c r="JY37" s="810"/>
      <c r="JZ37" s="810"/>
      <c r="KA37" s="810"/>
      <c r="KB37" s="810"/>
      <c r="KC37" s="810"/>
      <c r="KD37" s="810"/>
      <c r="KE37" s="810"/>
      <c r="KF37" s="810"/>
      <c r="KG37" s="810"/>
      <c r="KH37" s="810"/>
      <c r="KI37" s="810"/>
      <c r="KJ37" s="810"/>
      <c r="KK37" s="810"/>
      <c r="KL37" s="810"/>
      <c r="KM37" s="810"/>
      <c r="KN37" s="810"/>
      <c r="KO37" s="810"/>
      <c r="KP37" s="810"/>
      <c r="KQ37" s="810"/>
      <c r="KR37" s="810"/>
      <c r="KS37" s="810"/>
      <c r="KT37" s="810"/>
      <c r="KU37" s="810"/>
      <c r="KV37" s="810"/>
      <c r="KW37" s="810"/>
      <c r="KX37" s="810"/>
      <c r="KY37" s="810"/>
      <c r="KZ37" s="810"/>
      <c r="LA37" s="810"/>
      <c r="LB37" s="810"/>
      <c r="LC37" s="810"/>
      <c r="LD37" s="810"/>
      <c r="LE37" s="810"/>
      <c r="LF37" s="810"/>
      <c r="LG37" s="810"/>
      <c r="LH37" s="810"/>
      <c r="LI37" s="810"/>
      <c r="LJ37" s="810"/>
      <c r="LK37" s="810"/>
      <c r="LL37" s="810"/>
      <c r="LM37" s="810"/>
      <c r="LN37" s="810"/>
      <c r="LO37" s="810"/>
      <c r="LP37" s="810"/>
      <c r="LQ37" s="810"/>
      <c r="LR37" s="810"/>
      <c r="LS37" s="810"/>
      <c r="LT37" s="810"/>
      <c r="LU37" s="810"/>
      <c r="LV37" s="810"/>
      <c r="LW37" s="810"/>
      <c r="LX37" s="810"/>
      <c r="LY37" s="810"/>
      <c r="LZ37" s="810"/>
      <c r="MA37" s="810"/>
      <c r="MB37" s="810"/>
      <c r="MC37" s="810"/>
      <c r="MD37" s="810"/>
      <c r="ME37" s="810"/>
      <c r="MF37" s="810"/>
      <c r="MG37" s="810"/>
      <c r="MH37" s="810"/>
      <c r="MI37" s="810"/>
      <c r="MJ37" s="810"/>
      <c r="MK37" s="810"/>
      <c r="ML37" s="810"/>
      <c r="MM37" s="810"/>
      <c r="MN37" s="810"/>
      <c r="MO37" s="810"/>
      <c r="MP37" s="810"/>
      <c r="MQ37" s="810"/>
      <c r="MR37" s="810"/>
      <c r="MS37" s="810"/>
      <c r="MT37" s="810"/>
      <c r="MU37" s="810"/>
      <c r="MV37" s="810"/>
      <c r="MW37" s="810"/>
      <c r="MX37" s="810"/>
      <c r="MY37" s="810"/>
      <c r="MZ37" s="810"/>
      <c r="NA37" s="810"/>
      <c r="NB37" s="810"/>
      <c r="NC37" s="810"/>
      <c r="ND37" s="810"/>
      <c r="NE37" s="810"/>
      <c r="NF37" s="810"/>
      <c r="NG37" s="810"/>
      <c r="NH37" s="810"/>
      <c r="NI37" s="810"/>
      <c r="NJ37" s="810"/>
      <c r="NK37" s="810"/>
      <c r="NL37" s="810"/>
      <c r="NM37" s="810"/>
      <c r="NN37" s="810"/>
      <c r="NO37" s="810"/>
      <c r="NP37" s="810"/>
      <c r="NQ37" s="810"/>
      <c r="NR37" s="810"/>
      <c r="NS37" s="810"/>
      <c r="NT37" s="810"/>
      <c r="NU37" s="810"/>
      <c r="NV37" s="810"/>
      <c r="NW37" s="810"/>
      <c r="NX37" s="810"/>
      <c r="NY37" s="810"/>
      <c r="NZ37" s="810"/>
      <c r="OA37" s="810"/>
      <c r="OB37" s="810"/>
      <c r="OC37" s="810"/>
      <c r="OD37" s="810"/>
      <c r="OE37" s="810"/>
      <c r="OF37" s="810"/>
      <c r="OG37" s="810"/>
      <c r="OH37" s="810"/>
      <c r="OI37" s="810"/>
      <c r="OJ37" s="810"/>
      <c r="OK37" s="810"/>
      <c r="OL37" s="810"/>
      <c r="OM37" s="810"/>
      <c r="ON37" s="810"/>
      <c r="OO37" s="810"/>
      <c r="OP37" s="810"/>
      <c r="OQ37" s="810"/>
      <c r="OR37" s="810"/>
      <c r="OS37" s="810"/>
      <c r="OT37" s="810"/>
      <c r="OU37" s="810"/>
      <c r="OV37" s="810"/>
      <c r="OW37" s="810"/>
      <c r="OX37" s="810"/>
      <c r="OY37" s="810"/>
      <c r="OZ37" s="810"/>
      <c r="PA37" s="810"/>
      <c r="PB37" s="810"/>
      <c r="PC37" s="810"/>
      <c r="PD37" s="810"/>
      <c r="PE37" s="810"/>
      <c r="PF37" s="810"/>
      <c r="PG37" s="810"/>
      <c r="PH37" s="810"/>
      <c r="PI37" s="810"/>
      <c r="PJ37" s="810"/>
      <c r="PK37" s="810"/>
      <c r="PL37" s="810"/>
      <c r="PM37" s="810"/>
      <c r="PN37" s="810"/>
      <c r="PO37" s="810"/>
      <c r="PP37" s="810"/>
      <c r="PQ37" s="810"/>
      <c r="PR37" s="810"/>
      <c r="PS37" s="810"/>
      <c r="PT37" s="810"/>
      <c r="PU37" s="810"/>
      <c r="PV37" s="810"/>
      <c r="PW37" s="810"/>
      <c r="PX37" s="810"/>
      <c r="PY37" s="810"/>
      <c r="PZ37" s="810"/>
      <c r="QA37" s="810"/>
      <c r="QB37" s="810"/>
      <c r="QC37" s="810"/>
      <c r="QD37" s="810"/>
      <c r="QE37" s="810"/>
      <c r="QF37" s="810"/>
      <c r="QG37" s="810"/>
      <c r="QH37" s="810"/>
      <c r="QI37" s="810"/>
      <c r="QJ37" s="810"/>
      <c r="QK37" s="810"/>
      <c r="QL37" s="810"/>
      <c r="QM37" s="810"/>
      <c r="QN37" s="810"/>
      <c r="QO37" s="810"/>
      <c r="QP37" s="810"/>
      <c r="QQ37" s="810"/>
      <c r="QR37" s="810"/>
      <c r="QS37" s="810"/>
      <c r="QT37" s="810"/>
      <c r="QU37" s="810"/>
      <c r="QV37" s="810"/>
      <c r="QW37" s="810"/>
      <c r="QX37" s="810"/>
      <c r="QY37" s="810"/>
      <c r="QZ37" s="810"/>
      <c r="RA37" s="810"/>
      <c r="RB37" s="810"/>
      <c r="RC37" s="810"/>
      <c r="RD37" s="810"/>
      <c r="RE37" s="810"/>
      <c r="RF37" s="810"/>
      <c r="RG37" s="810"/>
      <c r="RH37" s="810"/>
      <c r="RI37" s="810"/>
      <c r="RJ37" s="810"/>
      <c r="RK37" s="810"/>
      <c r="RL37" s="810"/>
      <c r="RM37" s="810"/>
      <c r="RN37" s="810"/>
      <c r="RO37" s="810"/>
      <c r="RP37" s="810"/>
      <c r="RQ37" s="810"/>
      <c r="RR37" s="810"/>
      <c r="RS37" s="810"/>
      <c r="RT37" s="810"/>
      <c r="RU37" s="810"/>
      <c r="RV37" s="810"/>
      <c r="RW37" s="810"/>
      <c r="RX37" s="810"/>
      <c r="RY37" s="810"/>
      <c r="RZ37" s="810"/>
      <c r="SA37" s="810"/>
      <c r="SB37" s="810"/>
      <c r="SC37" s="810"/>
      <c r="SD37" s="810"/>
      <c r="SE37" s="810"/>
      <c r="SF37" s="810"/>
      <c r="SG37" s="810"/>
      <c r="SH37" s="810"/>
      <c r="SI37" s="810"/>
      <c r="SJ37" s="810"/>
      <c r="SK37" s="810"/>
      <c r="SL37" s="810"/>
      <c r="SM37" s="810"/>
      <c r="SN37" s="810"/>
      <c r="SO37" s="810"/>
      <c r="SP37" s="810"/>
      <c r="SQ37" s="810"/>
      <c r="SR37" s="810"/>
      <c r="SS37" s="810"/>
      <c r="ST37" s="810"/>
      <c r="SU37" s="810"/>
      <c r="SV37" s="810"/>
      <c r="SW37" s="810"/>
      <c r="SX37" s="810"/>
      <c r="SY37" s="810"/>
      <c r="SZ37" s="810"/>
      <c r="TA37" s="810"/>
      <c r="TB37" s="810"/>
      <c r="TC37" s="810"/>
      <c r="TD37" s="810"/>
      <c r="TE37" s="810"/>
      <c r="TF37" s="810"/>
      <c r="TG37" s="810"/>
      <c r="TH37" s="810"/>
      <c r="TI37" s="810"/>
      <c r="TJ37" s="810"/>
      <c r="TK37" s="810"/>
      <c r="TL37" s="810"/>
      <c r="TM37" s="810"/>
      <c r="TN37" s="810"/>
      <c r="TO37" s="810"/>
      <c r="TP37" s="810"/>
      <c r="TQ37" s="810"/>
      <c r="TR37" s="810"/>
      <c r="TS37" s="810"/>
      <c r="TT37" s="810"/>
      <c r="TU37" s="810"/>
      <c r="TV37" s="810"/>
      <c r="TW37" s="810"/>
      <c r="TX37" s="810"/>
      <c r="TY37" s="810"/>
      <c r="TZ37" s="810"/>
      <c r="UA37" s="810"/>
      <c r="UB37" s="810"/>
      <c r="UC37" s="810"/>
      <c r="UD37" s="810"/>
      <c r="UE37" s="810"/>
      <c r="UF37" s="810"/>
      <c r="UG37" s="810"/>
      <c r="UH37" s="810"/>
      <c r="UI37" s="810"/>
      <c r="UJ37" s="810"/>
      <c r="UK37" s="810"/>
      <c r="UL37" s="810"/>
      <c r="UM37" s="810"/>
      <c r="UN37" s="810"/>
      <c r="UO37" s="810"/>
      <c r="UP37" s="810"/>
      <c r="UQ37" s="810"/>
      <c r="UR37" s="810"/>
      <c r="US37" s="810"/>
      <c r="UT37" s="810"/>
      <c r="UU37" s="810"/>
      <c r="UV37" s="810"/>
      <c r="UW37" s="810"/>
      <c r="UX37" s="810"/>
      <c r="UY37" s="810"/>
      <c r="UZ37" s="810"/>
      <c r="VA37" s="810"/>
      <c r="VB37" s="810"/>
      <c r="VC37" s="810"/>
      <c r="VD37" s="810"/>
      <c r="VE37" s="810"/>
      <c r="VF37" s="810"/>
      <c r="VG37" s="810"/>
      <c r="VH37" s="810"/>
      <c r="VI37" s="810"/>
      <c r="VJ37" s="810"/>
      <c r="VK37" s="810"/>
      <c r="VL37" s="810"/>
      <c r="VM37" s="810"/>
      <c r="VN37" s="810"/>
      <c r="VO37" s="810"/>
      <c r="VP37" s="810"/>
      <c r="VQ37" s="810"/>
      <c r="VR37" s="810"/>
      <c r="VS37" s="810"/>
      <c r="VT37" s="810"/>
      <c r="VU37" s="810"/>
      <c r="VV37" s="810"/>
      <c r="VW37" s="810"/>
      <c r="VX37" s="810"/>
      <c r="VY37" s="810"/>
      <c r="VZ37" s="810"/>
      <c r="WA37" s="810"/>
      <c r="WB37" s="810"/>
      <c r="WC37" s="810"/>
      <c r="WD37" s="810"/>
      <c r="WE37" s="810"/>
      <c r="WF37" s="810"/>
      <c r="WG37" s="810"/>
      <c r="WH37" s="810"/>
      <c r="WI37" s="810"/>
      <c r="WJ37" s="810"/>
      <c r="WK37" s="810"/>
      <c r="WL37" s="810"/>
      <c r="WM37" s="810"/>
      <c r="WN37" s="810"/>
      <c r="WO37" s="810"/>
      <c r="WP37" s="810"/>
      <c r="WQ37" s="810"/>
      <c r="WR37" s="810"/>
      <c r="WS37" s="810"/>
      <c r="WT37" s="810"/>
      <c r="WU37" s="810"/>
      <c r="WV37" s="810"/>
      <c r="WW37" s="810"/>
      <c r="WX37" s="810"/>
      <c r="WY37" s="810"/>
      <c r="WZ37" s="810"/>
      <c r="XA37" s="810"/>
      <c r="XB37" s="810"/>
      <c r="XC37" s="810"/>
      <c r="XD37" s="810"/>
      <c r="XE37" s="810"/>
      <c r="XF37" s="810"/>
      <c r="XG37" s="810"/>
      <c r="XH37" s="810"/>
      <c r="XI37" s="810"/>
      <c r="XJ37" s="810"/>
      <c r="XK37" s="810"/>
      <c r="XL37" s="810"/>
      <c r="XM37" s="810"/>
      <c r="XN37" s="810"/>
      <c r="XO37" s="810"/>
      <c r="XP37" s="810"/>
      <c r="XQ37" s="810"/>
      <c r="XR37" s="810"/>
      <c r="XS37" s="810"/>
      <c r="XT37" s="810"/>
      <c r="XU37" s="810"/>
      <c r="XV37" s="810"/>
      <c r="XW37" s="810"/>
      <c r="XX37" s="810"/>
      <c r="XY37" s="810"/>
      <c r="XZ37" s="810"/>
      <c r="YA37" s="810"/>
      <c r="YB37" s="810"/>
      <c r="YC37" s="810"/>
      <c r="YD37" s="810"/>
      <c r="YE37" s="810"/>
      <c r="YF37" s="810"/>
      <c r="YG37" s="810"/>
      <c r="YH37" s="810"/>
      <c r="YI37" s="810"/>
      <c r="YJ37" s="810"/>
      <c r="YK37" s="810"/>
      <c r="YL37" s="810"/>
      <c r="YM37" s="810"/>
      <c r="YN37" s="810"/>
      <c r="YO37" s="810"/>
      <c r="YP37" s="810"/>
      <c r="YQ37" s="810"/>
      <c r="YR37" s="810"/>
      <c r="YS37" s="810"/>
      <c r="YT37" s="810"/>
      <c r="YU37" s="810"/>
      <c r="YV37" s="810"/>
      <c r="YW37" s="810"/>
      <c r="YX37" s="810"/>
      <c r="YY37" s="810"/>
      <c r="YZ37" s="810"/>
      <c r="ZA37" s="810"/>
      <c r="ZB37" s="810"/>
      <c r="ZC37" s="810"/>
      <c r="ZD37" s="810"/>
      <c r="ZE37" s="810"/>
      <c r="ZF37" s="810"/>
      <c r="ZG37" s="810"/>
      <c r="ZH37" s="810"/>
      <c r="ZI37" s="810"/>
      <c r="ZJ37" s="810"/>
      <c r="ZK37" s="810"/>
      <c r="ZL37" s="810"/>
      <c r="ZM37" s="810"/>
      <c r="ZN37" s="810"/>
      <c r="ZO37" s="810"/>
      <c r="ZP37" s="810"/>
      <c r="ZQ37" s="810"/>
      <c r="ZR37" s="810"/>
      <c r="ZS37" s="810"/>
      <c r="ZT37" s="810"/>
      <c r="ZU37" s="810"/>
      <c r="ZV37" s="810"/>
      <c r="ZW37" s="810"/>
      <c r="ZX37" s="810"/>
      <c r="ZY37" s="810"/>
      <c r="ZZ37" s="810"/>
      <c r="AAA37" s="810"/>
      <c r="AAB37" s="810"/>
      <c r="AAC37" s="810"/>
      <c r="AAD37" s="810"/>
      <c r="AAE37" s="810"/>
      <c r="AAF37" s="810"/>
      <c r="AAG37" s="810"/>
      <c r="AAH37" s="810"/>
      <c r="AAI37" s="810"/>
      <c r="AAJ37" s="810"/>
      <c r="AAK37" s="810"/>
      <c r="AAL37" s="810"/>
      <c r="AAM37" s="810"/>
      <c r="AAN37" s="810"/>
      <c r="AAO37" s="810"/>
      <c r="AAP37" s="810"/>
      <c r="AAQ37" s="810"/>
      <c r="AAR37" s="810"/>
      <c r="AAS37" s="810"/>
      <c r="AAT37" s="810"/>
      <c r="AAU37" s="810"/>
      <c r="AAV37" s="810"/>
      <c r="AAW37" s="810"/>
      <c r="AAX37" s="810"/>
      <c r="AAY37" s="810"/>
      <c r="AAZ37" s="810"/>
      <c r="ABA37" s="810"/>
      <c r="ABB37" s="810"/>
      <c r="ABC37" s="810"/>
      <c r="ABD37" s="810"/>
      <c r="ABE37" s="810"/>
      <c r="ABF37" s="810"/>
      <c r="ABG37" s="810"/>
      <c r="ABH37" s="810"/>
      <c r="ABI37" s="810"/>
      <c r="ABJ37" s="810"/>
      <c r="ABK37" s="810"/>
      <c r="ABL37" s="810"/>
      <c r="ABM37" s="810"/>
      <c r="ABN37" s="810"/>
      <c r="ABO37" s="810"/>
      <c r="ABP37" s="810"/>
      <c r="ABQ37" s="810"/>
      <c r="ABR37" s="810"/>
      <c r="ABS37" s="810"/>
      <c r="ABT37" s="810"/>
      <c r="ABU37" s="810"/>
      <c r="ABV37" s="810"/>
      <c r="ABW37" s="810"/>
      <c r="ABX37" s="810"/>
      <c r="ABY37" s="810"/>
      <c r="ABZ37" s="810"/>
      <c r="ACA37" s="810"/>
      <c r="ACB37" s="810"/>
      <c r="ACC37" s="810"/>
      <c r="ACD37" s="810"/>
      <c r="ACE37" s="810"/>
      <c r="ACF37" s="810"/>
      <c r="ACG37" s="810"/>
      <c r="ACH37" s="810"/>
      <c r="ACI37" s="810"/>
      <c r="ACJ37" s="810"/>
      <c r="ACK37" s="810"/>
      <c r="ACL37" s="810"/>
      <c r="ACM37" s="810"/>
      <c r="ACN37" s="810"/>
      <c r="ACO37" s="810"/>
      <c r="ACP37" s="810"/>
      <c r="ACQ37" s="810"/>
      <c r="ACR37" s="810"/>
      <c r="ACS37" s="810"/>
      <c r="ACT37" s="810"/>
      <c r="ACU37" s="810"/>
      <c r="ACV37" s="810"/>
      <c r="ACW37" s="810"/>
      <c r="ACX37" s="810"/>
      <c r="ACY37" s="810"/>
      <c r="ACZ37" s="810"/>
      <c r="ADA37" s="810"/>
      <c r="ADB37" s="810"/>
      <c r="ADC37" s="810"/>
      <c r="ADD37" s="810"/>
      <c r="ADE37" s="810"/>
      <c r="ADF37" s="810"/>
      <c r="ADG37" s="810"/>
      <c r="ADH37" s="810"/>
      <c r="ADI37" s="810"/>
      <c r="ADJ37" s="810"/>
      <c r="ADK37" s="810"/>
      <c r="ADL37" s="810"/>
      <c r="ADM37" s="810"/>
      <c r="ADN37" s="810"/>
      <c r="ADO37" s="810"/>
      <c r="ADP37" s="810"/>
      <c r="ADQ37" s="810"/>
      <c r="ADR37" s="810"/>
      <c r="ADS37" s="810"/>
      <c r="ADT37" s="810"/>
      <c r="ADU37" s="810"/>
      <c r="ADV37" s="810"/>
      <c r="ADW37" s="810"/>
      <c r="ADX37" s="810"/>
      <c r="ADY37" s="810"/>
      <c r="ADZ37" s="810"/>
      <c r="AEA37" s="810"/>
      <c r="AEB37" s="810"/>
      <c r="AEC37" s="810"/>
      <c r="AED37" s="810"/>
      <c r="AEE37" s="810"/>
      <c r="AEF37" s="810"/>
      <c r="AEG37" s="810"/>
      <c r="AEH37" s="810"/>
      <c r="AEI37" s="810"/>
      <c r="AEJ37" s="810"/>
      <c r="AEK37" s="810"/>
      <c r="AEL37" s="810"/>
      <c r="AEM37" s="810"/>
      <c r="AEN37" s="810"/>
      <c r="AEO37" s="810"/>
      <c r="AEP37" s="810"/>
      <c r="AEQ37" s="810"/>
      <c r="AER37" s="810"/>
      <c r="AES37" s="810"/>
      <c r="AET37" s="810"/>
      <c r="AEU37" s="810"/>
      <c r="AEV37" s="810"/>
      <c r="AEW37" s="810"/>
      <c r="AEX37" s="810"/>
      <c r="AEY37" s="810"/>
      <c r="AEZ37" s="810"/>
      <c r="AFA37" s="810"/>
      <c r="AFB37" s="810"/>
      <c r="AFC37" s="810"/>
      <c r="AFD37" s="810"/>
      <c r="AFE37" s="810"/>
      <c r="AFF37" s="810"/>
      <c r="AFG37" s="810"/>
      <c r="AFH37" s="810"/>
      <c r="AFI37" s="810"/>
      <c r="AFJ37" s="810"/>
      <c r="AFK37" s="810"/>
      <c r="AFL37" s="810"/>
      <c r="AFM37" s="810"/>
      <c r="AFN37" s="810"/>
      <c r="AFO37" s="810"/>
      <c r="AFP37" s="810"/>
      <c r="AFQ37" s="810"/>
      <c r="AFR37" s="810"/>
      <c r="AFS37" s="810"/>
      <c r="AFT37" s="810"/>
      <c r="AFU37" s="810"/>
      <c r="AFV37" s="810"/>
      <c r="AFW37" s="810"/>
      <c r="AFX37" s="810"/>
      <c r="AFY37" s="810"/>
      <c r="AFZ37" s="810"/>
      <c r="AGA37" s="810"/>
      <c r="AGB37" s="810"/>
      <c r="AGC37" s="810"/>
      <c r="AGD37" s="810"/>
      <c r="AGE37" s="810"/>
      <c r="AGF37" s="810"/>
      <c r="AGG37" s="810"/>
      <c r="AGH37" s="810"/>
      <c r="AGI37" s="810"/>
      <c r="AGJ37" s="810"/>
      <c r="AGK37" s="810"/>
      <c r="AGL37" s="810"/>
      <c r="AGM37" s="810"/>
      <c r="AGN37" s="810"/>
      <c r="AGO37" s="810"/>
      <c r="AGP37" s="810"/>
      <c r="AGQ37" s="810"/>
      <c r="AGR37" s="810"/>
      <c r="AGS37" s="810"/>
      <c r="AGT37" s="810"/>
      <c r="AGU37" s="810"/>
      <c r="AGV37" s="810"/>
      <c r="AGW37" s="810"/>
      <c r="AGX37" s="810"/>
      <c r="AGY37" s="810"/>
      <c r="AGZ37" s="810"/>
      <c r="AHA37" s="810"/>
      <c r="AHB37" s="810"/>
      <c r="AHC37" s="810"/>
      <c r="AHD37" s="810"/>
      <c r="AHE37" s="810"/>
      <c r="AHF37" s="810"/>
      <c r="AHG37" s="810"/>
      <c r="AHH37" s="810"/>
      <c r="AHI37" s="810"/>
      <c r="AHJ37" s="810"/>
      <c r="AHK37" s="810"/>
      <c r="AHL37" s="810"/>
      <c r="AHM37" s="810"/>
      <c r="AHN37" s="810"/>
      <c r="AHO37" s="810"/>
      <c r="AHP37" s="810"/>
      <c r="AHQ37" s="810"/>
      <c r="AHR37" s="810"/>
      <c r="AHS37" s="810"/>
      <c r="AHT37" s="810"/>
      <c r="AHU37" s="810"/>
      <c r="AHV37" s="810"/>
      <c r="AHW37" s="810"/>
      <c r="AHX37" s="810"/>
      <c r="AHY37" s="810"/>
      <c r="AHZ37" s="810"/>
      <c r="AIA37" s="810"/>
      <c r="AIB37" s="810"/>
      <c r="AIC37" s="810"/>
      <c r="AID37" s="810"/>
      <c r="AIE37" s="810"/>
      <c r="AIF37" s="810"/>
      <c r="AIG37" s="810"/>
      <c r="AIH37" s="810"/>
      <c r="AII37" s="810"/>
      <c r="AIJ37" s="810"/>
      <c r="AIK37" s="810"/>
      <c r="AIL37" s="810"/>
      <c r="AIM37" s="810"/>
      <c r="AIN37" s="810"/>
      <c r="AIO37" s="810"/>
      <c r="AIP37" s="810"/>
      <c r="AIQ37" s="810"/>
      <c r="AIR37" s="810"/>
      <c r="AIS37" s="810"/>
      <c r="AIT37" s="810"/>
      <c r="AIU37" s="810"/>
      <c r="AIV37" s="810"/>
      <c r="AIW37" s="810"/>
      <c r="AIX37" s="810"/>
      <c r="AIY37" s="810"/>
      <c r="AIZ37" s="810"/>
      <c r="AJA37" s="810"/>
      <c r="AJB37" s="810"/>
      <c r="AJC37" s="810"/>
      <c r="AJD37" s="810"/>
      <c r="AJE37" s="810"/>
      <c r="AJF37" s="810"/>
      <c r="AJG37" s="810"/>
      <c r="AJH37" s="810"/>
      <c r="AJI37" s="810"/>
      <c r="AJJ37" s="810"/>
      <c r="AJK37" s="810"/>
      <c r="AJL37" s="810"/>
      <c r="AJM37" s="810"/>
      <c r="AJN37" s="810"/>
      <c r="AJO37" s="810"/>
      <c r="AJP37" s="810"/>
      <c r="AJQ37" s="810"/>
      <c r="AJR37" s="810"/>
      <c r="AJS37" s="810"/>
      <c r="AJT37" s="810"/>
      <c r="AJU37" s="810"/>
      <c r="AJV37" s="810"/>
      <c r="AJW37" s="810"/>
      <c r="AJX37" s="810"/>
      <c r="AJY37" s="810"/>
      <c r="AJZ37" s="810"/>
      <c r="AKA37" s="810"/>
      <c r="AKB37" s="810"/>
      <c r="AKC37" s="810"/>
      <c r="AKD37" s="810"/>
      <c r="AKE37" s="810"/>
      <c r="AKF37" s="810"/>
      <c r="AKG37" s="810"/>
      <c r="AKH37" s="810"/>
      <c r="AKI37" s="810"/>
      <c r="AKJ37" s="810"/>
      <c r="AKK37" s="810"/>
      <c r="AKL37" s="810"/>
      <c r="AKM37" s="810"/>
      <c r="AKN37" s="810"/>
      <c r="AKO37" s="810"/>
      <c r="AKP37" s="810"/>
      <c r="AKQ37" s="810"/>
      <c r="AKR37" s="810"/>
      <c r="AKS37" s="810"/>
      <c r="AKT37" s="810"/>
      <c r="AKU37" s="810"/>
      <c r="AKV37" s="810"/>
      <c r="AKW37" s="810"/>
      <c r="AKX37" s="810"/>
      <c r="AKY37" s="810"/>
      <c r="AKZ37" s="810"/>
      <c r="ALA37" s="810"/>
      <c r="ALB37" s="810"/>
      <c r="ALC37" s="810"/>
      <c r="ALD37" s="810"/>
      <c r="ALE37" s="810"/>
      <c r="ALF37" s="810"/>
      <c r="ALG37" s="810"/>
      <c r="ALH37" s="810"/>
      <c r="ALI37" s="810"/>
      <c r="ALJ37" s="810"/>
      <c r="ALK37" s="810"/>
      <c r="ALL37" s="810"/>
      <c r="ALM37" s="810"/>
      <c r="ALN37" s="810"/>
      <c r="ALO37" s="810"/>
      <c r="ALP37" s="810"/>
      <c r="ALQ37" s="810"/>
      <c r="ALR37" s="810"/>
      <c r="ALS37" s="810"/>
      <c r="ALT37" s="810"/>
      <c r="ALU37" s="810"/>
      <c r="ALV37" s="810"/>
      <c r="ALW37" s="810"/>
      <c r="ALX37" s="810"/>
      <c r="ALY37" s="810"/>
      <c r="ALZ37" s="810"/>
      <c r="AMA37" s="810"/>
      <c r="AMB37" s="810"/>
      <c r="AMC37" s="810"/>
      <c r="AMD37" s="810"/>
      <c r="AME37" s="810"/>
      <c r="AMF37" s="810"/>
      <c r="AMG37" s="810"/>
      <c r="AMH37" s="810"/>
      <c r="AMI37" s="810"/>
      <c r="AMJ37" s="810"/>
      <c r="AMK37" s="810"/>
      <c r="AML37" s="810"/>
      <c r="AMM37" s="810"/>
      <c r="AMN37" s="810"/>
      <c r="AMO37" s="810"/>
      <c r="AMP37" s="810"/>
      <c r="AMQ37" s="810"/>
      <c r="AMR37" s="810"/>
      <c r="AMS37" s="810"/>
      <c r="AMT37" s="810"/>
      <c r="AMU37" s="810"/>
      <c r="AMV37" s="810"/>
      <c r="AMW37" s="810"/>
      <c r="AMX37" s="810"/>
      <c r="AMY37" s="810"/>
      <c r="AMZ37" s="810"/>
      <c r="ANA37" s="810"/>
      <c r="ANB37" s="810"/>
      <c r="ANC37" s="810"/>
      <c r="AND37" s="810"/>
      <c r="ANE37" s="810"/>
      <c r="ANF37" s="810"/>
      <c r="ANG37" s="810"/>
      <c r="ANH37" s="810"/>
      <c r="ANI37" s="810"/>
      <c r="ANJ37" s="810"/>
      <c r="ANK37" s="810"/>
      <c r="ANL37" s="810"/>
      <c r="ANM37" s="810"/>
      <c r="ANN37" s="810"/>
      <c r="ANO37" s="810"/>
      <c r="ANP37" s="810"/>
      <c r="ANQ37" s="810"/>
      <c r="ANR37" s="810"/>
      <c r="ANS37" s="810"/>
      <c r="ANT37" s="810"/>
      <c r="ANU37" s="810"/>
      <c r="ANV37" s="810"/>
      <c r="ANW37" s="810"/>
      <c r="ANX37" s="810"/>
      <c r="ANY37" s="810"/>
      <c r="ANZ37" s="810"/>
      <c r="AOA37" s="810"/>
      <c r="AOB37" s="810"/>
      <c r="AOC37" s="810"/>
      <c r="AOD37" s="810"/>
      <c r="AOE37" s="810"/>
      <c r="AOF37" s="810"/>
      <c r="AOG37" s="810"/>
      <c r="AOH37" s="810"/>
      <c r="AOI37" s="810"/>
      <c r="AOJ37" s="810"/>
      <c r="AOK37" s="810"/>
      <c r="AOL37" s="810"/>
      <c r="AOM37" s="810"/>
      <c r="AON37" s="810"/>
      <c r="AOO37" s="810"/>
      <c r="AOP37" s="810"/>
      <c r="AOQ37" s="810"/>
      <c r="AOR37" s="810"/>
      <c r="AOS37" s="810"/>
      <c r="AOT37" s="810"/>
      <c r="AOU37" s="810"/>
      <c r="AOV37" s="810"/>
      <c r="AOW37" s="810"/>
      <c r="AOX37" s="810"/>
      <c r="AOY37" s="810"/>
      <c r="AOZ37" s="810"/>
      <c r="APA37" s="810"/>
      <c r="APB37" s="810"/>
      <c r="APC37" s="810"/>
      <c r="APD37" s="810"/>
      <c r="APE37" s="810"/>
      <c r="APF37" s="810"/>
      <c r="APG37" s="810"/>
      <c r="APH37" s="810"/>
      <c r="API37" s="810"/>
      <c r="APJ37" s="810"/>
      <c r="APK37" s="810"/>
      <c r="APL37" s="810"/>
      <c r="APM37" s="810"/>
      <c r="APN37" s="810"/>
      <c r="APO37" s="810"/>
      <c r="APP37" s="810"/>
      <c r="APQ37" s="810"/>
      <c r="APR37" s="810"/>
      <c r="APS37" s="810"/>
      <c r="APT37" s="810"/>
      <c r="APU37" s="810"/>
      <c r="APV37" s="810"/>
      <c r="APW37" s="810"/>
      <c r="APX37" s="810"/>
      <c r="APY37" s="810"/>
      <c r="APZ37" s="810"/>
      <c r="AQA37" s="810"/>
      <c r="AQB37" s="810"/>
      <c r="AQC37" s="810"/>
      <c r="AQD37" s="810"/>
      <c r="AQE37" s="810"/>
      <c r="AQF37" s="810"/>
      <c r="AQG37" s="810"/>
      <c r="AQH37" s="810"/>
      <c r="AQI37" s="810"/>
      <c r="AQJ37" s="810"/>
      <c r="AQK37" s="810"/>
      <c r="AQL37" s="810"/>
      <c r="AQM37" s="810"/>
      <c r="AQN37" s="810"/>
      <c r="AQO37" s="810"/>
      <c r="AQP37" s="810"/>
      <c r="AQQ37" s="810"/>
      <c r="AQR37" s="810"/>
      <c r="AQS37" s="810"/>
      <c r="AQT37" s="810"/>
      <c r="AQU37" s="810"/>
      <c r="AQV37" s="810"/>
      <c r="AQW37" s="810"/>
      <c r="AQX37" s="810"/>
      <c r="AQY37" s="810"/>
      <c r="AQZ37" s="810"/>
      <c r="ARA37" s="810"/>
      <c r="ARB37" s="810"/>
      <c r="ARC37" s="810"/>
      <c r="ARD37" s="810"/>
      <c r="ARE37" s="810"/>
      <c r="ARF37" s="810"/>
      <c r="ARG37" s="810"/>
      <c r="ARH37" s="810"/>
      <c r="ARI37" s="810"/>
      <c r="ARJ37" s="810"/>
      <c r="ARK37" s="810"/>
      <c r="ARL37" s="810"/>
      <c r="ARM37" s="810"/>
      <c r="ARN37" s="810"/>
      <c r="ARO37" s="810"/>
      <c r="ARP37" s="810"/>
      <c r="ARQ37" s="810"/>
      <c r="ARR37" s="810"/>
      <c r="ARS37" s="810"/>
      <c r="ART37" s="810"/>
      <c r="ARU37" s="810"/>
      <c r="ARV37" s="810"/>
      <c r="ARW37" s="810"/>
      <c r="ARX37" s="810"/>
      <c r="ARY37" s="810"/>
      <c r="ARZ37" s="810"/>
      <c r="ASA37" s="810"/>
      <c r="ASB37" s="810"/>
      <c r="ASC37" s="810"/>
      <c r="ASD37" s="810"/>
      <c r="ASE37" s="810"/>
      <c r="ASF37" s="810"/>
      <c r="ASG37" s="810"/>
      <c r="ASH37" s="810"/>
      <c r="ASI37" s="810"/>
      <c r="ASJ37" s="810"/>
      <c r="ASK37" s="810"/>
      <c r="ASL37" s="810"/>
      <c r="ASM37" s="810"/>
      <c r="ASN37" s="810"/>
      <c r="ASO37" s="810"/>
      <c r="ASP37" s="810"/>
      <c r="ASQ37" s="810"/>
      <c r="ASR37" s="810"/>
      <c r="ASS37" s="810"/>
      <c r="AST37" s="810"/>
      <c r="ASU37" s="810"/>
      <c r="ASV37" s="810"/>
      <c r="ASW37" s="810"/>
      <c r="ASX37" s="810"/>
      <c r="ASY37" s="810"/>
      <c r="ASZ37" s="810"/>
      <c r="ATA37" s="810"/>
      <c r="ATB37" s="810"/>
      <c r="ATC37" s="810"/>
      <c r="ATD37" s="810"/>
      <c r="ATE37" s="810"/>
      <c r="ATF37" s="810"/>
      <c r="ATG37" s="810"/>
      <c r="ATH37" s="810"/>
      <c r="ATI37" s="810"/>
      <c r="ATJ37" s="810"/>
      <c r="ATK37" s="810"/>
      <c r="ATL37" s="810"/>
      <c r="ATM37" s="810"/>
      <c r="ATN37" s="810"/>
      <c r="ATO37" s="810"/>
      <c r="ATP37" s="810"/>
      <c r="ATQ37" s="810"/>
      <c r="ATR37" s="810"/>
      <c r="ATS37" s="810"/>
      <c r="ATT37" s="810"/>
      <c r="ATU37" s="810"/>
      <c r="ATV37" s="810"/>
      <c r="ATW37" s="810"/>
      <c r="ATX37" s="810"/>
      <c r="ATY37" s="810"/>
      <c r="ATZ37" s="810"/>
      <c r="AUA37" s="810"/>
      <c r="AUB37" s="810"/>
      <c r="AUC37" s="810"/>
      <c r="AUD37" s="810"/>
      <c r="AUE37" s="810"/>
      <c r="AUF37" s="810"/>
      <c r="AUG37" s="810"/>
      <c r="AUH37" s="810"/>
      <c r="AUI37" s="810"/>
      <c r="AUJ37" s="810"/>
      <c r="AUK37" s="810"/>
      <c r="AUL37" s="810"/>
      <c r="AUM37" s="810"/>
      <c r="AUN37" s="810"/>
      <c r="AUO37" s="810"/>
      <c r="AUP37" s="810"/>
      <c r="AUQ37" s="810"/>
      <c r="AUR37" s="810"/>
      <c r="AUS37" s="810"/>
      <c r="AUT37" s="810"/>
      <c r="AUU37" s="810"/>
      <c r="AUV37" s="810"/>
      <c r="AUW37" s="810"/>
      <c r="AUX37" s="810"/>
      <c r="AUY37" s="810"/>
      <c r="AUZ37" s="810"/>
      <c r="AVA37" s="810"/>
      <c r="AVB37" s="810"/>
      <c r="AVC37" s="810"/>
      <c r="AVD37" s="810"/>
      <c r="AVE37" s="810"/>
      <c r="AVF37" s="810"/>
      <c r="AVG37" s="810"/>
      <c r="AVH37" s="810"/>
      <c r="AVI37" s="810"/>
      <c r="AVJ37" s="810"/>
      <c r="AVK37" s="810"/>
      <c r="AVL37" s="810"/>
      <c r="AVM37" s="810"/>
      <c r="AVN37" s="810"/>
      <c r="AVO37" s="810"/>
      <c r="AVP37" s="810"/>
      <c r="AVQ37" s="810"/>
      <c r="AVR37" s="810"/>
      <c r="AVS37" s="810"/>
      <c r="AVT37" s="810"/>
      <c r="AVU37" s="810"/>
      <c r="AVV37" s="810"/>
      <c r="AVW37" s="810"/>
      <c r="AVX37" s="810"/>
      <c r="AVY37" s="810"/>
      <c r="AVZ37" s="810"/>
      <c r="AWA37" s="810"/>
      <c r="AWB37" s="810"/>
      <c r="AWC37" s="810"/>
      <c r="AWD37" s="810"/>
      <c r="AWE37" s="810"/>
      <c r="AWF37" s="810"/>
      <c r="AWG37" s="810"/>
      <c r="AWH37" s="810"/>
      <c r="AWI37" s="810"/>
      <c r="AWJ37" s="810"/>
      <c r="AWK37" s="810"/>
      <c r="AWL37" s="810"/>
      <c r="AWM37" s="810"/>
      <c r="AWN37" s="810"/>
      <c r="AWO37" s="810"/>
      <c r="AWP37" s="810"/>
      <c r="AWQ37" s="810"/>
      <c r="AWR37" s="810"/>
      <c r="AWS37" s="810"/>
      <c r="AWT37" s="810"/>
      <c r="AWU37" s="810"/>
      <c r="AWV37" s="810"/>
      <c r="AWW37" s="810"/>
      <c r="AWX37" s="810"/>
      <c r="AWY37" s="810"/>
      <c r="AWZ37" s="810"/>
      <c r="AXA37" s="810"/>
      <c r="AXB37" s="810"/>
      <c r="AXC37" s="810"/>
      <c r="AXD37" s="810"/>
      <c r="AXE37" s="810"/>
      <c r="AXF37" s="810"/>
      <c r="AXG37" s="810"/>
      <c r="AXH37" s="810"/>
      <c r="AXI37" s="810"/>
      <c r="AXJ37" s="810"/>
      <c r="AXK37" s="810"/>
      <c r="AXL37" s="810"/>
      <c r="AXM37" s="810"/>
      <c r="AXN37" s="810"/>
      <c r="AXO37" s="810"/>
      <c r="AXP37" s="810"/>
      <c r="AXQ37" s="810"/>
      <c r="AXR37" s="810"/>
      <c r="AXS37" s="810"/>
      <c r="AXT37" s="810"/>
      <c r="AXU37" s="810"/>
      <c r="AXV37" s="810"/>
      <c r="AXW37" s="810"/>
      <c r="AXX37" s="810"/>
      <c r="AXY37" s="810"/>
      <c r="AXZ37" s="810"/>
      <c r="AYA37" s="810"/>
      <c r="AYB37" s="810"/>
      <c r="AYC37" s="810"/>
      <c r="AYD37" s="810"/>
      <c r="AYE37" s="810"/>
      <c r="AYF37" s="810"/>
      <c r="AYG37" s="810"/>
      <c r="AYH37" s="810"/>
      <c r="AYI37" s="810"/>
      <c r="AYJ37" s="810"/>
      <c r="AYK37" s="810"/>
      <c r="AYL37" s="810"/>
      <c r="AYM37" s="810"/>
      <c r="AYN37" s="810"/>
      <c r="AYO37" s="810"/>
      <c r="AYP37" s="810"/>
      <c r="AYQ37" s="810"/>
      <c r="AYR37" s="810"/>
      <c r="AYS37" s="810"/>
      <c r="AYT37" s="810"/>
      <c r="AYU37" s="810"/>
      <c r="AYV37" s="810"/>
      <c r="AYW37" s="810"/>
      <c r="AYX37" s="810"/>
      <c r="AYY37" s="810"/>
      <c r="AYZ37" s="810"/>
      <c r="AZA37" s="810"/>
      <c r="AZB37" s="810"/>
      <c r="AZC37" s="810"/>
      <c r="AZD37" s="810"/>
      <c r="AZE37" s="810"/>
      <c r="AZF37" s="810"/>
      <c r="AZG37" s="810"/>
      <c r="AZH37" s="810"/>
      <c r="AZI37" s="810"/>
      <c r="AZJ37" s="810"/>
      <c r="AZK37" s="810"/>
      <c r="AZL37" s="810"/>
      <c r="AZM37" s="810"/>
      <c r="AZN37" s="810"/>
      <c r="AZO37" s="810"/>
      <c r="AZP37" s="810"/>
      <c r="AZQ37" s="810"/>
      <c r="AZR37" s="810"/>
      <c r="AZS37" s="810"/>
      <c r="AZT37" s="810"/>
      <c r="AZU37" s="810"/>
      <c r="AZV37" s="810"/>
      <c r="AZW37" s="810"/>
      <c r="AZX37" s="810"/>
      <c r="AZY37" s="810"/>
      <c r="AZZ37" s="810"/>
      <c r="BAA37" s="810"/>
      <c r="BAB37" s="810"/>
      <c r="BAC37" s="810"/>
      <c r="BAD37" s="810"/>
      <c r="BAE37" s="810"/>
      <c r="BAF37" s="810"/>
      <c r="BAG37" s="810"/>
      <c r="BAH37" s="810"/>
      <c r="BAI37" s="810"/>
      <c r="BAJ37" s="810"/>
      <c r="BAK37" s="810"/>
      <c r="BAL37" s="810"/>
      <c r="BAM37" s="810"/>
      <c r="BAN37" s="810"/>
      <c r="BAO37" s="810"/>
      <c r="BAP37" s="810"/>
      <c r="BAQ37" s="810"/>
      <c r="BAR37" s="810"/>
      <c r="BAS37" s="810"/>
      <c r="BAT37" s="810"/>
      <c r="BAU37" s="810"/>
      <c r="BAV37" s="810"/>
      <c r="BAW37" s="810"/>
      <c r="BAX37" s="810"/>
      <c r="BAY37" s="810"/>
      <c r="BAZ37" s="810"/>
      <c r="BBA37" s="810"/>
      <c r="BBB37" s="810"/>
      <c r="BBC37" s="810"/>
      <c r="BBD37" s="810"/>
      <c r="BBE37" s="810"/>
      <c r="BBF37" s="810"/>
      <c r="BBG37" s="810"/>
      <c r="BBH37" s="810"/>
      <c r="BBI37" s="810"/>
      <c r="BBJ37" s="810"/>
      <c r="BBK37" s="810"/>
      <c r="BBL37" s="810"/>
      <c r="BBM37" s="810"/>
      <c r="BBN37" s="810"/>
      <c r="BBO37" s="810"/>
      <c r="BBP37" s="810"/>
      <c r="BBQ37" s="810"/>
      <c r="BBR37" s="810"/>
      <c r="BBS37" s="810"/>
      <c r="BBT37" s="810"/>
      <c r="BBU37" s="810"/>
      <c r="BBV37" s="810"/>
      <c r="BBW37" s="810"/>
      <c r="BBX37" s="810"/>
      <c r="BBY37" s="810"/>
      <c r="BBZ37" s="810"/>
      <c r="BCA37" s="810"/>
      <c r="BCB37" s="810"/>
      <c r="BCC37" s="810"/>
      <c r="BCD37" s="810"/>
      <c r="BCE37" s="810"/>
      <c r="BCF37" s="810"/>
      <c r="BCG37" s="810"/>
      <c r="BCH37" s="810"/>
      <c r="BCI37" s="810"/>
      <c r="BCJ37" s="810"/>
      <c r="BCK37" s="810"/>
      <c r="BCL37" s="810"/>
      <c r="BCM37" s="810"/>
      <c r="BCN37" s="810"/>
      <c r="BCO37" s="810"/>
      <c r="BCP37" s="810"/>
      <c r="BCQ37" s="810"/>
      <c r="BCR37" s="810"/>
      <c r="BCS37" s="810"/>
      <c r="BCT37" s="810"/>
      <c r="BCU37" s="810"/>
      <c r="BCV37" s="810"/>
      <c r="BCW37" s="810"/>
      <c r="BCX37" s="810"/>
      <c r="BCY37" s="810"/>
      <c r="BCZ37" s="810"/>
      <c r="BDA37" s="810"/>
      <c r="BDB37" s="810"/>
      <c r="BDC37" s="810"/>
      <c r="BDD37" s="810"/>
      <c r="BDE37" s="810"/>
      <c r="BDF37" s="810"/>
      <c r="BDG37" s="810"/>
      <c r="BDH37" s="810"/>
      <c r="BDI37" s="810"/>
      <c r="BDJ37" s="810"/>
      <c r="BDK37" s="810"/>
      <c r="BDL37" s="810"/>
      <c r="BDM37" s="810"/>
      <c r="BDN37" s="810"/>
      <c r="BDO37" s="810"/>
      <c r="BDP37" s="810"/>
      <c r="BDQ37" s="810"/>
      <c r="BDR37" s="810"/>
      <c r="BDS37" s="810"/>
      <c r="BDT37" s="810"/>
      <c r="BDU37" s="810"/>
      <c r="BDV37" s="810"/>
      <c r="BDW37" s="810"/>
      <c r="BDX37" s="810"/>
      <c r="BDY37" s="810"/>
      <c r="BDZ37" s="810"/>
      <c r="BEA37" s="810"/>
      <c r="BEB37" s="810"/>
      <c r="BEC37" s="810"/>
      <c r="BED37" s="810"/>
      <c r="BEE37" s="810"/>
      <c r="BEF37" s="810"/>
      <c r="BEG37" s="810"/>
      <c r="BEH37" s="810"/>
      <c r="BEI37" s="810"/>
      <c r="BEJ37" s="810"/>
      <c r="BEK37" s="810"/>
      <c r="BEL37" s="810"/>
      <c r="BEM37" s="810"/>
      <c r="BEN37" s="810"/>
      <c r="BEO37" s="810"/>
      <c r="BEP37" s="810"/>
      <c r="BEQ37" s="810"/>
      <c r="BER37" s="810"/>
      <c r="BES37" s="810"/>
      <c r="BET37" s="810"/>
      <c r="BEU37" s="810"/>
      <c r="BEV37" s="810"/>
      <c r="BEW37" s="810"/>
      <c r="BEX37" s="810"/>
      <c r="BEY37" s="810"/>
      <c r="BEZ37" s="810"/>
      <c r="BFA37" s="810"/>
      <c r="BFB37" s="810"/>
      <c r="BFC37" s="810"/>
      <c r="BFD37" s="810"/>
      <c r="BFE37" s="810"/>
      <c r="BFF37" s="810"/>
      <c r="BFG37" s="810"/>
      <c r="BFH37" s="810"/>
      <c r="BFI37" s="810"/>
      <c r="BFJ37" s="810"/>
      <c r="BFK37" s="810"/>
      <c r="BFL37" s="810"/>
      <c r="BFM37" s="810"/>
      <c r="BFN37" s="810"/>
      <c r="BFO37" s="810"/>
      <c r="BFP37" s="810"/>
      <c r="BFQ37" s="810"/>
      <c r="BFR37" s="810"/>
      <c r="BFS37" s="810"/>
      <c r="BFT37" s="810"/>
      <c r="BFU37" s="810"/>
      <c r="BFV37" s="810"/>
      <c r="BFW37" s="810"/>
      <c r="BFX37" s="810"/>
      <c r="BFY37" s="810"/>
      <c r="BFZ37" s="810"/>
      <c r="BGA37" s="810"/>
      <c r="BGB37" s="810"/>
      <c r="BGC37" s="810"/>
      <c r="BGD37" s="810"/>
      <c r="BGE37" s="810"/>
      <c r="BGF37" s="810"/>
      <c r="BGG37" s="810"/>
      <c r="BGH37" s="810"/>
      <c r="BGI37" s="810"/>
      <c r="BGJ37" s="810"/>
      <c r="BGK37" s="810"/>
      <c r="BGL37" s="810"/>
      <c r="BGM37" s="810"/>
      <c r="BGN37" s="810"/>
      <c r="BGO37" s="810"/>
      <c r="BGP37" s="810"/>
      <c r="BGQ37" s="810"/>
      <c r="BGR37" s="810"/>
      <c r="BGS37" s="810"/>
      <c r="BGT37" s="810"/>
      <c r="BGU37" s="810"/>
      <c r="BGV37" s="810"/>
      <c r="BGW37" s="810"/>
      <c r="BGX37" s="810"/>
      <c r="BGY37" s="810"/>
      <c r="BGZ37" s="810"/>
      <c r="BHA37" s="810"/>
      <c r="BHB37" s="810"/>
      <c r="BHC37" s="810"/>
      <c r="BHD37" s="810"/>
      <c r="BHE37" s="810"/>
      <c r="BHF37" s="810"/>
      <c r="BHG37" s="810"/>
      <c r="BHH37" s="810"/>
      <c r="BHI37" s="810"/>
      <c r="BHJ37" s="810"/>
      <c r="BHK37" s="810"/>
      <c r="BHL37" s="810"/>
      <c r="BHM37" s="810"/>
      <c r="BHN37" s="810"/>
      <c r="BHO37" s="810"/>
      <c r="BHP37" s="810"/>
      <c r="BHQ37" s="810"/>
      <c r="BHR37" s="810"/>
      <c r="BHS37" s="810"/>
      <c r="BHT37" s="810"/>
      <c r="BHU37" s="810"/>
      <c r="BHV37" s="810"/>
      <c r="BHW37" s="810"/>
      <c r="BHX37" s="810"/>
      <c r="BHY37" s="810"/>
      <c r="BHZ37" s="810"/>
      <c r="BIA37" s="810"/>
      <c r="BIB37" s="810"/>
      <c r="BIC37" s="810"/>
      <c r="BID37" s="810"/>
      <c r="BIE37" s="810"/>
    </row>
    <row r="38" spans="1:1591" ht="30.75" thickBot="1" x14ac:dyDescent="0.3">
      <c r="A38" s="463">
        <v>1</v>
      </c>
      <c r="B38" s="371" t="s">
        <v>1463</v>
      </c>
      <c r="C38" s="144">
        <v>42951034.339999996</v>
      </c>
      <c r="D38" s="144">
        <v>42949438.339999996</v>
      </c>
      <c r="E38" s="144">
        <v>42202892.649999999</v>
      </c>
      <c r="F38" s="144">
        <v>42951034.339999996</v>
      </c>
      <c r="G38" s="144">
        <v>42949438.339999996</v>
      </c>
      <c r="H38" s="824"/>
      <c r="I38" s="810"/>
      <c r="J38" s="810"/>
      <c r="K38" s="810"/>
      <c r="L38" s="810"/>
      <c r="M38" s="810"/>
      <c r="N38" s="810"/>
      <c r="O38" s="810"/>
      <c r="P38" s="810"/>
      <c r="Q38" s="810"/>
      <c r="R38" s="810"/>
      <c r="S38" s="810"/>
      <c r="T38" s="810"/>
      <c r="U38" s="810"/>
      <c r="V38" s="810"/>
      <c r="W38" s="810"/>
      <c r="X38" s="810"/>
      <c r="Y38" s="810"/>
      <c r="Z38" s="810"/>
      <c r="AA38" s="810"/>
      <c r="AB38" s="810"/>
      <c r="AC38" s="810"/>
      <c r="AD38" s="810"/>
      <c r="AE38" s="810"/>
      <c r="AF38" s="810"/>
      <c r="AG38" s="810"/>
      <c r="AH38" s="810"/>
      <c r="AI38" s="810"/>
      <c r="AJ38" s="810"/>
      <c r="AK38" s="810"/>
      <c r="AL38" s="810"/>
      <c r="AM38" s="810"/>
      <c r="AN38" s="810"/>
      <c r="AO38" s="810"/>
      <c r="AP38" s="810"/>
      <c r="AQ38" s="810"/>
      <c r="AR38" s="810"/>
      <c r="AS38" s="810"/>
      <c r="AT38" s="810"/>
      <c r="AU38" s="810"/>
      <c r="AV38" s="810"/>
      <c r="AW38" s="810"/>
      <c r="AX38" s="810"/>
      <c r="AY38" s="810"/>
      <c r="AZ38" s="810"/>
      <c r="BA38" s="810"/>
      <c r="BB38" s="810"/>
      <c r="BC38" s="810"/>
      <c r="BD38" s="810"/>
      <c r="BE38" s="810"/>
      <c r="BF38" s="810"/>
      <c r="BG38" s="810"/>
      <c r="BH38" s="810"/>
      <c r="BI38" s="810"/>
      <c r="BJ38" s="810"/>
      <c r="BK38" s="810"/>
      <c r="BL38" s="810"/>
      <c r="BM38" s="810"/>
      <c r="BN38" s="810"/>
      <c r="BO38" s="810"/>
      <c r="BP38" s="810"/>
      <c r="BQ38" s="810"/>
      <c r="BR38" s="810"/>
      <c r="BS38" s="810"/>
      <c r="BT38" s="810"/>
      <c r="BU38" s="810"/>
      <c r="BV38" s="810"/>
      <c r="BW38" s="810"/>
      <c r="BX38" s="810"/>
      <c r="BY38" s="810"/>
      <c r="BZ38" s="810"/>
      <c r="CA38" s="810"/>
      <c r="CB38" s="810"/>
      <c r="CC38" s="810"/>
      <c r="CD38" s="810"/>
      <c r="CE38" s="810"/>
      <c r="CF38" s="810"/>
      <c r="CG38" s="810"/>
      <c r="CH38" s="810"/>
      <c r="CI38" s="810"/>
      <c r="CJ38" s="810"/>
      <c r="CK38" s="810"/>
      <c r="CL38" s="810"/>
      <c r="CM38" s="810"/>
      <c r="CN38" s="810"/>
      <c r="CO38" s="810"/>
      <c r="CP38" s="810"/>
      <c r="CQ38" s="810"/>
      <c r="CR38" s="810"/>
      <c r="CS38" s="810"/>
      <c r="CT38" s="810"/>
      <c r="CU38" s="810"/>
      <c r="CV38" s="810"/>
      <c r="CW38" s="810"/>
      <c r="CX38" s="810"/>
      <c r="CY38" s="810"/>
      <c r="CZ38" s="810"/>
      <c r="DA38" s="810"/>
      <c r="DB38" s="810"/>
      <c r="DC38" s="810"/>
      <c r="DD38" s="810"/>
      <c r="DE38" s="810"/>
      <c r="DF38" s="810"/>
      <c r="DG38" s="810"/>
      <c r="DH38" s="810"/>
      <c r="DI38" s="810"/>
      <c r="DJ38" s="810"/>
      <c r="DK38" s="810"/>
      <c r="DL38" s="810"/>
      <c r="DM38" s="810"/>
      <c r="DN38" s="810"/>
      <c r="DO38" s="810"/>
      <c r="DP38" s="810"/>
      <c r="DQ38" s="810"/>
      <c r="DR38" s="810"/>
      <c r="DS38" s="810"/>
      <c r="DT38" s="810"/>
      <c r="DU38" s="810"/>
      <c r="DV38" s="810"/>
      <c r="DW38" s="810"/>
      <c r="DX38" s="810"/>
      <c r="DY38" s="810"/>
      <c r="DZ38" s="810"/>
      <c r="EA38" s="810"/>
      <c r="EB38" s="810"/>
      <c r="EC38" s="810"/>
      <c r="ED38" s="810"/>
      <c r="EE38" s="810"/>
      <c r="EF38" s="810"/>
      <c r="EG38" s="810"/>
      <c r="EH38" s="810"/>
      <c r="EI38" s="810"/>
      <c r="EJ38" s="810"/>
      <c r="EK38" s="810"/>
      <c r="EL38" s="810"/>
      <c r="EM38" s="810"/>
      <c r="EN38" s="810"/>
      <c r="EO38" s="810"/>
      <c r="EP38" s="810"/>
      <c r="EQ38" s="810"/>
      <c r="ER38" s="810"/>
      <c r="ES38" s="810"/>
      <c r="ET38" s="810"/>
      <c r="EU38" s="810"/>
      <c r="EV38" s="810"/>
      <c r="EW38" s="810"/>
      <c r="EX38" s="810"/>
      <c r="EY38" s="810"/>
      <c r="EZ38" s="810"/>
      <c r="FA38" s="810"/>
      <c r="FB38" s="810"/>
      <c r="FC38" s="810"/>
      <c r="FD38" s="810"/>
      <c r="FE38" s="810"/>
      <c r="FF38" s="810"/>
      <c r="FG38" s="810"/>
      <c r="FH38" s="810"/>
      <c r="FI38" s="810"/>
      <c r="FJ38" s="810"/>
      <c r="FK38" s="810"/>
      <c r="FL38" s="810"/>
      <c r="FM38" s="810"/>
      <c r="FN38" s="810"/>
      <c r="FO38" s="810"/>
      <c r="FP38" s="810"/>
      <c r="FQ38" s="810"/>
      <c r="FR38" s="810"/>
      <c r="FS38" s="810"/>
      <c r="FT38" s="810"/>
      <c r="FU38" s="810"/>
      <c r="FV38" s="810"/>
      <c r="FW38" s="810"/>
      <c r="FX38" s="810"/>
      <c r="FY38" s="810"/>
      <c r="FZ38" s="810"/>
      <c r="GA38" s="810"/>
      <c r="GB38" s="810"/>
      <c r="GC38" s="810"/>
      <c r="GD38" s="810"/>
      <c r="GE38" s="810"/>
      <c r="GF38" s="810"/>
      <c r="GG38" s="810"/>
      <c r="GH38" s="810"/>
      <c r="GI38" s="810"/>
      <c r="GJ38" s="810"/>
      <c r="GK38" s="810"/>
      <c r="GL38" s="810"/>
      <c r="GM38" s="810"/>
      <c r="GN38" s="810"/>
      <c r="GO38" s="810"/>
      <c r="GP38" s="810"/>
      <c r="GQ38" s="810"/>
      <c r="GR38" s="810"/>
      <c r="GS38" s="810"/>
      <c r="GT38" s="810"/>
      <c r="GU38" s="810"/>
      <c r="GV38" s="810"/>
      <c r="GW38" s="810"/>
      <c r="GX38" s="810"/>
      <c r="GY38" s="810"/>
      <c r="GZ38" s="810"/>
      <c r="HA38" s="810"/>
      <c r="HB38" s="810"/>
      <c r="HC38" s="810"/>
      <c r="HD38" s="810"/>
      <c r="HE38" s="810"/>
      <c r="HF38" s="810"/>
      <c r="HG38" s="810"/>
      <c r="HH38" s="810"/>
      <c r="HI38" s="810"/>
      <c r="HJ38" s="810"/>
      <c r="HK38" s="810"/>
      <c r="HL38" s="810"/>
      <c r="HM38" s="810"/>
      <c r="HN38" s="810"/>
      <c r="HO38" s="810"/>
      <c r="HP38" s="810"/>
      <c r="HQ38" s="810"/>
      <c r="HR38" s="810"/>
      <c r="HS38" s="810"/>
      <c r="HT38" s="810"/>
      <c r="HU38" s="810"/>
      <c r="HV38" s="810"/>
      <c r="HW38" s="810"/>
      <c r="HX38" s="810"/>
      <c r="HY38" s="810"/>
      <c r="HZ38" s="810"/>
      <c r="IA38" s="810"/>
      <c r="IB38" s="810"/>
      <c r="IC38" s="810"/>
      <c r="ID38" s="810"/>
      <c r="IE38" s="810"/>
      <c r="IF38" s="810"/>
      <c r="IG38" s="810"/>
      <c r="IH38" s="810"/>
      <c r="II38" s="810"/>
      <c r="IJ38" s="810"/>
      <c r="IK38" s="810"/>
      <c r="IL38" s="810"/>
      <c r="IM38" s="810"/>
      <c r="IN38" s="810"/>
      <c r="IO38" s="810"/>
      <c r="IP38" s="810"/>
      <c r="IQ38" s="810"/>
      <c r="IR38" s="810"/>
      <c r="IS38" s="810"/>
      <c r="IT38" s="810"/>
      <c r="IU38" s="810"/>
      <c r="IV38" s="810"/>
      <c r="IW38" s="810"/>
      <c r="IX38" s="810"/>
      <c r="IY38" s="810"/>
      <c r="IZ38" s="810"/>
      <c r="JA38" s="810"/>
      <c r="JB38" s="810"/>
      <c r="JC38" s="810"/>
      <c r="JD38" s="810"/>
      <c r="JE38" s="810"/>
      <c r="JF38" s="810"/>
      <c r="JG38" s="810"/>
      <c r="JH38" s="810"/>
      <c r="JI38" s="810"/>
      <c r="JJ38" s="810"/>
      <c r="JK38" s="810"/>
      <c r="JL38" s="810"/>
      <c r="JM38" s="810"/>
      <c r="JN38" s="810"/>
      <c r="JO38" s="810"/>
      <c r="JP38" s="810"/>
      <c r="JQ38" s="810"/>
      <c r="JR38" s="810"/>
      <c r="JS38" s="810"/>
      <c r="JT38" s="810"/>
      <c r="JU38" s="810"/>
      <c r="JV38" s="810"/>
      <c r="JW38" s="810"/>
      <c r="JX38" s="810"/>
      <c r="JY38" s="810"/>
      <c r="JZ38" s="810"/>
      <c r="KA38" s="810"/>
      <c r="KB38" s="810"/>
      <c r="KC38" s="810"/>
      <c r="KD38" s="810"/>
      <c r="KE38" s="810"/>
      <c r="KF38" s="810"/>
      <c r="KG38" s="810"/>
      <c r="KH38" s="810"/>
      <c r="KI38" s="810"/>
      <c r="KJ38" s="810"/>
      <c r="KK38" s="810"/>
      <c r="KL38" s="810"/>
      <c r="KM38" s="810"/>
      <c r="KN38" s="810"/>
      <c r="KO38" s="810"/>
      <c r="KP38" s="810"/>
      <c r="KQ38" s="810"/>
      <c r="KR38" s="810"/>
      <c r="KS38" s="810"/>
      <c r="KT38" s="810"/>
      <c r="KU38" s="810"/>
      <c r="KV38" s="810"/>
      <c r="KW38" s="810"/>
      <c r="KX38" s="810"/>
      <c r="KY38" s="810"/>
      <c r="KZ38" s="810"/>
      <c r="LA38" s="810"/>
      <c r="LB38" s="810"/>
      <c r="LC38" s="810"/>
      <c r="LD38" s="810"/>
      <c r="LE38" s="810"/>
      <c r="LF38" s="810"/>
      <c r="LG38" s="810"/>
      <c r="LH38" s="810"/>
      <c r="LI38" s="810"/>
      <c r="LJ38" s="810"/>
      <c r="LK38" s="810"/>
      <c r="LL38" s="810"/>
      <c r="LM38" s="810"/>
      <c r="LN38" s="810"/>
      <c r="LO38" s="810"/>
      <c r="LP38" s="810"/>
      <c r="LQ38" s="810"/>
      <c r="LR38" s="810"/>
      <c r="LS38" s="810"/>
      <c r="LT38" s="810"/>
      <c r="LU38" s="810"/>
      <c r="LV38" s="810"/>
      <c r="LW38" s="810"/>
      <c r="LX38" s="810"/>
      <c r="LY38" s="810"/>
      <c r="LZ38" s="810"/>
      <c r="MA38" s="810"/>
      <c r="MB38" s="810"/>
      <c r="MC38" s="810"/>
      <c r="MD38" s="810"/>
      <c r="ME38" s="810"/>
      <c r="MF38" s="810"/>
      <c r="MG38" s="810"/>
      <c r="MH38" s="810"/>
      <c r="MI38" s="810"/>
      <c r="MJ38" s="810"/>
      <c r="MK38" s="810"/>
      <c r="ML38" s="810"/>
      <c r="MM38" s="810"/>
      <c r="MN38" s="810"/>
      <c r="MO38" s="810"/>
      <c r="MP38" s="810"/>
      <c r="MQ38" s="810"/>
      <c r="MR38" s="810"/>
      <c r="MS38" s="810"/>
      <c r="MT38" s="810"/>
      <c r="MU38" s="810"/>
      <c r="MV38" s="810"/>
      <c r="MW38" s="810"/>
      <c r="MX38" s="810"/>
      <c r="MY38" s="810"/>
      <c r="MZ38" s="810"/>
      <c r="NA38" s="810"/>
      <c r="NB38" s="810"/>
      <c r="NC38" s="810"/>
      <c r="ND38" s="810"/>
      <c r="NE38" s="810"/>
      <c r="NF38" s="810"/>
      <c r="NG38" s="810"/>
      <c r="NH38" s="810"/>
      <c r="NI38" s="810"/>
      <c r="NJ38" s="810"/>
      <c r="NK38" s="810"/>
      <c r="NL38" s="810"/>
      <c r="NM38" s="810"/>
      <c r="NN38" s="810"/>
      <c r="NO38" s="810"/>
      <c r="NP38" s="810"/>
      <c r="NQ38" s="810"/>
      <c r="NR38" s="810"/>
      <c r="NS38" s="810"/>
      <c r="NT38" s="810"/>
      <c r="NU38" s="810"/>
      <c r="NV38" s="810"/>
      <c r="NW38" s="810"/>
      <c r="NX38" s="810"/>
      <c r="NY38" s="810"/>
      <c r="NZ38" s="810"/>
      <c r="OA38" s="810"/>
      <c r="OB38" s="810"/>
      <c r="OC38" s="810"/>
      <c r="OD38" s="810"/>
      <c r="OE38" s="810"/>
      <c r="OF38" s="810"/>
      <c r="OG38" s="810"/>
      <c r="OH38" s="810"/>
      <c r="OI38" s="810"/>
      <c r="OJ38" s="810"/>
      <c r="OK38" s="810"/>
      <c r="OL38" s="810"/>
      <c r="OM38" s="810"/>
      <c r="ON38" s="810"/>
      <c r="OO38" s="810"/>
      <c r="OP38" s="810"/>
      <c r="OQ38" s="810"/>
      <c r="OR38" s="810"/>
      <c r="OS38" s="810"/>
      <c r="OT38" s="810"/>
      <c r="OU38" s="810"/>
      <c r="OV38" s="810"/>
      <c r="OW38" s="810"/>
      <c r="OX38" s="810"/>
      <c r="OY38" s="810"/>
      <c r="OZ38" s="810"/>
      <c r="PA38" s="810"/>
      <c r="PB38" s="810"/>
      <c r="PC38" s="810"/>
      <c r="PD38" s="810"/>
      <c r="PE38" s="810"/>
      <c r="PF38" s="810"/>
      <c r="PG38" s="810"/>
      <c r="PH38" s="810"/>
      <c r="PI38" s="810"/>
      <c r="PJ38" s="810"/>
      <c r="PK38" s="810"/>
      <c r="PL38" s="810"/>
      <c r="PM38" s="810"/>
      <c r="PN38" s="810"/>
      <c r="PO38" s="810"/>
      <c r="PP38" s="810"/>
      <c r="PQ38" s="810"/>
      <c r="PR38" s="810"/>
      <c r="PS38" s="810"/>
      <c r="PT38" s="810"/>
      <c r="PU38" s="810"/>
      <c r="PV38" s="810"/>
      <c r="PW38" s="810"/>
      <c r="PX38" s="810"/>
      <c r="PY38" s="810"/>
      <c r="PZ38" s="810"/>
      <c r="QA38" s="810"/>
      <c r="QB38" s="810"/>
      <c r="QC38" s="810"/>
      <c r="QD38" s="810"/>
      <c r="QE38" s="810"/>
      <c r="QF38" s="810"/>
      <c r="QG38" s="810"/>
      <c r="QH38" s="810"/>
      <c r="QI38" s="810"/>
      <c r="QJ38" s="810"/>
      <c r="QK38" s="810"/>
      <c r="QL38" s="810"/>
      <c r="QM38" s="810"/>
      <c r="QN38" s="810"/>
      <c r="QO38" s="810"/>
      <c r="QP38" s="810"/>
      <c r="QQ38" s="810"/>
      <c r="QR38" s="810"/>
      <c r="QS38" s="810"/>
      <c r="QT38" s="810"/>
      <c r="QU38" s="810"/>
      <c r="QV38" s="810"/>
      <c r="QW38" s="810"/>
      <c r="QX38" s="810"/>
      <c r="QY38" s="810"/>
      <c r="QZ38" s="810"/>
      <c r="RA38" s="810"/>
      <c r="RB38" s="810"/>
      <c r="RC38" s="810"/>
      <c r="RD38" s="810"/>
      <c r="RE38" s="810"/>
      <c r="RF38" s="810"/>
      <c r="RG38" s="810"/>
      <c r="RH38" s="810"/>
      <c r="RI38" s="810"/>
      <c r="RJ38" s="810"/>
      <c r="RK38" s="810"/>
      <c r="RL38" s="810"/>
      <c r="RM38" s="810"/>
      <c r="RN38" s="810"/>
      <c r="RO38" s="810"/>
      <c r="RP38" s="810"/>
      <c r="RQ38" s="810"/>
      <c r="RR38" s="810"/>
      <c r="RS38" s="810"/>
      <c r="RT38" s="810"/>
      <c r="RU38" s="810"/>
      <c r="RV38" s="810"/>
      <c r="RW38" s="810"/>
      <c r="RX38" s="810"/>
      <c r="RY38" s="810"/>
      <c r="RZ38" s="810"/>
      <c r="SA38" s="810"/>
      <c r="SB38" s="810"/>
      <c r="SC38" s="810"/>
      <c r="SD38" s="810"/>
      <c r="SE38" s="810"/>
      <c r="SF38" s="810"/>
      <c r="SG38" s="810"/>
      <c r="SH38" s="810"/>
      <c r="SI38" s="810"/>
      <c r="SJ38" s="810"/>
      <c r="SK38" s="810"/>
      <c r="SL38" s="810"/>
      <c r="SM38" s="810"/>
      <c r="SN38" s="810"/>
      <c r="SO38" s="810"/>
      <c r="SP38" s="810"/>
      <c r="SQ38" s="810"/>
      <c r="SR38" s="810"/>
      <c r="SS38" s="810"/>
      <c r="ST38" s="810"/>
      <c r="SU38" s="810"/>
      <c r="SV38" s="810"/>
      <c r="SW38" s="810"/>
      <c r="SX38" s="810"/>
      <c r="SY38" s="810"/>
      <c r="SZ38" s="810"/>
      <c r="TA38" s="810"/>
      <c r="TB38" s="810"/>
      <c r="TC38" s="810"/>
      <c r="TD38" s="810"/>
      <c r="TE38" s="810"/>
      <c r="TF38" s="810"/>
      <c r="TG38" s="810"/>
      <c r="TH38" s="810"/>
      <c r="TI38" s="810"/>
      <c r="TJ38" s="810"/>
      <c r="TK38" s="810"/>
      <c r="TL38" s="810"/>
      <c r="TM38" s="810"/>
      <c r="TN38" s="810"/>
      <c r="TO38" s="810"/>
      <c r="TP38" s="810"/>
      <c r="TQ38" s="810"/>
      <c r="TR38" s="810"/>
      <c r="TS38" s="810"/>
      <c r="TT38" s="810"/>
      <c r="TU38" s="810"/>
      <c r="TV38" s="810"/>
      <c r="TW38" s="810"/>
      <c r="TX38" s="810"/>
      <c r="TY38" s="810"/>
      <c r="TZ38" s="810"/>
      <c r="UA38" s="810"/>
      <c r="UB38" s="810"/>
      <c r="UC38" s="810"/>
      <c r="UD38" s="810"/>
      <c r="UE38" s="810"/>
      <c r="UF38" s="810"/>
      <c r="UG38" s="810"/>
      <c r="UH38" s="810"/>
      <c r="UI38" s="810"/>
      <c r="UJ38" s="810"/>
      <c r="UK38" s="810"/>
      <c r="UL38" s="810"/>
      <c r="UM38" s="810"/>
      <c r="UN38" s="810"/>
      <c r="UO38" s="810"/>
      <c r="UP38" s="810"/>
      <c r="UQ38" s="810"/>
      <c r="UR38" s="810"/>
      <c r="US38" s="810"/>
      <c r="UT38" s="810"/>
      <c r="UU38" s="810"/>
      <c r="UV38" s="810"/>
      <c r="UW38" s="810"/>
      <c r="UX38" s="810"/>
      <c r="UY38" s="810"/>
      <c r="UZ38" s="810"/>
      <c r="VA38" s="810"/>
      <c r="VB38" s="810"/>
      <c r="VC38" s="810"/>
      <c r="VD38" s="810"/>
      <c r="VE38" s="810"/>
      <c r="VF38" s="810"/>
      <c r="VG38" s="810"/>
      <c r="VH38" s="810"/>
      <c r="VI38" s="810"/>
      <c r="VJ38" s="810"/>
      <c r="VK38" s="810"/>
      <c r="VL38" s="810"/>
      <c r="VM38" s="810"/>
      <c r="VN38" s="810"/>
      <c r="VO38" s="810"/>
      <c r="VP38" s="810"/>
      <c r="VQ38" s="810"/>
      <c r="VR38" s="810"/>
      <c r="VS38" s="810"/>
      <c r="VT38" s="810"/>
      <c r="VU38" s="810"/>
      <c r="VV38" s="810"/>
      <c r="VW38" s="810"/>
      <c r="VX38" s="810"/>
      <c r="VY38" s="810"/>
      <c r="VZ38" s="810"/>
      <c r="WA38" s="810"/>
      <c r="WB38" s="810"/>
      <c r="WC38" s="810"/>
      <c r="WD38" s="810"/>
      <c r="WE38" s="810"/>
      <c r="WF38" s="810"/>
      <c r="WG38" s="810"/>
      <c r="WH38" s="810"/>
      <c r="WI38" s="810"/>
      <c r="WJ38" s="810"/>
      <c r="WK38" s="810"/>
      <c r="WL38" s="810"/>
      <c r="WM38" s="810"/>
      <c r="WN38" s="810"/>
      <c r="WO38" s="810"/>
      <c r="WP38" s="810"/>
      <c r="WQ38" s="810"/>
      <c r="WR38" s="810"/>
      <c r="WS38" s="810"/>
      <c r="WT38" s="810"/>
      <c r="WU38" s="810"/>
      <c r="WV38" s="810"/>
      <c r="WW38" s="810"/>
      <c r="WX38" s="810"/>
      <c r="WY38" s="810"/>
      <c r="WZ38" s="810"/>
      <c r="XA38" s="810"/>
      <c r="XB38" s="810"/>
      <c r="XC38" s="810"/>
      <c r="XD38" s="810"/>
      <c r="XE38" s="810"/>
      <c r="XF38" s="810"/>
      <c r="XG38" s="810"/>
      <c r="XH38" s="810"/>
      <c r="XI38" s="810"/>
      <c r="XJ38" s="810"/>
      <c r="XK38" s="810"/>
      <c r="XL38" s="810"/>
      <c r="XM38" s="810"/>
      <c r="XN38" s="810"/>
      <c r="XO38" s="810"/>
      <c r="XP38" s="810"/>
      <c r="XQ38" s="810"/>
      <c r="XR38" s="810"/>
      <c r="XS38" s="810"/>
      <c r="XT38" s="810"/>
      <c r="XU38" s="810"/>
      <c r="XV38" s="810"/>
      <c r="XW38" s="810"/>
      <c r="XX38" s="810"/>
      <c r="XY38" s="810"/>
      <c r="XZ38" s="810"/>
      <c r="YA38" s="810"/>
      <c r="YB38" s="810"/>
      <c r="YC38" s="810"/>
      <c r="YD38" s="810"/>
      <c r="YE38" s="810"/>
      <c r="YF38" s="810"/>
      <c r="YG38" s="810"/>
      <c r="YH38" s="810"/>
      <c r="YI38" s="810"/>
      <c r="YJ38" s="810"/>
      <c r="YK38" s="810"/>
      <c r="YL38" s="810"/>
      <c r="YM38" s="810"/>
      <c r="YN38" s="810"/>
      <c r="YO38" s="810"/>
      <c r="YP38" s="810"/>
      <c r="YQ38" s="810"/>
      <c r="YR38" s="810"/>
      <c r="YS38" s="810"/>
      <c r="YT38" s="810"/>
      <c r="YU38" s="810"/>
      <c r="YV38" s="810"/>
      <c r="YW38" s="810"/>
      <c r="YX38" s="810"/>
      <c r="YY38" s="810"/>
      <c r="YZ38" s="810"/>
      <c r="ZA38" s="810"/>
      <c r="ZB38" s="810"/>
      <c r="ZC38" s="810"/>
      <c r="ZD38" s="810"/>
      <c r="ZE38" s="810"/>
      <c r="ZF38" s="810"/>
      <c r="ZG38" s="810"/>
      <c r="ZH38" s="810"/>
      <c r="ZI38" s="810"/>
      <c r="ZJ38" s="810"/>
      <c r="ZK38" s="810"/>
      <c r="ZL38" s="810"/>
      <c r="ZM38" s="810"/>
      <c r="ZN38" s="810"/>
      <c r="ZO38" s="810"/>
      <c r="ZP38" s="810"/>
      <c r="ZQ38" s="810"/>
      <c r="ZR38" s="810"/>
      <c r="ZS38" s="810"/>
      <c r="ZT38" s="810"/>
      <c r="ZU38" s="810"/>
      <c r="ZV38" s="810"/>
      <c r="ZW38" s="810"/>
      <c r="ZX38" s="810"/>
      <c r="ZY38" s="810"/>
      <c r="ZZ38" s="810"/>
      <c r="AAA38" s="810"/>
      <c r="AAB38" s="810"/>
      <c r="AAC38" s="810"/>
      <c r="AAD38" s="810"/>
      <c r="AAE38" s="810"/>
      <c r="AAF38" s="810"/>
      <c r="AAG38" s="810"/>
      <c r="AAH38" s="810"/>
      <c r="AAI38" s="810"/>
      <c r="AAJ38" s="810"/>
      <c r="AAK38" s="810"/>
      <c r="AAL38" s="810"/>
      <c r="AAM38" s="810"/>
      <c r="AAN38" s="810"/>
      <c r="AAO38" s="810"/>
      <c r="AAP38" s="810"/>
      <c r="AAQ38" s="810"/>
      <c r="AAR38" s="810"/>
      <c r="AAS38" s="810"/>
      <c r="AAT38" s="810"/>
      <c r="AAU38" s="810"/>
      <c r="AAV38" s="810"/>
      <c r="AAW38" s="810"/>
      <c r="AAX38" s="810"/>
      <c r="AAY38" s="810"/>
      <c r="AAZ38" s="810"/>
      <c r="ABA38" s="810"/>
      <c r="ABB38" s="810"/>
      <c r="ABC38" s="810"/>
      <c r="ABD38" s="810"/>
      <c r="ABE38" s="810"/>
      <c r="ABF38" s="810"/>
      <c r="ABG38" s="810"/>
      <c r="ABH38" s="810"/>
      <c r="ABI38" s="810"/>
      <c r="ABJ38" s="810"/>
      <c r="ABK38" s="810"/>
      <c r="ABL38" s="810"/>
      <c r="ABM38" s="810"/>
      <c r="ABN38" s="810"/>
      <c r="ABO38" s="810"/>
      <c r="ABP38" s="810"/>
      <c r="ABQ38" s="810"/>
      <c r="ABR38" s="810"/>
      <c r="ABS38" s="810"/>
      <c r="ABT38" s="810"/>
      <c r="ABU38" s="810"/>
      <c r="ABV38" s="810"/>
      <c r="ABW38" s="810"/>
      <c r="ABX38" s="810"/>
      <c r="ABY38" s="810"/>
      <c r="ABZ38" s="810"/>
      <c r="ACA38" s="810"/>
      <c r="ACB38" s="810"/>
      <c r="ACC38" s="810"/>
      <c r="ACD38" s="810"/>
      <c r="ACE38" s="810"/>
      <c r="ACF38" s="810"/>
      <c r="ACG38" s="810"/>
      <c r="ACH38" s="810"/>
      <c r="ACI38" s="810"/>
      <c r="ACJ38" s="810"/>
      <c r="ACK38" s="810"/>
      <c r="ACL38" s="810"/>
      <c r="ACM38" s="810"/>
      <c r="ACN38" s="810"/>
      <c r="ACO38" s="810"/>
      <c r="ACP38" s="810"/>
      <c r="ACQ38" s="810"/>
      <c r="ACR38" s="810"/>
      <c r="ACS38" s="810"/>
      <c r="ACT38" s="810"/>
      <c r="ACU38" s="810"/>
      <c r="ACV38" s="810"/>
      <c r="ACW38" s="810"/>
      <c r="ACX38" s="810"/>
      <c r="ACY38" s="810"/>
      <c r="ACZ38" s="810"/>
      <c r="ADA38" s="810"/>
      <c r="ADB38" s="810"/>
      <c r="ADC38" s="810"/>
      <c r="ADD38" s="810"/>
      <c r="ADE38" s="810"/>
      <c r="ADF38" s="810"/>
      <c r="ADG38" s="810"/>
      <c r="ADH38" s="810"/>
      <c r="ADI38" s="810"/>
      <c r="ADJ38" s="810"/>
      <c r="ADK38" s="810"/>
      <c r="ADL38" s="810"/>
      <c r="ADM38" s="810"/>
      <c r="ADN38" s="810"/>
      <c r="ADO38" s="810"/>
      <c r="ADP38" s="810"/>
      <c r="ADQ38" s="810"/>
      <c r="ADR38" s="810"/>
      <c r="ADS38" s="810"/>
      <c r="ADT38" s="810"/>
      <c r="ADU38" s="810"/>
      <c r="ADV38" s="810"/>
      <c r="ADW38" s="810"/>
      <c r="ADX38" s="810"/>
      <c r="ADY38" s="810"/>
      <c r="ADZ38" s="810"/>
      <c r="AEA38" s="810"/>
      <c r="AEB38" s="810"/>
      <c r="AEC38" s="810"/>
      <c r="AED38" s="810"/>
      <c r="AEE38" s="810"/>
      <c r="AEF38" s="810"/>
      <c r="AEG38" s="810"/>
      <c r="AEH38" s="810"/>
      <c r="AEI38" s="810"/>
      <c r="AEJ38" s="810"/>
      <c r="AEK38" s="810"/>
      <c r="AEL38" s="810"/>
      <c r="AEM38" s="810"/>
      <c r="AEN38" s="810"/>
      <c r="AEO38" s="810"/>
      <c r="AEP38" s="810"/>
      <c r="AEQ38" s="810"/>
      <c r="AER38" s="810"/>
      <c r="AES38" s="810"/>
      <c r="AET38" s="810"/>
      <c r="AEU38" s="810"/>
      <c r="AEV38" s="810"/>
      <c r="AEW38" s="810"/>
      <c r="AEX38" s="810"/>
      <c r="AEY38" s="810"/>
      <c r="AEZ38" s="810"/>
      <c r="AFA38" s="810"/>
      <c r="AFB38" s="810"/>
      <c r="AFC38" s="810"/>
      <c r="AFD38" s="810"/>
      <c r="AFE38" s="810"/>
      <c r="AFF38" s="810"/>
      <c r="AFG38" s="810"/>
      <c r="AFH38" s="810"/>
      <c r="AFI38" s="810"/>
      <c r="AFJ38" s="810"/>
      <c r="AFK38" s="810"/>
      <c r="AFL38" s="810"/>
      <c r="AFM38" s="810"/>
      <c r="AFN38" s="810"/>
      <c r="AFO38" s="810"/>
      <c r="AFP38" s="810"/>
      <c r="AFQ38" s="810"/>
      <c r="AFR38" s="810"/>
      <c r="AFS38" s="810"/>
      <c r="AFT38" s="810"/>
      <c r="AFU38" s="810"/>
      <c r="AFV38" s="810"/>
      <c r="AFW38" s="810"/>
      <c r="AFX38" s="810"/>
      <c r="AFY38" s="810"/>
      <c r="AFZ38" s="810"/>
      <c r="AGA38" s="810"/>
      <c r="AGB38" s="810"/>
      <c r="AGC38" s="810"/>
      <c r="AGD38" s="810"/>
      <c r="AGE38" s="810"/>
      <c r="AGF38" s="810"/>
      <c r="AGG38" s="810"/>
      <c r="AGH38" s="810"/>
      <c r="AGI38" s="810"/>
      <c r="AGJ38" s="810"/>
      <c r="AGK38" s="810"/>
      <c r="AGL38" s="810"/>
      <c r="AGM38" s="810"/>
      <c r="AGN38" s="810"/>
      <c r="AGO38" s="810"/>
      <c r="AGP38" s="810"/>
      <c r="AGQ38" s="810"/>
      <c r="AGR38" s="810"/>
      <c r="AGS38" s="810"/>
      <c r="AGT38" s="810"/>
      <c r="AGU38" s="810"/>
      <c r="AGV38" s="810"/>
      <c r="AGW38" s="810"/>
      <c r="AGX38" s="810"/>
      <c r="AGY38" s="810"/>
      <c r="AGZ38" s="810"/>
      <c r="AHA38" s="810"/>
      <c r="AHB38" s="810"/>
      <c r="AHC38" s="810"/>
      <c r="AHD38" s="810"/>
      <c r="AHE38" s="810"/>
      <c r="AHF38" s="810"/>
      <c r="AHG38" s="810"/>
      <c r="AHH38" s="810"/>
      <c r="AHI38" s="810"/>
      <c r="AHJ38" s="810"/>
      <c r="AHK38" s="810"/>
      <c r="AHL38" s="810"/>
      <c r="AHM38" s="810"/>
      <c r="AHN38" s="810"/>
      <c r="AHO38" s="810"/>
      <c r="AHP38" s="810"/>
      <c r="AHQ38" s="810"/>
      <c r="AHR38" s="810"/>
      <c r="AHS38" s="810"/>
      <c r="AHT38" s="810"/>
      <c r="AHU38" s="810"/>
      <c r="AHV38" s="810"/>
      <c r="AHW38" s="810"/>
      <c r="AHX38" s="810"/>
      <c r="AHY38" s="810"/>
      <c r="AHZ38" s="810"/>
      <c r="AIA38" s="810"/>
      <c r="AIB38" s="810"/>
      <c r="AIC38" s="810"/>
      <c r="AID38" s="810"/>
      <c r="AIE38" s="810"/>
      <c r="AIF38" s="810"/>
      <c r="AIG38" s="810"/>
      <c r="AIH38" s="810"/>
      <c r="AII38" s="810"/>
      <c r="AIJ38" s="810"/>
      <c r="AIK38" s="810"/>
      <c r="AIL38" s="810"/>
      <c r="AIM38" s="810"/>
      <c r="AIN38" s="810"/>
      <c r="AIO38" s="810"/>
      <c r="AIP38" s="810"/>
      <c r="AIQ38" s="810"/>
      <c r="AIR38" s="810"/>
      <c r="AIS38" s="810"/>
      <c r="AIT38" s="810"/>
      <c r="AIU38" s="810"/>
      <c r="AIV38" s="810"/>
      <c r="AIW38" s="810"/>
      <c r="AIX38" s="810"/>
      <c r="AIY38" s="810"/>
      <c r="AIZ38" s="810"/>
      <c r="AJA38" s="810"/>
      <c r="AJB38" s="810"/>
      <c r="AJC38" s="810"/>
      <c r="AJD38" s="810"/>
      <c r="AJE38" s="810"/>
      <c r="AJF38" s="810"/>
      <c r="AJG38" s="810"/>
      <c r="AJH38" s="810"/>
      <c r="AJI38" s="810"/>
      <c r="AJJ38" s="810"/>
      <c r="AJK38" s="810"/>
      <c r="AJL38" s="810"/>
      <c r="AJM38" s="810"/>
      <c r="AJN38" s="810"/>
      <c r="AJO38" s="810"/>
      <c r="AJP38" s="810"/>
      <c r="AJQ38" s="810"/>
      <c r="AJR38" s="810"/>
      <c r="AJS38" s="810"/>
      <c r="AJT38" s="810"/>
      <c r="AJU38" s="810"/>
      <c r="AJV38" s="810"/>
      <c r="AJW38" s="810"/>
      <c r="AJX38" s="810"/>
      <c r="AJY38" s="810"/>
      <c r="AJZ38" s="810"/>
      <c r="AKA38" s="810"/>
      <c r="AKB38" s="810"/>
      <c r="AKC38" s="810"/>
      <c r="AKD38" s="810"/>
      <c r="AKE38" s="810"/>
      <c r="AKF38" s="810"/>
      <c r="AKG38" s="810"/>
      <c r="AKH38" s="810"/>
      <c r="AKI38" s="810"/>
      <c r="AKJ38" s="810"/>
      <c r="AKK38" s="810"/>
      <c r="AKL38" s="810"/>
      <c r="AKM38" s="810"/>
      <c r="AKN38" s="810"/>
      <c r="AKO38" s="810"/>
      <c r="AKP38" s="810"/>
      <c r="AKQ38" s="810"/>
      <c r="AKR38" s="810"/>
      <c r="AKS38" s="810"/>
      <c r="AKT38" s="810"/>
      <c r="AKU38" s="810"/>
      <c r="AKV38" s="810"/>
      <c r="AKW38" s="810"/>
      <c r="AKX38" s="810"/>
      <c r="AKY38" s="810"/>
      <c r="AKZ38" s="810"/>
      <c r="ALA38" s="810"/>
      <c r="ALB38" s="810"/>
      <c r="ALC38" s="810"/>
      <c r="ALD38" s="810"/>
      <c r="ALE38" s="810"/>
      <c r="ALF38" s="810"/>
      <c r="ALG38" s="810"/>
      <c r="ALH38" s="810"/>
      <c r="ALI38" s="810"/>
      <c r="ALJ38" s="810"/>
      <c r="ALK38" s="810"/>
      <c r="ALL38" s="810"/>
      <c r="ALM38" s="810"/>
      <c r="ALN38" s="810"/>
      <c r="ALO38" s="810"/>
      <c r="ALP38" s="810"/>
      <c r="ALQ38" s="810"/>
      <c r="ALR38" s="810"/>
      <c r="ALS38" s="810"/>
      <c r="ALT38" s="810"/>
      <c r="ALU38" s="810"/>
      <c r="ALV38" s="810"/>
      <c r="ALW38" s="810"/>
      <c r="ALX38" s="810"/>
      <c r="ALY38" s="810"/>
      <c r="ALZ38" s="810"/>
      <c r="AMA38" s="810"/>
      <c r="AMB38" s="810"/>
      <c r="AMC38" s="810"/>
      <c r="AMD38" s="810"/>
      <c r="AME38" s="810"/>
      <c r="AMF38" s="810"/>
      <c r="AMG38" s="810"/>
      <c r="AMH38" s="810"/>
      <c r="AMI38" s="810"/>
      <c r="AMJ38" s="810"/>
      <c r="AMK38" s="810"/>
      <c r="AML38" s="810"/>
      <c r="AMM38" s="810"/>
      <c r="AMN38" s="810"/>
      <c r="AMO38" s="810"/>
      <c r="AMP38" s="810"/>
      <c r="AMQ38" s="810"/>
      <c r="AMR38" s="810"/>
      <c r="AMS38" s="810"/>
      <c r="AMT38" s="810"/>
      <c r="AMU38" s="810"/>
      <c r="AMV38" s="810"/>
      <c r="AMW38" s="810"/>
      <c r="AMX38" s="810"/>
      <c r="AMY38" s="810"/>
      <c r="AMZ38" s="810"/>
      <c r="ANA38" s="810"/>
      <c r="ANB38" s="810"/>
      <c r="ANC38" s="810"/>
      <c r="AND38" s="810"/>
      <c r="ANE38" s="810"/>
      <c r="ANF38" s="810"/>
      <c r="ANG38" s="810"/>
      <c r="ANH38" s="810"/>
      <c r="ANI38" s="810"/>
      <c r="ANJ38" s="810"/>
      <c r="ANK38" s="810"/>
      <c r="ANL38" s="810"/>
      <c r="ANM38" s="810"/>
      <c r="ANN38" s="810"/>
      <c r="ANO38" s="810"/>
      <c r="ANP38" s="810"/>
      <c r="ANQ38" s="810"/>
      <c r="ANR38" s="810"/>
      <c r="ANS38" s="810"/>
      <c r="ANT38" s="810"/>
      <c r="ANU38" s="810"/>
      <c r="ANV38" s="810"/>
      <c r="ANW38" s="810"/>
      <c r="ANX38" s="810"/>
      <c r="ANY38" s="810"/>
      <c r="ANZ38" s="810"/>
      <c r="AOA38" s="810"/>
      <c r="AOB38" s="810"/>
      <c r="AOC38" s="810"/>
      <c r="AOD38" s="810"/>
      <c r="AOE38" s="810"/>
      <c r="AOF38" s="810"/>
      <c r="AOG38" s="810"/>
      <c r="AOH38" s="810"/>
      <c r="AOI38" s="810"/>
      <c r="AOJ38" s="810"/>
      <c r="AOK38" s="810"/>
      <c r="AOL38" s="810"/>
      <c r="AOM38" s="810"/>
      <c r="AON38" s="810"/>
      <c r="AOO38" s="810"/>
      <c r="AOP38" s="810"/>
      <c r="AOQ38" s="810"/>
      <c r="AOR38" s="810"/>
      <c r="AOS38" s="810"/>
      <c r="AOT38" s="810"/>
      <c r="AOU38" s="810"/>
      <c r="AOV38" s="810"/>
      <c r="AOW38" s="810"/>
      <c r="AOX38" s="810"/>
      <c r="AOY38" s="810"/>
      <c r="AOZ38" s="810"/>
      <c r="APA38" s="810"/>
      <c r="APB38" s="810"/>
      <c r="APC38" s="810"/>
      <c r="APD38" s="810"/>
      <c r="APE38" s="810"/>
      <c r="APF38" s="810"/>
      <c r="APG38" s="810"/>
      <c r="APH38" s="810"/>
      <c r="API38" s="810"/>
      <c r="APJ38" s="810"/>
      <c r="APK38" s="810"/>
      <c r="APL38" s="810"/>
      <c r="APM38" s="810"/>
      <c r="APN38" s="810"/>
      <c r="APO38" s="810"/>
      <c r="APP38" s="810"/>
      <c r="APQ38" s="810"/>
      <c r="APR38" s="810"/>
      <c r="APS38" s="810"/>
      <c r="APT38" s="810"/>
      <c r="APU38" s="810"/>
      <c r="APV38" s="810"/>
      <c r="APW38" s="810"/>
      <c r="APX38" s="810"/>
      <c r="APY38" s="810"/>
      <c r="APZ38" s="810"/>
      <c r="AQA38" s="810"/>
      <c r="AQB38" s="810"/>
      <c r="AQC38" s="810"/>
      <c r="AQD38" s="810"/>
      <c r="AQE38" s="810"/>
      <c r="AQF38" s="810"/>
      <c r="AQG38" s="810"/>
      <c r="AQH38" s="810"/>
      <c r="AQI38" s="810"/>
      <c r="AQJ38" s="810"/>
      <c r="AQK38" s="810"/>
      <c r="AQL38" s="810"/>
      <c r="AQM38" s="810"/>
      <c r="AQN38" s="810"/>
      <c r="AQO38" s="810"/>
      <c r="AQP38" s="810"/>
      <c r="AQQ38" s="810"/>
      <c r="AQR38" s="810"/>
      <c r="AQS38" s="810"/>
      <c r="AQT38" s="810"/>
      <c r="AQU38" s="810"/>
      <c r="AQV38" s="810"/>
      <c r="AQW38" s="810"/>
      <c r="AQX38" s="810"/>
      <c r="AQY38" s="810"/>
      <c r="AQZ38" s="810"/>
      <c r="ARA38" s="810"/>
      <c r="ARB38" s="810"/>
      <c r="ARC38" s="810"/>
      <c r="ARD38" s="810"/>
      <c r="ARE38" s="810"/>
      <c r="ARF38" s="810"/>
      <c r="ARG38" s="810"/>
      <c r="ARH38" s="810"/>
      <c r="ARI38" s="810"/>
      <c r="ARJ38" s="810"/>
      <c r="ARK38" s="810"/>
      <c r="ARL38" s="810"/>
      <c r="ARM38" s="810"/>
      <c r="ARN38" s="810"/>
      <c r="ARO38" s="810"/>
      <c r="ARP38" s="810"/>
      <c r="ARQ38" s="810"/>
      <c r="ARR38" s="810"/>
      <c r="ARS38" s="810"/>
      <c r="ART38" s="810"/>
      <c r="ARU38" s="810"/>
      <c r="ARV38" s="810"/>
      <c r="ARW38" s="810"/>
      <c r="ARX38" s="810"/>
      <c r="ARY38" s="810"/>
      <c r="ARZ38" s="810"/>
      <c r="ASA38" s="810"/>
      <c r="ASB38" s="810"/>
      <c r="ASC38" s="810"/>
      <c r="ASD38" s="810"/>
      <c r="ASE38" s="810"/>
      <c r="ASF38" s="810"/>
      <c r="ASG38" s="810"/>
      <c r="ASH38" s="810"/>
      <c r="ASI38" s="810"/>
      <c r="ASJ38" s="810"/>
      <c r="ASK38" s="810"/>
      <c r="ASL38" s="810"/>
      <c r="ASM38" s="810"/>
      <c r="ASN38" s="810"/>
      <c r="ASO38" s="810"/>
      <c r="ASP38" s="810"/>
      <c r="ASQ38" s="810"/>
      <c r="ASR38" s="810"/>
      <c r="ASS38" s="810"/>
      <c r="AST38" s="810"/>
      <c r="ASU38" s="810"/>
      <c r="ASV38" s="810"/>
      <c r="ASW38" s="810"/>
      <c r="ASX38" s="810"/>
      <c r="ASY38" s="810"/>
      <c r="ASZ38" s="810"/>
      <c r="ATA38" s="810"/>
      <c r="ATB38" s="810"/>
      <c r="ATC38" s="810"/>
      <c r="ATD38" s="810"/>
      <c r="ATE38" s="810"/>
      <c r="ATF38" s="810"/>
      <c r="ATG38" s="810"/>
      <c r="ATH38" s="810"/>
      <c r="ATI38" s="810"/>
      <c r="ATJ38" s="810"/>
      <c r="ATK38" s="810"/>
      <c r="ATL38" s="810"/>
      <c r="ATM38" s="810"/>
      <c r="ATN38" s="810"/>
      <c r="ATO38" s="810"/>
      <c r="ATP38" s="810"/>
      <c r="ATQ38" s="810"/>
      <c r="ATR38" s="810"/>
      <c r="ATS38" s="810"/>
      <c r="ATT38" s="810"/>
      <c r="ATU38" s="810"/>
      <c r="ATV38" s="810"/>
      <c r="ATW38" s="810"/>
      <c r="ATX38" s="810"/>
      <c r="ATY38" s="810"/>
      <c r="ATZ38" s="810"/>
      <c r="AUA38" s="810"/>
      <c r="AUB38" s="810"/>
      <c r="AUC38" s="810"/>
      <c r="AUD38" s="810"/>
      <c r="AUE38" s="810"/>
      <c r="AUF38" s="810"/>
      <c r="AUG38" s="810"/>
      <c r="AUH38" s="810"/>
      <c r="AUI38" s="810"/>
      <c r="AUJ38" s="810"/>
      <c r="AUK38" s="810"/>
      <c r="AUL38" s="810"/>
      <c r="AUM38" s="810"/>
      <c r="AUN38" s="810"/>
      <c r="AUO38" s="810"/>
      <c r="AUP38" s="810"/>
      <c r="AUQ38" s="810"/>
      <c r="AUR38" s="810"/>
      <c r="AUS38" s="810"/>
      <c r="AUT38" s="810"/>
      <c r="AUU38" s="810"/>
      <c r="AUV38" s="810"/>
      <c r="AUW38" s="810"/>
      <c r="AUX38" s="810"/>
      <c r="AUY38" s="810"/>
      <c r="AUZ38" s="810"/>
      <c r="AVA38" s="810"/>
      <c r="AVB38" s="810"/>
      <c r="AVC38" s="810"/>
      <c r="AVD38" s="810"/>
      <c r="AVE38" s="810"/>
      <c r="AVF38" s="810"/>
      <c r="AVG38" s="810"/>
      <c r="AVH38" s="810"/>
      <c r="AVI38" s="810"/>
      <c r="AVJ38" s="810"/>
      <c r="AVK38" s="810"/>
      <c r="AVL38" s="810"/>
      <c r="AVM38" s="810"/>
      <c r="AVN38" s="810"/>
      <c r="AVO38" s="810"/>
      <c r="AVP38" s="810"/>
      <c r="AVQ38" s="810"/>
      <c r="AVR38" s="810"/>
      <c r="AVS38" s="810"/>
      <c r="AVT38" s="810"/>
      <c r="AVU38" s="810"/>
      <c r="AVV38" s="810"/>
      <c r="AVW38" s="810"/>
      <c r="AVX38" s="810"/>
      <c r="AVY38" s="810"/>
      <c r="AVZ38" s="810"/>
      <c r="AWA38" s="810"/>
      <c r="AWB38" s="810"/>
      <c r="AWC38" s="810"/>
      <c r="AWD38" s="810"/>
      <c r="AWE38" s="810"/>
      <c r="AWF38" s="810"/>
      <c r="AWG38" s="810"/>
      <c r="AWH38" s="810"/>
      <c r="AWI38" s="810"/>
      <c r="AWJ38" s="810"/>
      <c r="AWK38" s="810"/>
      <c r="AWL38" s="810"/>
      <c r="AWM38" s="810"/>
      <c r="AWN38" s="810"/>
      <c r="AWO38" s="810"/>
      <c r="AWP38" s="810"/>
      <c r="AWQ38" s="810"/>
      <c r="AWR38" s="810"/>
      <c r="AWS38" s="810"/>
      <c r="AWT38" s="810"/>
      <c r="AWU38" s="810"/>
      <c r="AWV38" s="810"/>
      <c r="AWW38" s="810"/>
      <c r="AWX38" s="810"/>
      <c r="AWY38" s="810"/>
      <c r="AWZ38" s="810"/>
      <c r="AXA38" s="810"/>
      <c r="AXB38" s="810"/>
      <c r="AXC38" s="810"/>
      <c r="AXD38" s="810"/>
      <c r="AXE38" s="810"/>
      <c r="AXF38" s="810"/>
      <c r="AXG38" s="810"/>
      <c r="AXH38" s="810"/>
      <c r="AXI38" s="810"/>
      <c r="AXJ38" s="810"/>
      <c r="AXK38" s="810"/>
      <c r="AXL38" s="810"/>
      <c r="AXM38" s="810"/>
      <c r="AXN38" s="810"/>
      <c r="AXO38" s="810"/>
      <c r="AXP38" s="810"/>
      <c r="AXQ38" s="810"/>
      <c r="AXR38" s="810"/>
      <c r="AXS38" s="810"/>
      <c r="AXT38" s="810"/>
      <c r="AXU38" s="810"/>
      <c r="AXV38" s="810"/>
      <c r="AXW38" s="810"/>
      <c r="AXX38" s="810"/>
      <c r="AXY38" s="810"/>
      <c r="AXZ38" s="810"/>
      <c r="AYA38" s="810"/>
      <c r="AYB38" s="810"/>
      <c r="AYC38" s="810"/>
      <c r="AYD38" s="810"/>
      <c r="AYE38" s="810"/>
      <c r="AYF38" s="810"/>
      <c r="AYG38" s="810"/>
      <c r="AYH38" s="810"/>
      <c r="AYI38" s="810"/>
      <c r="AYJ38" s="810"/>
      <c r="AYK38" s="810"/>
      <c r="AYL38" s="810"/>
      <c r="AYM38" s="810"/>
      <c r="AYN38" s="810"/>
      <c r="AYO38" s="810"/>
      <c r="AYP38" s="810"/>
      <c r="AYQ38" s="810"/>
      <c r="AYR38" s="810"/>
      <c r="AYS38" s="810"/>
      <c r="AYT38" s="810"/>
      <c r="AYU38" s="810"/>
      <c r="AYV38" s="810"/>
      <c r="AYW38" s="810"/>
      <c r="AYX38" s="810"/>
      <c r="AYY38" s="810"/>
      <c r="AYZ38" s="810"/>
      <c r="AZA38" s="810"/>
      <c r="AZB38" s="810"/>
      <c r="AZC38" s="810"/>
      <c r="AZD38" s="810"/>
      <c r="AZE38" s="810"/>
      <c r="AZF38" s="810"/>
      <c r="AZG38" s="810"/>
      <c r="AZH38" s="810"/>
      <c r="AZI38" s="810"/>
      <c r="AZJ38" s="810"/>
      <c r="AZK38" s="810"/>
      <c r="AZL38" s="810"/>
      <c r="AZM38" s="810"/>
      <c r="AZN38" s="810"/>
      <c r="AZO38" s="810"/>
      <c r="AZP38" s="810"/>
      <c r="AZQ38" s="810"/>
      <c r="AZR38" s="810"/>
      <c r="AZS38" s="810"/>
      <c r="AZT38" s="810"/>
      <c r="AZU38" s="810"/>
      <c r="AZV38" s="810"/>
      <c r="AZW38" s="810"/>
      <c r="AZX38" s="810"/>
      <c r="AZY38" s="810"/>
      <c r="AZZ38" s="810"/>
      <c r="BAA38" s="810"/>
      <c r="BAB38" s="810"/>
      <c r="BAC38" s="810"/>
      <c r="BAD38" s="810"/>
      <c r="BAE38" s="810"/>
      <c r="BAF38" s="810"/>
      <c r="BAG38" s="810"/>
      <c r="BAH38" s="810"/>
      <c r="BAI38" s="810"/>
      <c r="BAJ38" s="810"/>
      <c r="BAK38" s="810"/>
      <c r="BAL38" s="810"/>
      <c r="BAM38" s="810"/>
      <c r="BAN38" s="810"/>
      <c r="BAO38" s="810"/>
      <c r="BAP38" s="810"/>
      <c r="BAQ38" s="810"/>
      <c r="BAR38" s="810"/>
      <c r="BAS38" s="810"/>
      <c r="BAT38" s="810"/>
      <c r="BAU38" s="810"/>
      <c r="BAV38" s="810"/>
      <c r="BAW38" s="810"/>
      <c r="BAX38" s="810"/>
      <c r="BAY38" s="810"/>
      <c r="BAZ38" s="810"/>
      <c r="BBA38" s="810"/>
      <c r="BBB38" s="810"/>
      <c r="BBC38" s="810"/>
      <c r="BBD38" s="810"/>
      <c r="BBE38" s="810"/>
      <c r="BBF38" s="810"/>
      <c r="BBG38" s="810"/>
      <c r="BBH38" s="810"/>
      <c r="BBI38" s="810"/>
      <c r="BBJ38" s="810"/>
      <c r="BBK38" s="810"/>
      <c r="BBL38" s="810"/>
      <c r="BBM38" s="810"/>
      <c r="BBN38" s="810"/>
      <c r="BBO38" s="810"/>
      <c r="BBP38" s="810"/>
      <c r="BBQ38" s="810"/>
      <c r="BBR38" s="810"/>
      <c r="BBS38" s="810"/>
      <c r="BBT38" s="810"/>
      <c r="BBU38" s="810"/>
      <c r="BBV38" s="810"/>
      <c r="BBW38" s="810"/>
      <c r="BBX38" s="810"/>
      <c r="BBY38" s="810"/>
      <c r="BBZ38" s="810"/>
      <c r="BCA38" s="810"/>
      <c r="BCB38" s="810"/>
      <c r="BCC38" s="810"/>
      <c r="BCD38" s="810"/>
      <c r="BCE38" s="810"/>
      <c r="BCF38" s="810"/>
      <c r="BCG38" s="810"/>
      <c r="BCH38" s="810"/>
      <c r="BCI38" s="810"/>
      <c r="BCJ38" s="810"/>
      <c r="BCK38" s="810"/>
      <c r="BCL38" s="810"/>
      <c r="BCM38" s="810"/>
      <c r="BCN38" s="810"/>
      <c r="BCO38" s="810"/>
      <c r="BCP38" s="810"/>
      <c r="BCQ38" s="810"/>
      <c r="BCR38" s="810"/>
      <c r="BCS38" s="810"/>
      <c r="BCT38" s="810"/>
      <c r="BCU38" s="810"/>
      <c r="BCV38" s="810"/>
      <c r="BCW38" s="810"/>
      <c r="BCX38" s="810"/>
      <c r="BCY38" s="810"/>
      <c r="BCZ38" s="810"/>
      <c r="BDA38" s="810"/>
      <c r="BDB38" s="810"/>
      <c r="BDC38" s="810"/>
      <c r="BDD38" s="810"/>
      <c r="BDE38" s="810"/>
      <c r="BDF38" s="810"/>
      <c r="BDG38" s="810"/>
      <c r="BDH38" s="810"/>
      <c r="BDI38" s="810"/>
      <c r="BDJ38" s="810"/>
      <c r="BDK38" s="810"/>
      <c r="BDL38" s="810"/>
      <c r="BDM38" s="810"/>
      <c r="BDN38" s="810"/>
      <c r="BDO38" s="810"/>
      <c r="BDP38" s="810"/>
      <c r="BDQ38" s="810"/>
      <c r="BDR38" s="810"/>
      <c r="BDS38" s="810"/>
      <c r="BDT38" s="810"/>
      <c r="BDU38" s="810"/>
      <c r="BDV38" s="810"/>
      <c r="BDW38" s="810"/>
      <c r="BDX38" s="810"/>
      <c r="BDY38" s="810"/>
      <c r="BDZ38" s="810"/>
      <c r="BEA38" s="810"/>
      <c r="BEB38" s="810"/>
      <c r="BEC38" s="810"/>
      <c r="BED38" s="810"/>
      <c r="BEE38" s="810"/>
      <c r="BEF38" s="810"/>
      <c r="BEG38" s="810"/>
      <c r="BEH38" s="810"/>
      <c r="BEI38" s="810"/>
      <c r="BEJ38" s="810"/>
      <c r="BEK38" s="810"/>
      <c r="BEL38" s="810"/>
      <c r="BEM38" s="810"/>
      <c r="BEN38" s="810"/>
      <c r="BEO38" s="810"/>
      <c r="BEP38" s="810"/>
      <c r="BEQ38" s="810"/>
      <c r="BER38" s="810"/>
      <c r="BES38" s="810"/>
      <c r="BET38" s="810"/>
      <c r="BEU38" s="810"/>
      <c r="BEV38" s="810"/>
      <c r="BEW38" s="810"/>
      <c r="BEX38" s="810"/>
      <c r="BEY38" s="810"/>
      <c r="BEZ38" s="810"/>
      <c r="BFA38" s="810"/>
      <c r="BFB38" s="810"/>
      <c r="BFC38" s="810"/>
      <c r="BFD38" s="810"/>
      <c r="BFE38" s="810"/>
      <c r="BFF38" s="810"/>
      <c r="BFG38" s="810"/>
      <c r="BFH38" s="810"/>
      <c r="BFI38" s="810"/>
      <c r="BFJ38" s="810"/>
      <c r="BFK38" s="810"/>
      <c r="BFL38" s="810"/>
      <c r="BFM38" s="810"/>
      <c r="BFN38" s="810"/>
      <c r="BFO38" s="810"/>
      <c r="BFP38" s="810"/>
      <c r="BFQ38" s="810"/>
      <c r="BFR38" s="810"/>
      <c r="BFS38" s="810"/>
      <c r="BFT38" s="810"/>
      <c r="BFU38" s="810"/>
      <c r="BFV38" s="810"/>
      <c r="BFW38" s="810"/>
      <c r="BFX38" s="810"/>
      <c r="BFY38" s="810"/>
      <c r="BFZ38" s="810"/>
      <c r="BGA38" s="810"/>
      <c r="BGB38" s="810"/>
      <c r="BGC38" s="810"/>
      <c r="BGD38" s="810"/>
      <c r="BGE38" s="810"/>
      <c r="BGF38" s="810"/>
      <c r="BGG38" s="810"/>
      <c r="BGH38" s="810"/>
      <c r="BGI38" s="810"/>
      <c r="BGJ38" s="810"/>
      <c r="BGK38" s="810"/>
      <c r="BGL38" s="810"/>
      <c r="BGM38" s="810"/>
      <c r="BGN38" s="810"/>
      <c r="BGO38" s="810"/>
      <c r="BGP38" s="810"/>
      <c r="BGQ38" s="810"/>
      <c r="BGR38" s="810"/>
      <c r="BGS38" s="810"/>
      <c r="BGT38" s="810"/>
      <c r="BGU38" s="810"/>
      <c r="BGV38" s="810"/>
      <c r="BGW38" s="810"/>
      <c r="BGX38" s="810"/>
      <c r="BGY38" s="810"/>
      <c r="BGZ38" s="810"/>
      <c r="BHA38" s="810"/>
      <c r="BHB38" s="810"/>
      <c r="BHC38" s="810"/>
      <c r="BHD38" s="810"/>
      <c r="BHE38" s="810"/>
      <c r="BHF38" s="810"/>
      <c r="BHG38" s="810"/>
      <c r="BHH38" s="810"/>
      <c r="BHI38" s="810"/>
      <c r="BHJ38" s="810"/>
      <c r="BHK38" s="810"/>
      <c r="BHL38" s="810"/>
      <c r="BHM38" s="810"/>
      <c r="BHN38" s="810"/>
      <c r="BHO38" s="810"/>
      <c r="BHP38" s="810"/>
      <c r="BHQ38" s="810"/>
      <c r="BHR38" s="810"/>
      <c r="BHS38" s="810"/>
      <c r="BHT38" s="810"/>
      <c r="BHU38" s="810"/>
      <c r="BHV38" s="810"/>
      <c r="BHW38" s="810"/>
      <c r="BHX38" s="810"/>
      <c r="BHY38" s="810"/>
      <c r="BHZ38" s="810"/>
      <c r="BIA38" s="810"/>
      <c r="BIB38" s="810"/>
      <c r="BIC38" s="810"/>
      <c r="BID38" s="810"/>
      <c r="BIE38" s="810"/>
    </row>
    <row r="39" spans="1:1591" s="810" customFormat="1" ht="15.75" x14ac:dyDescent="0.25">
      <c r="A39" s="1984" t="s">
        <v>1452</v>
      </c>
      <c r="B39" s="2117"/>
      <c r="C39" s="2117"/>
      <c r="D39" s="2117"/>
      <c r="E39" s="2117"/>
      <c r="F39" s="2117"/>
      <c r="G39" s="2118"/>
      <c r="H39" s="82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c r="AMK39"/>
      <c r="AML39"/>
      <c r="AMM39"/>
      <c r="AMN39"/>
      <c r="AMO39"/>
      <c r="AMP39"/>
      <c r="AMQ39"/>
      <c r="AMR39"/>
      <c r="AMS39"/>
      <c r="AMT39"/>
      <c r="AMU39"/>
      <c r="AMV39"/>
      <c r="AMW39"/>
      <c r="AMX39"/>
      <c r="AMY39"/>
      <c r="AMZ39"/>
      <c r="ANA39"/>
      <c r="ANB39"/>
      <c r="ANC39"/>
      <c r="AND39"/>
      <c r="ANE39"/>
      <c r="ANF39"/>
      <c r="ANG39"/>
      <c r="ANH39"/>
      <c r="ANI39"/>
      <c r="ANJ39"/>
      <c r="ANK39"/>
      <c r="ANL39"/>
      <c r="ANM39"/>
      <c r="ANN39"/>
      <c r="ANO39"/>
      <c r="ANP39"/>
      <c r="ANQ39"/>
      <c r="ANR39"/>
      <c r="ANS39"/>
      <c r="ANT39"/>
      <c r="ANU39"/>
      <c r="ANV39"/>
      <c r="ANW39"/>
      <c r="ANX39"/>
      <c r="ANY39"/>
      <c r="ANZ39"/>
      <c r="AOA39"/>
      <c r="AOB39"/>
      <c r="AOC39"/>
      <c r="AOD39"/>
      <c r="AOE39"/>
      <c r="AOF39"/>
      <c r="AOG39"/>
      <c r="AOH39"/>
      <c r="AOI39"/>
      <c r="AOJ39"/>
      <c r="AOK39"/>
      <c r="AOL39"/>
      <c r="AOM39"/>
      <c r="AON39"/>
      <c r="AOO39"/>
      <c r="AOP39"/>
      <c r="AOQ39"/>
      <c r="AOR39"/>
      <c r="AOS39"/>
      <c r="AOT39"/>
      <c r="AOU39"/>
      <c r="AOV39"/>
      <c r="AOW39"/>
      <c r="AOX39"/>
      <c r="AOY39"/>
      <c r="AOZ39"/>
      <c r="APA39"/>
      <c r="APB39"/>
      <c r="APC39"/>
      <c r="APD39"/>
      <c r="APE39"/>
      <c r="APF39"/>
      <c r="APG39"/>
      <c r="APH39"/>
      <c r="API39"/>
      <c r="APJ39"/>
      <c r="APK39"/>
      <c r="APL39"/>
      <c r="APM39"/>
      <c r="APN39"/>
      <c r="APO39"/>
      <c r="APP39"/>
      <c r="APQ39"/>
      <c r="APR39"/>
      <c r="APS39"/>
      <c r="APT39"/>
      <c r="APU39"/>
      <c r="APV39"/>
      <c r="APW39"/>
      <c r="APX39"/>
      <c r="APY39"/>
      <c r="APZ39"/>
      <c r="AQA39"/>
      <c r="AQB39"/>
      <c r="AQC39"/>
      <c r="AQD39"/>
      <c r="AQE39"/>
      <c r="AQF39"/>
      <c r="AQG39"/>
      <c r="AQH39"/>
      <c r="AQI39"/>
      <c r="AQJ39"/>
      <c r="AQK39"/>
      <c r="AQL39"/>
      <c r="AQM39"/>
      <c r="AQN39"/>
      <c r="AQO39"/>
      <c r="AQP39"/>
      <c r="AQQ39"/>
      <c r="AQR39"/>
      <c r="AQS39"/>
      <c r="AQT39"/>
      <c r="AQU39"/>
      <c r="AQV39"/>
      <c r="AQW39"/>
      <c r="AQX39"/>
      <c r="AQY39"/>
      <c r="AQZ39"/>
      <c r="ARA39"/>
      <c r="ARB39"/>
      <c r="ARC39"/>
      <c r="ARD39"/>
      <c r="ARE39"/>
      <c r="ARF39"/>
      <c r="ARG39"/>
      <c r="ARH39"/>
      <c r="ARI39"/>
      <c r="ARJ39"/>
      <c r="ARK39"/>
      <c r="ARL39"/>
      <c r="ARM39"/>
      <c r="ARN39"/>
      <c r="ARO39"/>
      <c r="ARP39"/>
      <c r="ARQ39"/>
      <c r="ARR39"/>
      <c r="ARS39"/>
      <c r="ART39"/>
      <c r="ARU39"/>
      <c r="ARV39"/>
      <c r="ARW39"/>
      <c r="ARX39"/>
      <c r="ARY39"/>
      <c r="ARZ39"/>
      <c r="ASA39"/>
      <c r="ASB39"/>
      <c r="ASC39"/>
      <c r="ASD39"/>
      <c r="ASE39"/>
      <c r="ASF39"/>
      <c r="ASG39"/>
      <c r="ASH39"/>
      <c r="ASI39"/>
      <c r="ASJ39"/>
      <c r="ASK39"/>
      <c r="ASL39"/>
      <c r="ASM39"/>
      <c r="ASN39"/>
      <c r="ASO39"/>
      <c r="ASP39"/>
      <c r="ASQ39"/>
      <c r="ASR39"/>
      <c r="ASS39"/>
      <c r="AST39"/>
      <c r="ASU39"/>
      <c r="ASV39"/>
      <c r="ASW39"/>
      <c r="ASX39"/>
      <c r="ASY39"/>
      <c r="ASZ39"/>
      <c r="ATA39"/>
      <c r="ATB39"/>
      <c r="ATC39"/>
      <c r="ATD39"/>
      <c r="ATE39"/>
      <c r="ATF39"/>
      <c r="ATG39"/>
      <c r="ATH39"/>
      <c r="ATI39"/>
      <c r="ATJ39"/>
      <c r="ATK39"/>
      <c r="ATL39"/>
      <c r="ATM39"/>
      <c r="ATN39"/>
      <c r="ATO39"/>
      <c r="ATP39"/>
      <c r="ATQ39"/>
      <c r="ATR39"/>
      <c r="ATS39"/>
      <c r="ATT39"/>
      <c r="ATU39"/>
      <c r="ATV39"/>
      <c r="ATW39"/>
      <c r="ATX39"/>
      <c r="ATY39"/>
      <c r="ATZ39"/>
      <c r="AUA39"/>
      <c r="AUB39"/>
      <c r="AUC39"/>
      <c r="AUD39"/>
      <c r="AUE39"/>
      <c r="AUF39"/>
      <c r="AUG39"/>
      <c r="AUH39"/>
      <c r="AUI39"/>
      <c r="AUJ39"/>
      <c r="AUK39"/>
      <c r="AUL39"/>
      <c r="AUM39"/>
      <c r="AUN39"/>
      <c r="AUO39"/>
      <c r="AUP39"/>
      <c r="AUQ39"/>
      <c r="AUR39"/>
      <c r="AUS39"/>
      <c r="AUT39"/>
      <c r="AUU39"/>
      <c r="AUV39"/>
      <c r="AUW39"/>
      <c r="AUX39"/>
      <c r="AUY39"/>
      <c r="AUZ39"/>
      <c r="AVA39"/>
      <c r="AVB39"/>
      <c r="AVC39"/>
      <c r="AVD39"/>
      <c r="AVE39"/>
      <c r="AVF39"/>
      <c r="AVG39"/>
      <c r="AVH39"/>
      <c r="AVI39"/>
      <c r="AVJ39"/>
      <c r="AVK39"/>
      <c r="AVL39"/>
      <c r="AVM39"/>
      <c r="AVN39"/>
      <c r="AVO39"/>
      <c r="AVP39"/>
      <c r="AVQ39"/>
      <c r="AVR39"/>
      <c r="AVS39"/>
      <c r="AVT39"/>
      <c r="AVU39"/>
      <c r="AVV39"/>
      <c r="AVW39"/>
      <c r="AVX39"/>
      <c r="AVY39"/>
      <c r="AVZ39"/>
      <c r="AWA39"/>
      <c r="AWB39"/>
      <c r="AWC39"/>
      <c r="AWD39"/>
      <c r="AWE39"/>
      <c r="AWF39"/>
      <c r="AWG39"/>
      <c r="AWH39"/>
      <c r="AWI39"/>
      <c r="AWJ39"/>
      <c r="AWK39"/>
      <c r="AWL39"/>
      <c r="AWM39"/>
      <c r="AWN39"/>
      <c r="AWO39"/>
      <c r="AWP39"/>
      <c r="AWQ39"/>
      <c r="AWR39"/>
      <c r="AWS39"/>
      <c r="AWT39"/>
      <c r="AWU39"/>
      <c r="AWV39"/>
      <c r="AWW39"/>
      <c r="AWX39"/>
      <c r="AWY39"/>
      <c r="AWZ39"/>
      <c r="AXA39"/>
      <c r="AXB39"/>
      <c r="AXC39"/>
      <c r="AXD39"/>
      <c r="AXE39"/>
      <c r="AXF39"/>
      <c r="AXG39"/>
      <c r="AXH39"/>
      <c r="AXI39"/>
      <c r="AXJ39"/>
      <c r="AXK39"/>
      <c r="AXL39"/>
      <c r="AXM39"/>
      <c r="AXN39"/>
      <c r="AXO39"/>
      <c r="AXP39"/>
      <c r="AXQ39"/>
      <c r="AXR39"/>
      <c r="AXS39"/>
      <c r="AXT39"/>
      <c r="AXU39"/>
      <c r="AXV39"/>
      <c r="AXW39"/>
      <c r="AXX39"/>
      <c r="AXY39"/>
      <c r="AXZ39"/>
      <c r="AYA39"/>
      <c r="AYB39"/>
      <c r="AYC39"/>
      <c r="AYD39"/>
      <c r="AYE39"/>
      <c r="AYF39"/>
      <c r="AYG39"/>
      <c r="AYH39"/>
      <c r="AYI39"/>
      <c r="AYJ39"/>
      <c r="AYK39"/>
      <c r="AYL39"/>
      <c r="AYM39"/>
      <c r="AYN39"/>
      <c r="AYO39"/>
      <c r="AYP39"/>
      <c r="AYQ39"/>
      <c r="AYR39"/>
      <c r="AYS39"/>
      <c r="AYT39"/>
      <c r="AYU39"/>
      <c r="AYV39"/>
      <c r="AYW39"/>
      <c r="AYX39"/>
      <c r="AYY39"/>
      <c r="AYZ39"/>
      <c r="AZA39"/>
      <c r="AZB39"/>
      <c r="AZC39"/>
      <c r="AZD39"/>
      <c r="AZE39"/>
      <c r="AZF39"/>
      <c r="AZG39"/>
      <c r="AZH39"/>
      <c r="AZI39"/>
      <c r="AZJ39"/>
      <c r="AZK39"/>
      <c r="AZL39"/>
      <c r="AZM39"/>
      <c r="AZN39"/>
      <c r="AZO39"/>
      <c r="AZP39"/>
      <c r="AZQ39"/>
      <c r="AZR39"/>
      <c r="AZS39"/>
      <c r="AZT39"/>
      <c r="AZU39"/>
      <c r="AZV39"/>
      <c r="AZW39"/>
      <c r="AZX39"/>
      <c r="AZY39"/>
      <c r="AZZ39"/>
      <c r="BAA39"/>
      <c r="BAB39"/>
      <c r="BAC39"/>
      <c r="BAD39"/>
      <c r="BAE39"/>
      <c r="BAF39"/>
      <c r="BAG39"/>
      <c r="BAH39"/>
      <c r="BAI39"/>
      <c r="BAJ39"/>
      <c r="BAK39"/>
      <c r="BAL39"/>
      <c r="BAM39"/>
      <c r="BAN39"/>
      <c r="BAO39"/>
      <c r="BAP39"/>
      <c r="BAQ39"/>
      <c r="BAR39"/>
      <c r="BAS39"/>
      <c r="BAT39"/>
      <c r="BAU39"/>
      <c r="BAV39"/>
      <c r="BAW39"/>
      <c r="BAX39"/>
      <c r="BAY39"/>
      <c r="BAZ39"/>
      <c r="BBA39"/>
      <c r="BBB39"/>
      <c r="BBC39"/>
      <c r="BBD39"/>
      <c r="BBE39"/>
      <c r="BBF39"/>
      <c r="BBG39"/>
      <c r="BBH39"/>
      <c r="BBI39"/>
      <c r="BBJ39"/>
      <c r="BBK39"/>
      <c r="BBL39"/>
      <c r="BBM39"/>
      <c r="BBN39"/>
      <c r="BBO39"/>
      <c r="BBP39"/>
      <c r="BBQ39"/>
      <c r="BBR39"/>
      <c r="BBS39"/>
      <c r="BBT39"/>
      <c r="BBU39"/>
      <c r="BBV39"/>
      <c r="BBW39"/>
      <c r="BBX39"/>
      <c r="BBY39"/>
      <c r="BBZ39"/>
      <c r="BCA39"/>
      <c r="BCB39"/>
      <c r="BCC39"/>
      <c r="BCD39"/>
      <c r="BCE39"/>
      <c r="BCF39"/>
      <c r="BCG39"/>
      <c r="BCH39"/>
      <c r="BCI39"/>
      <c r="BCJ39"/>
      <c r="BCK39"/>
      <c r="BCL39"/>
      <c r="BCM39"/>
      <c r="BCN39"/>
      <c r="BCO39"/>
      <c r="BCP39"/>
      <c r="BCQ39"/>
      <c r="BCR39"/>
      <c r="BCS39"/>
      <c r="BCT39"/>
      <c r="BCU39"/>
      <c r="BCV39"/>
      <c r="BCW39"/>
      <c r="BCX39"/>
      <c r="BCY39"/>
      <c r="BCZ39"/>
      <c r="BDA39"/>
      <c r="BDB39"/>
      <c r="BDC39"/>
      <c r="BDD39"/>
      <c r="BDE39"/>
      <c r="BDF39"/>
      <c r="BDG39"/>
      <c r="BDH39"/>
      <c r="BDI39"/>
      <c r="BDJ39"/>
      <c r="BDK39"/>
      <c r="BDL39"/>
      <c r="BDM39"/>
      <c r="BDN39"/>
      <c r="BDO39"/>
      <c r="BDP39"/>
      <c r="BDQ39"/>
      <c r="BDR39"/>
      <c r="BDS39"/>
      <c r="BDT39"/>
      <c r="BDU39"/>
      <c r="BDV39"/>
      <c r="BDW39"/>
      <c r="BDX39"/>
      <c r="BDY39"/>
      <c r="BDZ39"/>
      <c r="BEA39"/>
      <c r="BEB39"/>
      <c r="BEC39"/>
      <c r="BED39"/>
      <c r="BEE39"/>
      <c r="BEF39"/>
      <c r="BEG39"/>
      <c r="BEH39"/>
      <c r="BEI39"/>
      <c r="BEJ39"/>
      <c r="BEK39"/>
      <c r="BEL39"/>
      <c r="BEM39"/>
      <c r="BEN39"/>
      <c r="BEO39"/>
      <c r="BEP39"/>
      <c r="BEQ39"/>
      <c r="BER39"/>
      <c r="BES39"/>
      <c r="BET39"/>
      <c r="BEU39"/>
      <c r="BEV39"/>
      <c r="BEW39"/>
      <c r="BEX39"/>
      <c r="BEY39"/>
      <c r="BEZ39"/>
      <c r="BFA39"/>
      <c r="BFB39"/>
      <c r="BFC39"/>
      <c r="BFD39"/>
      <c r="BFE39"/>
      <c r="BFF39"/>
      <c r="BFG39"/>
      <c r="BFH39"/>
      <c r="BFI39"/>
      <c r="BFJ39"/>
      <c r="BFK39"/>
      <c r="BFL39"/>
      <c r="BFM39"/>
      <c r="BFN39"/>
      <c r="BFO39"/>
      <c r="BFP39"/>
      <c r="BFQ39"/>
      <c r="BFR39"/>
      <c r="BFS39"/>
      <c r="BFT39"/>
      <c r="BFU39"/>
      <c r="BFV39"/>
      <c r="BFW39"/>
      <c r="BFX39"/>
      <c r="BFY39"/>
      <c r="BFZ39"/>
      <c r="BGA39"/>
      <c r="BGB39"/>
      <c r="BGC39"/>
      <c r="BGD39"/>
      <c r="BGE39"/>
      <c r="BGF39"/>
      <c r="BGG39"/>
      <c r="BGH39"/>
      <c r="BGI39"/>
      <c r="BGJ39"/>
      <c r="BGK39"/>
      <c r="BGL39"/>
      <c r="BGM39"/>
      <c r="BGN39"/>
      <c r="BGO39"/>
      <c r="BGP39"/>
      <c r="BGQ39"/>
      <c r="BGR39"/>
      <c r="BGS39"/>
      <c r="BGT39"/>
      <c r="BGU39"/>
      <c r="BGV39"/>
      <c r="BGW39"/>
      <c r="BGX39"/>
      <c r="BGY39"/>
      <c r="BGZ39"/>
      <c r="BHA39"/>
      <c r="BHB39"/>
      <c r="BHC39"/>
      <c r="BHD39"/>
      <c r="BHE39"/>
      <c r="BHF39"/>
      <c r="BHG39"/>
      <c r="BHH39"/>
      <c r="BHI39"/>
      <c r="BHJ39"/>
      <c r="BHK39"/>
      <c r="BHL39"/>
      <c r="BHM39"/>
      <c r="BHN39"/>
      <c r="BHO39"/>
      <c r="BHP39"/>
      <c r="BHQ39"/>
      <c r="BHR39"/>
      <c r="BHS39"/>
      <c r="BHT39"/>
      <c r="BHU39"/>
      <c r="BHV39"/>
      <c r="BHW39"/>
      <c r="BHX39"/>
      <c r="BHY39"/>
      <c r="BHZ39"/>
      <c r="BIA39"/>
      <c r="BIB39"/>
      <c r="BIC39"/>
      <c r="BID39"/>
      <c r="BIE39"/>
    </row>
    <row r="40" spans="1:1591" s="810" customFormat="1" ht="15.75" x14ac:dyDescent="0.25">
      <c r="A40" s="1525" t="s">
        <v>223</v>
      </c>
      <c r="B40" s="1526" t="s">
        <v>1449</v>
      </c>
      <c r="C40" s="1526" t="s">
        <v>1206</v>
      </c>
      <c r="D40" s="1526"/>
      <c r="E40" s="1526" t="s">
        <v>1205</v>
      </c>
      <c r="F40" s="1528"/>
      <c r="G40" s="2114"/>
      <c r="H40" s="82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c r="AMK40"/>
      <c r="AML40"/>
      <c r="AMM40"/>
      <c r="AMN40"/>
      <c r="AMO40"/>
      <c r="AMP40"/>
      <c r="AMQ40"/>
      <c r="AMR40"/>
      <c r="AMS40"/>
      <c r="AMT40"/>
      <c r="AMU40"/>
      <c r="AMV40"/>
      <c r="AMW40"/>
      <c r="AMX40"/>
      <c r="AMY40"/>
      <c r="AMZ40"/>
      <c r="ANA40"/>
      <c r="ANB40"/>
      <c r="ANC40"/>
      <c r="AND40"/>
      <c r="ANE40"/>
      <c r="ANF40"/>
      <c r="ANG40"/>
      <c r="ANH40"/>
      <c r="ANI40"/>
      <c r="ANJ40"/>
      <c r="ANK40"/>
      <c r="ANL40"/>
      <c r="ANM40"/>
      <c r="ANN40"/>
      <c r="ANO40"/>
      <c r="ANP40"/>
      <c r="ANQ40"/>
      <c r="ANR40"/>
      <c r="ANS40"/>
      <c r="ANT40"/>
      <c r="ANU40"/>
      <c r="ANV40"/>
      <c r="ANW40"/>
      <c r="ANX40"/>
      <c r="ANY40"/>
      <c r="ANZ40"/>
      <c r="AOA40"/>
      <c r="AOB40"/>
      <c r="AOC40"/>
      <c r="AOD40"/>
      <c r="AOE40"/>
      <c r="AOF40"/>
      <c r="AOG40"/>
      <c r="AOH40"/>
      <c r="AOI40"/>
      <c r="AOJ40"/>
      <c r="AOK40"/>
      <c r="AOL40"/>
      <c r="AOM40"/>
      <c r="AON40"/>
      <c r="AOO40"/>
      <c r="AOP40"/>
      <c r="AOQ40"/>
      <c r="AOR40"/>
      <c r="AOS40"/>
      <c r="AOT40"/>
      <c r="AOU40"/>
      <c r="AOV40"/>
      <c r="AOW40"/>
      <c r="AOX40"/>
      <c r="AOY40"/>
      <c r="AOZ40"/>
      <c r="APA40"/>
      <c r="APB40"/>
      <c r="APC40"/>
      <c r="APD40"/>
      <c r="APE40"/>
      <c r="APF40"/>
      <c r="APG40"/>
      <c r="APH40"/>
      <c r="API40"/>
      <c r="APJ40"/>
      <c r="APK40"/>
      <c r="APL40"/>
      <c r="APM40"/>
      <c r="APN40"/>
      <c r="APO40"/>
      <c r="APP40"/>
      <c r="APQ40"/>
      <c r="APR40"/>
      <c r="APS40"/>
      <c r="APT40"/>
      <c r="APU40"/>
      <c r="APV40"/>
      <c r="APW40"/>
      <c r="APX40"/>
      <c r="APY40"/>
      <c r="APZ40"/>
      <c r="AQA40"/>
      <c r="AQB40"/>
      <c r="AQC40"/>
      <c r="AQD40"/>
      <c r="AQE40"/>
      <c r="AQF40"/>
      <c r="AQG40"/>
      <c r="AQH40"/>
      <c r="AQI40"/>
      <c r="AQJ40"/>
      <c r="AQK40"/>
      <c r="AQL40"/>
      <c r="AQM40"/>
      <c r="AQN40"/>
      <c r="AQO40"/>
      <c r="AQP40"/>
      <c r="AQQ40"/>
      <c r="AQR40"/>
      <c r="AQS40"/>
      <c r="AQT40"/>
      <c r="AQU40"/>
      <c r="AQV40"/>
      <c r="AQW40"/>
      <c r="AQX40"/>
      <c r="AQY40"/>
      <c r="AQZ40"/>
      <c r="ARA40"/>
      <c r="ARB40"/>
      <c r="ARC40"/>
      <c r="ARD40"/>
      <c r="ARE40"/>
      <c r="ARF40"/>
      <c r="ARG40"/>
      <c r="ARH40"/>
      <c r="ARI40"/>
      <c r="ARJ40"/>
      <c r="ARK40"/>
      <c r="ARL40"/>
      <c r="ARM40"/>
      <c r="ARN40"/>
      <c r="ARO40"/>
      <c r="ARP40"/>
      <c r="ARQ40"/>
      <c r="ARR40"/>
      <c r="ARS40"/>
      <c r="ART40"/>
      <c r="ARU40"/>
      <c r="ARV40"/>
      <c r="ARW40"/>
      <c r="ARX40"/>
      <c r="ARY40"/>
      <c r="ARZ40"/>
      <c r="ASA40"/>
      <c r="ASB40"/>
      <c r="ASC40"/>
      <c r="ASD40"/>
      <c r="ASE40"/>
      <c r="ASF40"/>
      <c r="ASG40"/>
      <c r="ASH40"/>
      <c r="ASI40"/>
      <c r="ASJ40"/>
      <c r="ASK40"/>
      <c r="ASL40"/>
      <c r="ASM40"/>
      <c r="ASN40"/>
      <c r="ASO40"/>
      <c r="ASP40"/>
      <c r="ASQ40"/>
      <c r="ASR40"/>
      <c r="ASS40"/>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c r="BBW40"/>
      <c r="BBX40"/>
      <c r="BBY40"/>
      <c r="BBZ40"/>
      <c r="BCA40"/>
      <c r="BCB40"/>
      <c r="BCC40"/>
      <c r="BCD40"/>
      <c r="BCE40"/>
      <c r="BCF40"/>
      <c r="BCG40"/>
      <c r="BCH40"/>
      <c r="BCI40"/>
      <c r="BCJ40"/>
      <c r="BCK40"/>
      <c r="BCL40"/>
      <c r="BCM40"/>
      <c r="BCN40"/>
      <c r="BCO40"/>
      <c r="BCP40"/>
      <c r="BCQ40"/>
      <c r="BCR40"/>
      <c r="BCS40"/>
      <c r="BCT40"/>
      <c r="BCU40"/>
      <c r="BCV40"/>
      <c r="BCW40"/>
      <c r="BCX40"/>
      <c r="BCY40"/>
      <c r="BCZ40"/>
      <c r="BDA40"/>
      <c r="BDB40"/>
      <c r="BDC40"/>
      <c r="BDD40"/>
      <c r="BDE40"/>
      <c r="BDF40"/>
      <c r="BDG40"/>
      <c r="BDH40"/>
      <c r="BDI40"/>
      <c r="BDJ40"/>
      <c r="BDK40"/>
      <c r="BDL40"/>
      <c r="BDM40"/>
      <c r="BDN40"/>
      <c r="BDO40"/>
      <c r="BDP40"/>
      <c r="BDQ40"/>
      <c r="BDR40"/>
      <c r="BDS40"/>
      <c r="BDT40"/>
      <c r="BDU40"/>
      <c r="BDV40"/>
      <c r="BDW40"/>
      <c r="BDX40"/>
      <c r="BDY40"/>
      <c r="BDZ40"/>
      <c r="BEA40"/>
      <c r="BEB40"/>
      <c r="BEC40"/>
      <c r="BED40"/>
      <c r="BEE40"/>
      <c r="BEF40"/>
      <c r="BEG40"/>
      <c r="BEH40"/>
      <c r="BEI40"/>
      <c r="BEJ40"/>
      <c r="BEK40"/>
      <c r="BEL40"/>
      <c r="BEM40"/>
      <c r="BEN40"/>
      <c r="BEO40"/>
      <c r="BEP40"/>
      <c r="BEQ40"/>
      <c r="BER40"/>
      <c r="BES40"/>
      <c r="BET40"/>
      <c r="BEU40"/>
      <c r="BEV40"/>
      <c r="BEW40"/>
      <c r="BEX40"/>
      <c r="BEY40"/>
      <c r="BEZ40"/>
      <c r="BFA40"/>
      <c r="BFB40"/>
      <c r="BFC40"/>
      <c r="BFD40"/>
      <c r="BFE40"/>
      <c r="BFF40"/>
      <c r="BFG40"/>
      <c r="BFH40"/>
      <c r="BFI40"/>
      <c r="BFJ40"/>
      <c r="BFK40"/>
      <c r="BFL40"/>
      <c r="BFM40"/>
      <c r="BFN40"/>
      <c r="BFO40"/>
      <c r="BFP40"/>
      <c r="BFQ40"/>
      <c r="BFR40"/>
      <c r="BFS40"/>
      <c r="BFT40"/>
      <c r="BFU40"/>
      <c r="BFV40"/>
      <c r="BFW40"/>
      <c r="BFX40"/>
      <c r="BFY40"/>
      <c r="BFZ40"/>
      <c r="BGA40"/>
      <c r="BGB40"/>
      <c r="BGC40"/>
      <c r="BGD40"/>
      <c r="BGE40"/>
      <c r="BGF40"/>
      <c r="BGG40"/>
      <c r="BGH40"/>
      <c r="BGI40"/>
      <c r="BGJ40"/>
      <c r="BGK40"/>
      <c r="BGL40"/>
      <c r="BGM40"/>
      <c r="BGN40"/>
      <c r="BGO40"/>
      <c r="BGP40"/>
      <c r="BGQ40"/>
      <c r="BGR40"/>
      <c r="BGS40"/>
      <c r="BGT40"/>
      <c r="BGU40"/>
      <c r="BGV40"/>
      <c r="BGW40"/>
      <c r="BGX40"/>
      <c r="BGY40"/>
      <c r="BGZ40"/>
      <c r="BHA40"/>
      <c r="BHB40"/>
      <c r="BHC40"/>
      <c r="BHD40"/>
      <c r="BHE40"/>
      <c r="BHF40"/>
      <c r="BHG40"/>
      <c r="BHH40"/>
      <c r="BHI40"/>
      <c r="BHJ40"/>
      <c r="BHK40"/>
      <c r="BHL40"/>
      <c r="BHM40"/>
      <c r="BHN40"/>
      <c r="BHO40"/>
      <c r="BHP40"/>
      <c r="BHQ40"/>
      <c r="BHR40"/>
      <c r="BHS40"/>
      <c r="BHT40"/>
      <c r="BHU40"/>
      <c r="BHV40"/>
      <c r="BHW40"/>
      <c r="BHX40"/>
      <c r="BHY40"/>
      <c r="BHZ40"/>
      <c r="BIA40"/>
      <c r="BIB40"/>
      <c r="BIC40"/>
      <c r="BID40"/>
      <c r="BIE40"/>
    </row>
    <row r="41" spans="1:1591" s="810" customFormat="1" ht="47.25" x14ac:dyDescent="0.25">
      <c r="A41" s="1953"/>
      <c r="B41" s="1980"/>
      <c r="C41" s="800" t="s">
        <v>923</v>
      </c>
      <c r="D41" s="800" t="s">
        <v>930</v>
      </c>
      <c r="E41" s="230" t="s">
        <v>1450</v>
      </c>
      <c r="F41" s="230" t="s">
        <v>1451</v>
      </c>
      <c r="G41" s="801" t="s">
        <v>1208</v>
      </c>
      <c r="H41" s="824"/>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c r="AMM41"/>
      <c r="AMN41"/>
      <c r="AMO41"/>
      <c r="AMP41"/>
      <c r="AMQ41"/>
      <c r="AMR41"/>
      <c r="AMS41"/>
      <c r="AMT41"/>
      <c r="AMU41"/>
      <c r="AMV41"/>
      <c r="AMW41"/>
      <c r="AMX41"/>
      <c r="AMY41"/>
      <c r="AMZ41"/>
      <c r="ANA41"/>
      <c r="ANB41"/>
      <c r="ANC41"/>
      <c r="AND41"/>
      <c r="ANE41"/>
      <c r="ANF41"/>
      <c r="ANG41"/>
      <c r="ANH41"/>
      <c r="ANI41"/>
      <c r="ANJ41"/>
      <c r="ANK41"/>
      <c r="ANL41"/>
      <c r="ANM41"/>
      <c r="ANN41"/>
      <c r="ANO41"/>
      <c r="ANP41"/>
      <c r="ANQ41"/>
      <c r="ANR41"/>
      <c r="ANS41"/>
      <c r="ANT41"/>
      <c r="ANU41"/>
      <c r="ANV41"/>
      <c r="ANW41"/>
      <c r="ANX41"/>
      <c r="ANY41"/>
      <c r="ANZ41"/>
      <c r="AOA41"/>
      <c r="AOB41"/>
      <c r="AOC41"/>
      <c r="AOD41"/>
      <c r="AOE41"/>
      <c r="AOF41"/>
      <c r="AOG41"/>
      <c r="AOH41"/>
      <c r="AOI41"/>
      <c r="AOJ41"/>
      <c r="AOK41"/>
      <c r="AOL41"/>
      <c r="AOM41"/>
      <c r="AON41"/>
      <c r="AOO41"/>
      <c r="AOP41"/>
      <c r="AOQ41"/>
      <c r="AOR41"/>
      <c r="AOS41"/>
      <c r="AOT41"/>
      <c r="AOU41"/>
      <c r="AOV41"/>
      <c r="AOW41"/>
      <c r="AOX41"/>
      <c r="AOY41"/>
      <c r="AOZ41"/>
      <c r="APA41"/>
      <c r="APB41"/>
      <c r="APC41"/>
      <c r="APD41"/>
      <c r="APE41"/>
      <c r="APF41"/>
      <c r="APG41"/>
      <c r="APH41"/>
      <c r="API41"/>
      <c r="APJ41"/>
      <c r="APK41"/>
      <c r="APL41"/>
      <c r="APM41"/>
      <c r="APN41"/>
      <c r="APO41"/>
      <c r="APP41"/>
      <c r="APQ41"/>
      <c r="APR41"/>
      <c r="APS41"/>
      <c r="APT41"/>
      <c r="APU41"/>
      <c r="APV41"/>
      <c r="APW41"/>
      <c r="APX41"/>
      <c r="APY41"/>
      <c r="APZ41"/>
      <c r="AQA41"/>
      <c r="AQB41"/>
      <c r="AQC41"/>
      <c r="AQD41"/>
      <c r="AQE41"/>
      <c r="AQF41"/>
      <c r="AQG41"/>
      <c r="AQH41"/>
      <c r="AQI41"/>
      <c r="AQJ41"/>
      <c r="AQK41"/>
      <c r="AQL41"/>
      <c r="AQM41"/>
      <c r="AQN41"/>
      <c r="AQO41"/>
      <c r="AQP41"/>
      <c r="AQQ41"/>
      <c r="AQR41"/>
      <c r="AQS41"/>
      <c r="AQT41"/>
      <c r="AQU41"/>
      <c r="AQV41"/>
      <c r="AQW41"/>
      <c r="AQX41"/>
      <c r="AQY41"/>
      <c r="AQZ41"/>
      <c r="ARA41"/>
      <c r="ARB41"/>
      <c r="ARC41"/>
      <c r="ARD41"/>
      <c r="ARE41"/>
      <c r="ARF41"/>
      <c r="ARG41"/>
      <c r="ARH41"/>
      <c r="ARI41"/>
      <c r="ARJ41"/>
      <c r="ARK41"/>
      <c r="ARL41"/>
      <c r="ARM41"/>
      <c r="ARN41"/>
      <c r="ARO41"/>
      <c r="ARP41"/>
      <c r="ARQ41"/>
      <c r="ARR41"/>
      <c r="ARS41"/>
      <c r="ART41"/>
      <c r="ARU41"/>
      <c r="ARV41"/>
      <c r="ARW41"/>
      <c r="ARX41"/>
      <c r="ARY41"/>
      <c r="ARZ41"/>
      <c r="ASA41"/>
      <c r="ASB41"/>
      <c r="ASC41"/>
      <c r="ASD41"/>
      <c r="ASE41"/>
      <c r="ASF41"/>
      <c r="ASG41"/>
      <c r="ASH41"/>
      <c r="ASI41"/>
      <c r="ASJ41"/>
      <c r="ASK41"/>
      <c r="ASL41"/>
      <c r="ASM41"/>
      <c r="ASN41"/>
      <c r="ASO41"/>
      <c r="ASP41"/>
      <c r="ASQ41"/>
      <c r="ASR41"/>
      <c r="ASS41"/>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row>
    <row r="42" spans="1:1591" s="810" customFormat="1" ht="45.75" thickBot="1" x14ac:dyDescent="0.3">
      <c r="A42" s="463">
        <v>1</v>
      </c>
      <c r="B42" s="371" t="s">
        <v>1453</v>
      </c>
      <c r="C42" s="144">
        <v>0</v>
      </c>
      <c r="D42" s="144">
        <v>0</v>
      </c>
      <c r="E42" s="144">
        <v>0</v>
      </c>
      <c r="F42" s="144">
        <v>0</v>
      </c>
      <c r="G42" s="144">
        <v>0</v>
      </c>
      <c r="H42" s="824"/>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c r="AMK42"/>
      <c r="AML42"/>
      <c r="AMM42"/>
      <c r="AMN42"/>
      <c r="AMO42"/>
      <c r="AMP42"/>
      <c r="AMQ42"/>
      <c r="AMR42"/>
      <c r="AMS42"/>
      <c r="AMT42"/>
      <c r="AMU42"/>
      <c r="AMV42"/>
      <c r="AMW42"/>
      <c r="AMX42"/>
      <c r="AMY42"/>
      <c r="AMZ42"/>
      <c r="ANA42"/>
      <c r="ANB42"/>
      <c r="ANC42"/>
      <c r="AND42"/>
      <c r="ANE42"/>
      <c r="ANF42"/>
      <c r="ANG42"/>
      <c r="ANH42"/>
      <c r="ANI42"/>
      <c r="ANJ42"/>
      <c r="ANK42"/>
      <c r="ANL42"/>
      <c r="ANM42"/>
      <c r="ANN42"/>
      <c r="ANO42"/>
      <c r="ANP42"/>
      <c r="ANQ42"/>
      <c r="ANR42"/>
      <c r="ANS42"/>
      <c r="ANT42"/>
      <c r="ANU42"/>
      <c r="ANV42"/>
      <c r="ANW42"/>
      <c r="ANX42"/>
      <c r="ANY42"/>
      <c r="ANZ42"/>
      <c r="AOA42"/>
      <c r="AOB42"/>
      <c r="AOC42"/>
      <c r="AOD42"/>
      <c r="AOE42"/>
      <c r="AOF42"/>
      <c r="AOG42"/>
      <c r="AOH42"/>
      <c r="AOI42"/>
      <c r="AOJ42"/>
      <c r="AOK42"/>
      <c r="AOL42"/>
      <c r="AOM42"/>
      <c r="AON42"/>
      <c r="AOO42"/>
      <c r="AOP42"/>
      <c r="AOQ42"/>
      <c r="AOR42"/>
      <c r="AOS42"/>
      <c r="AOT42"/>
      <c r="AOU42"/>
      <c r="AOV42"/>
      <c r="AOW42"/>
      <c r="AOX42"/>
      <c r="AOY42"/>
      <c r="AOZ42"/>
      <c r="APA42"/>
      <c r="APB42"/>
      <c r="APC42"/>
      <c r="APD42"/>
      <c r="APE42"/>
      <c r="APF42"/>
      <c r="APG42"/>
      <c r="APH42"/>
      <c r="API42"/>
      <c r="APJ42"/>
      <c r="APK42"/>
      <c r="APL42"/>
      <c r="APM42"/>
      <c r="APN42"/>
      <c r="APO42"/>
      <c r="APP42"/>
      <c r="APQ42"/>
      <c r="APR42"/>
      <c r="APS42"/>
      <c r="APT42"/>
      <c r="APU42"/>
      <c r="APV42"/>
      <c r="APW42"/>
      <c r="APX42"/>
      <c r="APY42"/>
      <c r="APZ42"/>
      <c r="AQA42"/>
      <c r="AQB42"/>
      <c r="AQC42"/>
      <c r="AQD42"/>
      <c r="AQE42"/>
      <c r="AQF42"/>
      <c r="AQG42"/>
      <c r="AQH42"/>
      <c r="AQI42"/>
      <c r="AQJ42"/>
      <c r="AQK42"/>
      <c r="AQL42"/>
      <c r="AQM42"/>
      <c r="AQN42"/>
      <c r="AQO42"/>
      <c r="AQP42"/>
      <c r="AQQ42"/>
      <c r="AQR42"/>
      <c r="AQS42"/>
      <c r="AQT42"/>
      <c r="AQU42"/>
      <c r="AQV42"/>
      <c r="AQW42"/>
      <c r="AQX42"/>
      <c r="AQY42"/>
      <c r="AQZ42"/>
      <c r="ARA42"/>
      <c r="ARB42"/>
      <c r="ARC42"/>
      <c r="ARD42"/>
      <c r="ARE42"/>
      <c r="ARF42"/>
      <c r="ARG42"/>
      <c r="ARH42"/>
      <c r="ARI42"/>
      <c r="ARJ42"/>
      <c r="ARK42"/>
      <c r="ARL42"/>
      <c r="ARM42"/>
      <c r="ARN42"/>
      <c r="ARO42"/>
      <c r="ARP42"/>
      <c r="ARQ42"/>
      <c r="ARR42"/>
      <c r="ARS42"/>
      <c r="ART42"/>
      <c r="ARU42"/>
      <c r="ARV42"/>
      <c r="ARW42"/>
      <c r="ARX42"/>
      <c r="ARY42"/>
      <c r="ARZ42"/>
      <c r="ASA42"/>
      <c r="ASB42"/>
      <c r="ASC42"/>
      <c r="ASD42"/>
      <c r="ASE42"/>
      <c r="ASF42"/>
      <c r="ASG42"/>
      <c r="ASH42"/>
      <c r="ASI42"/>
      <c r="ASJ42"/>
      <c r="ASK42"/>
      <c r="ASL42"/>
      <c r="ASM42"/>
      <c r="ASN42"/>
      <c r="ASO42"/>
      <c r="ASP42"/>
      <c r="ASQ42"/>
      <c r="ASR42"/>
      <c r="AS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c r="BGJ42"/>
      <c r="BGK42"/>
      <c r="BGL42"/>
      <c r="BGM42"/>
      <c r="BGN42"/>
      <c r="BGO42"/>
      <c r="BGP42"/>
      <c r="BGQ42"/>
      <c r="BGR42"/>
      <c r="BGS42"/>
      <c r="BGT42"/>
      <c r="BGU42"/>
      <c r="BGV42"/>
      <c r="BGW42"/>
      <c r="BGX42"/>
      <c r="BGY42"/>
      <c r="BGZ42"/>
      <c r="BHA42"/>
      <c r="BHB42"/>
      <c r="BHC42"/>
      <c r="BHD42"/>
      <c r="BHE42"/>
      <c r="BHF42"/>
      <c r="BHG42"/>
      <c r="BHH42"/>
      <c r="BHI42"/>
      <c r="BHJ42"/>
      <c r="BHK42"/>
      <c r="BHL42"/>
      <c r="BHM42"/>
      <c r="BHN42"/>
      <c r="BHO42"/>
      <c r="BHP42"/>
      <c r="BHQ42"/>
      <c r="BHR42"/>
      <c r="BHS42"/>
      <c r="BHT42"/>
      <c r="BHU42"/>
      <c r="BHV42"/>
      <c r="BHW42"/>
      <c r="BHX42"/>
      <c r="BHY42"/>
      <c r="BHZ42"/>
      <c r="BIA42"/>
      <c r="BIB42"/>
      <c r="BIC42"/>
      <c r="BID42"/>
      <c r="BIE42"/>
    </row>
    <row r="43" spans="1:1591" ht="15.75" x14ac:dyDescent="0.25">
      <c r="A43" s="1984" t="s">
        <v>1124</v>
      </c>
      <c r="B43" s="2117"/>
      <c r="C43" s="2117"/>
      <c r="D43" s="2117"/>
      <c r="E43" s="2117"/>
      <c r="F43" s="2117"/>
      <c r="G43" s="2118"/>
      <c r="H43" s="824"/>
    </row>
    <row r="44" spans="1:1591" ht="15.75" x14ac:dyDescent="0.25">
      <c r="A44" s="1525" t="s">
        <v>223</v>
      </c>
      <c r="B44" s="1526" t="s">
        <v>1449</v>
      </c>
      <c r="C44" s="1526" t="s">
        <v>1206</v>
      </c>
      <c r="D44" s="1526"/>
      <c r="E44" s="1526" t="s">
        <v>1205</v>
      </c>
      <c r="F44" s="1528"/>
      <c r="G44" s="2114"/>
      <c r="H44" s="824"/>
    </row>
    <row r="45" spans="1:1591" ht="47.25" x14ac:dyDescent="0.25">
      <c r="A45" s="1953"/>
      <c r="B45" s="1980"/>
      <c r="C45" s="800" t="s">
        <v>923</v>
      </c>
      <c r="D45" s="800" t="s">
        <v>930</v>
      </c>
      <c r="E45" s="230" t="s">
        <v>1450</v>
      </c>
      <c r="F45" s="230" t="s">
        <v>1451</v>
      </c>
      <c r="G45" s="801" t="s">
        <v>1208</v>
      </c>
      <c r="H45" s="824"/>
    </row>
    <row r="46" spans="1:1591" ht="60" x14ac:dyDescent="0.25">
      <c r="A46" s="463">
        <v>1</v>
      </c>
      <c r="B46" s="371" t="s">
        <v>1447</v>
      </c>
      <c r="C46" s="144">
        <v>6384805.3899999997</v>
      </c>
      <c r="D46" s="144">
        <v>5907307.3499999996</v>
      </c>
      <c r="E46" s="144">
        <v>4460950</v>
      </c>
      <c r="F46" s="144">
        <v>6384805.3899999997</v>
      </c>
      <c r="G46" s="144">
        <v>5907307.3499999996</v>
      </c>
      <c r="H46" s="824"/>
    </row>
    <row r="47" spans="1:1591" ht="45" x14ac:dyDescent="0.25">
      <c r="A47" s="463">
        <v>2</v>
      </c>
      <c r="B47" s="371" t="s">
        <v>1448</v>
      </c>
      <c r="C47" s="144">
        <v>22771528.989999998</v>
      </c>
      <c r="D47" s="144">
        <v>20479182.800000001</v>
      </c>
      <c r="E47" s="144">
        <v>22055870</v>
      </c>
      <c r="F47" s="144">
        <v>20771528.989999998</v>
      </c>
      <c r="G47" s="144">
        <v>20479182.800000001</v>
      </c>
      <c r="H47" s="824"/>
    </row>
    <row r="48" spans="1:1591" ht="30" x14ac:dyDescent="0.25">
      <c r="A48" s="463">
        <v>3</v>
      </c>
      <c r="B48" s="371" t="s">
        <v>249</v>
      </c>
      <c r="C48" s="144">
        <v>5653830</v>
      </c>
      <c r="D48" s="144">
        <v>5813671.9199999999</v>
      </c>
      <c r="E48" s="144">
        <v>5653830</v>
      </c>
      <c r="F48" s="144">
        <v>5853830</v>
      </c>
      <c r="G48" s="144">
        <v>5813671.9199999999</v>
      </c>
      <c r="H48" s="824"/>
    </row>
    <row r="49" spans="1:9" x14ac:dyDescent="0.25">
      <c r="A49" s="463">
        <v>4</v>
      </c>
      <c r="B49" s="371"/>
      <c r="C49" s="144"/>
      <c r="D49" s="144"/>
      <c r="E49" s="143">
        <f>E46+E47+E48</f>
        <v>32170650</v>
      </c>
      <c r="F49" s="143">
        <f>F46+F47+F48</f>
        <v>33010164.379999999</v>
      </c>
      <c r="G49" s="143">
        <f>G46+G47+G48</f>
        <v>32200162.07</v>
      </c>
      <c r="H49" s="824"/>
      <c r="I49" s="481"/>
    </row>
    <row r="50" spans="1:9" ht="15.75" x14ac:dyDescent="0.25">
      <c r="A50" s="2148" t="s">
        <v>1046</v>
      </c>
      <c r="B50" s="2149"/>
      <c r="C50" s="2149"/>
      <c r="D50" s="2149"/>
      <c r="E50" s="2149"/>
      <c r="F50" s="2149"/>
      <c r="G50" s="2150"/>
      <c r="H50" s="824"/>
    </row>
    <row r="51" spans="1:9" ht="15.75" x14ac:dyDescent="0.25">
      <c r="A51" s="1525" t="s">
        <v>223</v>
      </c>
      <c r="B51" s="1526" t="s">
        <v>1204</v>
      </c>
      <c r="C51" s="1526" t="s">
        <v>1202</v>
      </c>
      <c r="D51" s="1526"/>
      <c r="E51" s="1526" t="s">
        <v>1207</v>
      </c>
      <c r="F51" s="1528"/>
      <c r="G51" s="2114"/>
      <c r="H51" s="824"/>
    </row>
    <row r="52" spans="1:9" ht="48" thickBot="1" x14ac:dyDescent="0.3">
      <c r="A52" s="2115"/>
      <c r="B52" s="2116"/>
      <c r="C52" s="348" t="s">
        <v>923</v>
      </c>
      <c r="D52" s="348" t="s">
        <v>930</v>
      </c>
      <c r="E52" s="309" t="s">
        <v>1211</v>
      </c>
      <c r="F52" s="309" t="s">
        <v>1212</v>
      </c>
      <c r="G52" s="441" t="s">
        <v>1208</v>
      </c>
      <c r="H52" s="824"/>
    </row>
    <row r="53" spans="1:9" ht="45.75" thickBot="1" x14ac:dyDescent="0.3">
      <c r="A53" s="814">
        <v>1</v>
      </c>
      <c r="B53" s="251" t="s">
        <v>934</v>
      </c>
      <c r="C53" s="477">
        <v>495300</v>
      </c>
      <c r="D53" s="477">
        <v>495300</v>
      </c>
      <c r="E53" s="817">
        <v>5583440</v>
      </c>
      <c r="F53" s="817">
        <v>5927550</v>
      </c>
      <c r="G53" s="817">
        <v>5927550</v>
      </c>
      <c r="H53" s="824"/>
    </row>
    <row r="54" spans="1:9" ht="15.75" x14ac:dyDescent="0.25">
      <c r="A54" s="1499" t="s">
        <v>1159</v>
      </c>
      <c r="B54" s="2151"/>
      <c r="C54" s="2151"/>
      <c r="D54" s="2151"/>
      <c r="E54" s="2151"/>
      <c r="F54" s="2151"/>
      <c r="G54" s="2152"/>
      <c r="H54" s="824"/>
    </row>
    <row r="55" spans="1:9" ht="15.75" x14ac:dyDescent="0.25">
      <c r="A55" s="1525" t="s">
        <v>223</v>
      </c>
      <c r="B55" s="1526" t="s">
        <v>1214</v>
      </c>
      <c r="C55" s="1526" t="s">
        <v>929</v>
      </c>
      <c r="D55" s="1526"/>
      <c r="E55" s="1526" t="s">
        <v>1198</v>
      </c>
      <c r="F55" s="1528"/>
      <c r="G55" s="2114"/>
      <c r="H55" s="824"/>
    </row>
    <row r="56" spans="1:9" ht="63.75" thickBot="1" x14ac:dyDescent="0.3">
      <c r="A56" s="2115"/>
      <c r="B56" s="2116"/>
      <c r="C56" s="348" t="s">
        <v>923</v>
      </c>
      <c r="D56" s="348" t="s">
        <v>930</v>
      </c>
      <c r="E56" s="309" t="s">
        <v>1195</v>
      </c>
      <c r="F56" s="309" t="s">
        <v>1213</v>
      </c>
      <c r="G56" s="441" t="s">
        <v>1208</v>
      </c>
      <c r="H56" s="824"/>
    </row>
    <row r="57" spans="1:9" ht="42.75" x14ac:dyDescent="0.25">
      <c r="A57" s="480">
        <v>1</v>
      </c>
      <c r="B57" s="368" t="s">
        <v>968</v>
      </c>
      <c r="C57" s="1019"/>
      <c r="D57" s="1019"/>
      <c r="E57" s="2140">
        <v>1053385</v>
      </c>
      <c r="F57" s="2140">
        <v>1043039.56</v>
      </c>
      <c r="G57" s="2140">
        <v>1043039.56</v>
      </c>
      <c r="H57" s="824"/>
    </row>
    <row r="58" spans="1:9" ht="28.5" x14ac:dyDescent="0.25">
      <c r="A58" s="473" t="s">
        <v>224</v>
      </c>
      <c r="B58" s="209" t="s">
        <v>969</v>
      </c>
      <c r="C58" s="1020" t="s">
        <v>953</v>
      </c>
      <c r="D58" s="1020" t="s">
        <v>953</v>
      </c>
      <c r="E58" s="2141"/>
      <c r="F58" s="2141"/>
      <c r="G58" s="2141"/>
      <c r="H58" s="824"/>
    </row>
    <row r="59" spans="1:9" ht="30" x14ac:dyDescent="0.25">
      <c r="A59" s="116" t="s">
        <v>239</v>
      </c>
      <c r="B59" s="180" t="s">
        <v>969</v>
      </c>
      <c r="C59" s="1020">
        <v>280</v>
      </c>
      <c r="D59" s="1020">
        <v>280</v>
      </c>
      <c r="E59" s="2141"/>
      <c r="F59" s="2141"/>
      <c r="G59" s="2141"/>
      <c r="H59" s="824"/>
    </row>
    <row r="60" spans="1:9" ht="30" x14ac:dyDescent="0.25">
      <c r="A60" s="116" t="s">
        <v>240</v>
      </c>
      <c r="B60" s="180" t="s">
        <v>1531</v>
      </c>
      <c r="C60" s="1020">
        <v>20</v>
      </c>
      <c r="D60" s="1020">
        <v>20</v>
      </c>
      <c r="E60" s="2141"/>
      <c r="F60" s="2141"/>
      <c r="G60" s="2141"/>
      <c r="H60" s="824"/>
    </row>
    <row r="61" spans="1:9" ht="28.5" x14ac:dyDescent="0.25">
      <c r="A61" s="473" t="s">
        <v>152</v>
      </c>
      <c r="B61" s="209" t="s">
        <v>970</v>
      </c>
      <c r="C61" s="1020"/>
      <c r="D61" s="1020"/>
      <c r="E61" s="2141"/>
      <c r="F61" s="2141"/>
      <c r="G61" s="2141"/>
      <c r="H61" s="824"/>
    </row>
    <row r="62" spans="1:9" ht="120" x14ac:dyDescent="0.25">
      <c r="A62" s="116" t="s">
        <v>89</v>
      </c>
      <c r="B62" s="180" t="s">
        <v>971</v>
      </c>
      <c r="C62" s="1020">
        <v>10</v>
      </c>
      <c r="D62" s="1020">
        <v>4</v>
      </c>
      <c r="E62" s="2141"/>
      <c r="F62" s="2141"/>
      <c r="G62" s="2141"/>
      <c r="H62" s="824"/>
    </row>
    <row r="63" spans="1:9" ht="28.5" x14ac:dyDescent="0.25">
      <c r="A63" s="473" t="s">
        <v>113</v>
      </c>
      <c r="B63" s="209" t="s">
        <v>972</v>
      </c>
      <c r="C63" s="1020">
        <f>C64</f>
        <v>39825</v>
      </c>
      <c r="D63" s="1021">
        <f>D64</f>
        <v>39825</v>
      </c>
      <c r="E63" s="2141"/>
      <c r="F63" s="2141"/>
      <c r="G63" s="2141"/>
      <c r="H63" s="824"/>
    </row>
    <row r="64" spans="1:9" s="810" customFormat="1" x14ac:dyDescent="0.25">
      <c r="A64" s="116" t="s">
        <v>97</v>
      </c>
      <c r="B64" s="180" t="s">
        <v>1530</v>
      </c>
      <c r="C64" s="1020">
        <v>39825</v>
      </c>
      <c r="D64" s="1021">
        <v>39825</v>
      </c>
      <c r="E64" s="2142"/>
      <c r="F64" s="2142"/>
      <c r="G64" s="2142"/>
      <c r="H64" s="824"/>
    </row>
    <row r="65" spans="1:8" ht="28.5" x14ac:dyDescent="0.25">
      <c r="A65" s="473" t="s">
        <v>116</v>
      </c>
      <c r="B65" s="209" t="s">
        <v>973</v>
      </c>
      <c r="C65" s="1020"/>
      <c r="D65" s="1020"/>
      <c r="E65" s="2119">
        <v>4450000</v>
      </c>
      <c r="F65" s="2119">
        <v>5012400</v>
      </c>
      <c r="G65" s="2119">
        <v>5012400</v>
      </c>
      <c r="H65" s="824"/>
    </row>
    <row r="66" spans="1:8" ht="30" x14ac:dyDescent="0.25">
      <c r="A66" s="116" t="s">
        <v>118</v>
      </c>
      <c r="B66" s="180" t="s">
        <v>974</v>
      </c>
      <c r="C66" s="1020" t="s">
        <v>975</v>
      </c>
      <c r="D66" s="1020" t="s">
        <v>975</v>
      </c>
      <c r="E66" s="2120"/>
      <c r="F66" s="2120"/>
      <c r="G66" s="2120"/>
      <c r="H66" s="824"/>
    </row>
    <row r="67" spans="1:8" ht="28.5" x14ac:dyDescent="0.25">
      <c r="A67" s="473" t="s">
        <v>127</v>
      </c>
      <c r="B67" s="181" t="s">
        <v>976</v>
      </c>
      <c r="C67" s="1022"/>
      <c r="D67" s="1022"/>
      <c r="E67" s="2120"/>
      <c r="F67" s="2120"/>
      <c r="G67" s="2120"/>
      <c r="H67" s="824"/>
    </row>
    <row r="68" spans="1:8" x14ac:dyDescent="0.25">
      <c r="A68" s="116" t="s">
        <v>198</v>
      </c>
      <c r="B68" s="114" t="s">
        <v>977</v>
      </c>
      <c r="C68" s="1023">
        <v>1336737</v>
      </c>
      <c r="D68" s="1023">
        <v>1336737</v>
      </c>
      <c r="E68" s="2120"/>
      <c r="F68" s="2120"/>
      <c r="G68" s="2120"/>
      <c r="H68" s="824"/>
    </row>
    <row r="69" spans="1:8" s="810" customFormat="1" x14ac:dyDescent="0.25">
      <c r="A69" s="473" t="s">
        <v>130</v>
      </c>
      <c r="B69" s="1018" t="s">
        <v>1532</v>
      </c>
      <c r="C69" s="1029"/>
      <c r="D69" s="1029"/>
      <c r="E69" s="2120"/>
      <c r="F69" s="2120"/>
      <c r="G69" s="2120"/>
      <c r="H69" s="824"/>
    </row>
    <row r="70" spans="1:8" x14ac:dyDescent="0.25">
      <c r="A70" s="116" t="s">
        <v>132</v>
      </c>
      <c r="B70" s="245" t="s">
        <v>978</v>
      </c>
      <c r="C70" s="1023">
        <v>1393025</v>
      </c>
      <c r="D70" s="1023">
        <v>1393025</v>
      </c>
      <c r="E70" s="2120"/>
      <c r="F70" s="2120"/>
      <c r="G70" s="2120"/>
      <c r="H70" s="824"/>
    </row>
    <row r="71" spans="1:8" ht="28.5" x14ac:dyDescent="0.25">
      <c r="A71" s="473" t="s">
        <v>439</v>
      </c>
      <c r="B71" s="198" t="s">
        <v>1533</v>
      </c>
      <c r="C71" s="1024"/>
      <c r="D71" s="1024"/>
      <c r="E71" s="2120"/>
      <c r="F71" s="2120"/>
      <c r="G71" s="2120"/>
      <c r="H71" s="824"/>
    </row>
    <row r="72" spans="1:8" ht="30" x14ac:dyDescent="0.25">
      <c r="A72" s="116" t="s">
        <v>1534</v>
      </c>
      <c r="B72" s="193" t="s">
        <v>979</v>
      </c>
      <c r="C72" s="1023">
        <v>100</v>
      </c>
      <c r="D72" s="1023">
        <v>100</v>
      </c>
      <c r="E72" s="2120"/>
      <c r="F72" s="2120"/>
      <c r="G72" s="2120"/>
      <c r="H72" s="824"/>
    </row>
    <row r="73" spans="1:8" ht="30" x14ac:dyDescent="0.25">
      <c r="A73" s="116" t="s">
        <v>1535</v>
      </c>
      <c r="B73" s="193" t="s">
        <v>981</v>
      </c>
      <c r="C73" s="1023">
        <v>176</v>
      </c>
      <c r="D73" s="1023">
        <v>176</v>
      </c>
      <c r="E73" s="2120"/>
      <c r="F73" s="2120"/>
      <c r="G73" s="2120"/>
      <c r="H73" s="824"/>
    </row>
    <row r="74" spans="1:8" ht="30" x14ac:dyDescent="0.25">
      <c r="A74" s="116" t="s">
        <v>1536</v>
      </c>
      <c r="B74" s="193" t="s">
        <v>982</v>
      </c>
      <c r="C74" s="1023">
        <v>200</v>
      </c>
      <c r="D74" s="1023">
        <v>200</v>
      </c>
      <c r="E74" s="2120"/>
      <c r="F74" s="2120"/>
      <c r="G74" s="2120"/>
      <c r="H74" s="824"/>
    </row>
    <row r="75" spans="1:8" ht="30" x14ac:dyDescent="0.25">
      <c r="A75" s="116" t="s">
        <v>1537</v>
      </c>
      <c r="B75" s="193" t="s">
        <v>980</v>
      </c>
      <c r="C75" s="1023">
        <v>70</v>
      </c>
      <c r="D75" s="1023">
        <v>70</v>
      </c>
      <c r="E75" s="2120"/>
      <c r="F75" s="2120"/>
      <c r="G75" s="2120"/>
      <c r="H75" s="824"/>
    </row>
    <row r="76" spans="1:8" x14ac:dyDescent="0.25">
      <c r="A76" s="473" t="s">
        <v>440</v>
      </c>
      <c r="B76" s="338" t="s">
        <v>983</v>
      </c>
      <c r="C76" s="1022"/>
      <c r="D76" s="1022"/>
      <c r="E76" s="2120"/>
      <c r="F76" s="2120"/>
      <c r="G76" s="2120"/>
      <c r="H76" s="824"/>
    </row>
    <row r="77" spans="1:8" x14ac:dyDescent="0.25">
      <c r="A77" s="116" t="s">
        <v>1538</v>
      </c>
      <c r="B77" s="245" t="s">
        <v>984</v>
      </c>
      <c r="C77" s="1023">
        <v>1729640</v>
      </c>
      <c r="D77" s="1023">
        <v>1729640</v>
      </c>
      <c r="E77" s="2120"/>
      <c r="F77" s="2120"/>
      <c r="G77" s="2120"/>
      <c r="H77" s="824"/>
    </row>
    <row r="78" spans="1:8" s="810" customFormat="1" x14ac:dyDescent="0.25">
      <c r="A78" s="473" t="s">
        <v>441</v>
      </c>
      <c r="B78" s="338" t="s">
        <v>1539</v>
      </c>
      <c r="C78" s="1029"/>
      <c r="D78" s="1029"/>
      <c r="E78" s="2120"/>
      <c r="F78" s="2120"/>
      <c r="G78" s="2120"/>
      <c r="H78" s="824"/>
    </row>
    <row r="79" spans="1:8" x14ac:dyDescent="0.25">
      <c r="A79" s="256" t="s">
        <v>405</v>
      </c>
      <c r="B79" s="183" t="s">
        <v>985</v>
      </c>
      <c r="C79" s="1023">
        <v>188445</v>
      </c>
      <c r="D79" s="1023">
        <v>188445</v>
      </c>
      <c r="E79" s="2120"/>
      <c r="F79" s="2120"/>
      <c r="G79" s="2120"/>
      <c r="H79" s="824"/>
    </row>
    <row r="80" spans="1:8" s="810" customFormat="1" x14ac:dyDescent="0.25">
      <c r="A80" s="1030" t="s">
        <v>303</v>
      </c>
      <c r="B80" s="1031" t="s">
        <v>1540</v>
      </c>
      <c r="C80" s="1029"/>
      <c r="D80" s="1029"/>
      <c r="E80" s="2120"/>
      <c r="F80" s="2120"/>
      <c r="G80" s="2120"/>
      <c r="H80" s="824"/>
    </row>
    <row r="81" spans="1:8" ht="15.75" thickBot="1" x14ac:dyDescent="0.3">
      <c r="A81" s="256" t="s">
        <v>1541</v>
      </c>
      <c r="B81" s="183" t="s">
        <v>986</v>
      </c>
      <c r="C81" s="1023">
        <v>70</v>
      </c>
      <c r="D81" s="1023">
        <v>70</v>
      </c>
      <c r="E81" s="2121"/>
      <c r="F81" s="2121"/>
      <c r="G81" s="2121"/>
      <c r="H81" s="824"/>
    </row>
    <row r="82" spans="1:8" ht="15.75" x14ac:dyDescent="0.25">
      <c r="A82" s="1984" t="s">
        <v>1441</v>
      </c>
      <c r="B82" s="2117"/>
      <c r="C82" s="2117"/>
      <c r="D82" s="2117"/>
      <c r="E82" s="2117"/>
      <c r="F82" s="2117"/>
      <c r="G82" s="2118"/>
      <c r="H82" s="824"/>
    </row>
    <row r="83" spans="1:8" ht="15.75" x14ac:dyDescent="0.25">
      <c r="A83" s="1525" t="s">
        <v>223</v>
      </c>
      <c r="B83" s="1526" t="s">
        <v>928</v>
      </c>
      <c r="C83" s="1526" t="s">
        <v>1206</v>
      </c>
      <c r="D83" s="1526"/>
      <c r="E83" s="1526" t="s">
        <v>1205</v>
      </c>
      <c r="F83" s="1528"/>
      <c r="G83" s="2114"/>
      <c r="H83" s="824"/>
    </row>
    <row r="84" spans="1:8" ht="63.75" thickBot="1" x14ac:dyDescent="0.3">
      <c r="A84" s="2115"/>
      <c r="B84" s="2116"/>
      <c r="C84" s="348" t="s">
        <v>923</v>
      </c>
      <c r="D84" s="348" t="s">
        <v>930</v>
      </c>
      <c r="E84" s="309" t="s">
        <v>1195</v>
      </c>
      <c r="F84" s="309" t="s">
        <v>1196</v>
      </c>
      <c r="G84" s="441" t="s">
        <v>1197</v>
      </c>
      <c r="H84" s="824"/>
    </row>
    <row r="85" spans="1:8" x14ac:dyDescent="0.25">
      <c r="A85" s="199"/>
      <c r="B85" s="199" t="s">
        <v>8</v>
      </c>
      <c r="C85" s="199"/>
      <c r="D85" s="199"/>
      <c r="E85" s="809">
        <f>E86+E92+E95</f>
        <v>300000</v>
      </c>
      <c r="F85" s="809">
        <f>F86+F92+F95</f>
        <v>245120</v>
      </c>
      <c r="G85" s="809">
        <f>G86+G92+G95</f>
        <v>245120</v>
      </c>
      <c r="H85" s="824"/>
    </row>
    <row r="86" spans="1:8" ht="57" x14ac:dyDescent="0.25">
      <c r="A86" s="199">
        <v>1</v>
      </c>
      <c r="B86" s="806" t="s">
        <v>377</v>
      </c>
      <c r="C86" s="811"/>
      <c r="D86" s="811"/>
      <c r="E86" s="804">
        <f>E87+E88+E89+E90+E91</f>
        <v>50000</v>
      </c>
      <c r="F86" s="804">
        <f>F87+F88+F89+F90+F91</f>
        <v>41260</v>
      </c>
      <c r="G86" s="804">
        <f>G87+G88+G89+G90+G91</f>
        <v>41260</v>
      </c>
      <c r="H86" s="824"/>
    </row>
    <row r="87" spans="1:8" ht="30" x14ac:dyDescent="0.25">
      <c r="A87" s="807" t="s">
        <v>1418</v>
      </c>
      <c r="B87" s="808" t="s">
        <v>378</v>
      </c>
      <c r="C87" s="811">
        <v>700</v>
      </c>
      <c r="D87" s="811">
        <v>700</v>
      </c>
      <c r="E87" s="33">
        <v>40000</v>
      </c>
      <c r="F87" s="33">
        <v>41260</v>
      </c>
      <c r="G87" s="33">
        <f>F87</f>
        <v>41260</v>
      </c>
      <c r="H87" s="824"/>
    </row>
    <row r="88" spans="1:8" x14ac:dyDescent="0.25">
      <c r="A88" s="811" t="s">
        <v>1419</v>
      </c>
      <c r="B88" s="808" t="s">
        <v>413</v>
      </c>
      <c r="C88" s="811">
        <v>35</v>
      </c>
      <c r="D88" s="811">
        <v>35</v>
      </c>
      <c r="E88" s="33">
        <v>0</v>
      </c>
      <c r="F88" s="33">
        <v>0</v>
      </c>
      <c r="G88" s="805">
        <v>0</v>
      </c>
      <c r="H88" s="824"/>
    </row>
    <row r="89" spans="1:8" ht="90" x14ac:dyDescent="0.25">
      <c r="A89" s="811" t="s">
        <v>1420</v>
      </c>
      <c r="B89" s="808" t="s">
        <v>379</v>
      </c>
      <c r="C89" s="811"/>
      <c r="D89" s="811"/>
      <c r="E89" s="33">
        <v>5000</v>
      </c>
      <c r="F89" s="33">
        <v>0</v>
      </c>
      <c r="G89" s="805">
        <v>0</v>
      </c>
      <c r="H89" s="824"/>
    </row>
    <row r="90" spans="1:8" ht="45" x14ac:dyDescent="0.25">
      <c r="A90" s="811" t="s">
        <v>1421</v>
      </c>
      <c r="B90" s="808" t="s">
        <v>414</v>
      </c>
      <c r="C90" s="811">
        <v>3</v>
      </c>
      <c r="D90" s="811">
        <v>3</v>
      </c>
      <c r="E90" s="33">
        <v>5000</v>
      </c>
      <c r="F90" s="33">
        <v>0</v>
      </c>
      <c r="G90" s="805">
        <v>0</v>
      </c>
      <c r="H90" s="824"/>
    </row>
    <row r="91" spans="1:8" ht="90" x14ac:dyDescent="0.25">
      <c r="A91" s="811" t="s">
        <v>1422</v>
      </c>
      <c r="B91" s="808" t="s">
        <v>415</v>
      </c>
      <c r="C91" s="811">
        <v>3</v>
      </c>
      <c r="D91" s="811">
        <v>3</v>
      </c>
      <c r="E91" s="33">
        <v>0</v>
      </c>
      <c r="F91" s="33">
        <v>0</v>
      </c>
      <c r="G91" s="805">
        <v>0</v>
      </c>
      <c r="H91" s="824"/>
    </row>
    <row r="92" spans="1:8" ht="28.5" x14ac:dyDescent="0.25">
      <c r="A92" s="199">
        <v>2</v>
      </c>
      <c r="B92" s="806" t="s">
        <v>380</v>
      </c>
      <c r="C92" s="811"/>
      <c r="D92" s="811"/>
      <c r="E92" s="34">
        <f>E93+E94</f>
        <v>50000</v>
      </c>
      <c r="F92" s="34">
        <f>F93+F94</f>
        <v>58740</v>
      </c>
      <c r="G92" s="34">
        <f>G93+G94</f>
        <v>58740</v>
      </c>
      <c r="H92" s="824"/>
    </row>
    <row r="93" spans="1:8" x14ac:dyDescent="0.25">
      <c r="A93" s="811" t="s">
        <v>1423</v>
      </c>
      <c r="B93" s="808" t="s">
        <v>1428</v>
      </c>
      <c r="C93" s="811"/>
      <c r="D93" s="811"/>
      <c r="E93" s="33">
        <v>5000</v>
      </c>
      <c r="F93" s="33">
        <v>58740</v>
      </c>
      <c r="G93" s="33">
        <f>F93</f>
        <v>58740</v>
      </c>
      <c r="H93" s="824"/>
    </row>
    <row r="94" spans="1:8" ht="30" x14ac:dyDescent="0.25">
      <c r="A94" s="811" t="s">
        <v>1424</v>
      </c>
      <c r="B94" s="808" t="s">
        <v>1427</v>
      </c>
      <c r="C94" s="811"/>
      <c r="D94" s="811"/>
      <c r="E94" s="33">
        <v>45000</v>
      </c>
      <c r="F94" s="33">
        <v>0</v>
      </c>
      <c r="G94" s="805">
        <v>0</v>
      </c>
      <c r="H94" s="824"/>
    </row>
    <row r="95" spans="1:8" ht="42.75" x14ac:dyDescent="0.25">
      <c r="A95" s="199">
        <v>3</v>
      </c>
      <c r="B95" s="806" t="s">
        <v>417</v>
      </c>
      <c r="C95" s="811"/>
      <c r="D95" s="811"/>
      <c r="E95" s="34">
        <f>E96+E97</f>
        <v>200000</v>
      </c>
      <c r="F95" s="34">
        <f>F96+F97</f>
        <v>145120</v>
      </c>
      <c r="G95" s="34">
        <f>G96+G97</f>
        <v>145120</v>
      </c>
      <c r="H95" s="824"/>
    </row>
    <row r="96" spans="1:8" ht="30" x14ac:dyDescent="0.25">
      <c r="A96" s="811" t="s">
        <v>1425</v>
      </c>
      <c r="B96" s="808" t="s">
        <v>418</v>
      </c>
      <c r="C96" s="247"/>
      <c r="D96" s="247"/>
      <c r="E96" s="33">
        <v>0</v>
      </c>
      <c r="F96" s="33">
        <v>0</v>
      </c>
      <c r="G96" s="33">
        <v>0</v>
      </c>
      <c r="H96" s="824"/>
    </row>
    <row r="97" spans="1:8" ht="45.75" thickBot="1" x14ac:dyDescent="0.3">
      <c r="A97" s="811" t="s">
        <v>1426</v>
      </c>
      <c r="B97" s="808" t="s">
        <v>642</v>
      </c>
      <c r="C97" s="247"/>
      <c r="D97" s="247"/>
      <c r="E97" s="33">
        <v>200000</v>
      </c>
      <c r="F97" s="33">
        <v>145120</v>
      </c>
      <c r="G97" s="33">
        <f>F97</f>
        <v>145120</v>
      </c>
      <c r="H97" s="824"/>
    </row>
    <row r="98" spans="1:8" ht="15.75" x14ac:dyDescent="0.25">
      <c r="A98" s="1984" t="s">
        <v>1191</v>
      </c>
      <c r="B98" s="2117"/>
      <c r="C98" s="2117"/>
      <c r="D98" s="2117"/>
      <c r="E98" s="2117"/>
      <c r="F98" s="2117"/>
      <c r="G98" s="2118"/>
      <c r="H98" s="824"/>
    </row>
    <row r="99" spans="1:8" ht="15.75" x14ac:dyDescent="0.25">
      <c r="A99" s="1525" t="s">
        <v>223</v>
      </c>
      <c r="B99" s="1526" t="s">
        <v>928</v>
      </c>
      <c r="C99" s="1526" t="s">
        <v>1206</v>
      </c>
      <c r="D99" s="1526"/>
      <c r="E99" s="1526" t="s">
        <v>1205</v>
      </c>
      <c r="F99" s="1528"/>
      <c r="G99" s="2114"/>
      <c r="H99" s="824"/>
    </row>
    <row r="100" spans="1:8" ht="63" x14ac:dyDescent="0.25">
      <c r="A100" s="1953"/>
      <c r="B100" s="1980"/>
      <c r="C100" s="800" t="s">
        <v>923</v>
      </c>
      <c r="D100" s="800" t="s">
        <v>930</v>
      </c>
      <c r="E100" s="230" t="s">
        <v>1195</v>
      </c>
      <c r="F100" s="230" t="s">
        <v>1196</v>
      </c>
      <c r="G100" s="801" t="s">
        <v>1197</v>
      </c>
      <c r="H100" s="824"/>
    </row>
    <row r="101" spans="1:8" ht="30" x14ac:dyDescent="0.25">
      <c r="A101" s="139">
        <v>1</v>
      </c>
      <c r="B101" s="190" t="s">
        <v>145</v>
      </c>
      <c r="C101" s="139"/>
      <c r="D101" s="139"/>
      <c r="E101" s="144">
        <v>400000</v>
      </c>
      <c r="F101" s="144">
        <v>4600000</v>
      </c>
      <c r="G101" s="144">
        <v>4600000</v>
      </c>
      <c r="H101" s="824"/>
    </row>
    <row r="102" spans="1:8" x14ac:dyDescent="0.25">
      <c r="A102" s="816"/>
    </row>
    <row r="103" spans="1:8" x14ac:dyDescent="0.25">
      <c r="A103" s="816"/>
    </row>
    <row r="104" spans="1:8" x14ac:dyDescent="0.25">
      <c r="A104" s="816"/>
    </row>
    <row r="105" spans="1:8" x14ac:dyDescent="0.25">
      <c r="A105" s="816"/>
    </row>
  </sheetData>
  <mergeCells count="59">
    <mergeCell ref="E36:G36"/>
    <mergeCell ref="E57:E64"/>
    <mergeCell ref="F57:F64"/>
    <mergeCell ref="G57:G64"/>
    <mergeCell ref="B16:B17"/>
    <mergeCell ref="C16:D16"/>
    <mergeCell ref="E16:G16"/>
    <mergeCell ref="A34:B34"/>
    <mergeCell ref="A50:G50"/>
    <mergeCell ref="A54:G54"/>
    <mergeCell ref="A55:A56"/>
    <mergeCell ref="B55:B56"/>
    <mergeCell ref="C55:D55"/>
    <mergeCell ref="E55:G55"/>
    <mergeCell ref="A51:A52"/>
    <mergeCell ref="B51:B52"/>
    <mergeCell ref="A9:G9"/>
    <mergeCell ref="A44:A45"/>
    <mergeCell ref="B44:B45"/>
    <mergeCell ref="C44:D44"/>
    <mergeCell ref="E44:G44"/>
    <mergeCell ref="A10:A11"/>
    <mergeCell ref="A15:G15"/>
    <mergeCell ref="A16:A17"/>
    <mergeCell ref="A43:G43"/>
    <mergeCell ref="B10:B11"/>
    <mergeCell ref="C10:D10"/>
    <mergeCell ref="E10:G10"/>
    <mergeCell ref="A35:G35"/>
    <mergeCell ref="A36:A37"/>
    <mergeCell ref="B36:B37"/>
    <mergeCell ref="C36:D36"/>
    <mergeCell ref="C1:G1"/>
    <mergeCell ref="A2:G2"/>
    <mergeCell ref="A3:G3"/>
    <mergeCell ref="E4:G4"/>
    <mergeCell ref="A4:A5"/>
    <mergeCell ref="B4:B5"/>
    <mergeCell ref="C4:D4"/>
    <mergeCell ref="C51:D51"/>
    <mergeCell ref="E51:G51"/>
    <mergeCell ref="A82:G82"/>
    <mergeCell ref="A39:G39"/>
    <mergeCell ref="A40:A41"/>
    <mergeCell ref="B40:B41"/>
    <mergeCell ref="C40:D40"/>
    <mergeCell ref="E40:G40"/>
    <mergeCell ref="E65:E81"/>
    <mergeCell ref="F65:F81"/>
    <mergeCell ref="G65:G81"/>
    <mergeCell ref="A99:A100"/>
    <mergeCell ref="B99:B100"/>
    <mergeCell ref="C99:D99"/>
    <mergeCell ref="E99:G99"/>
    <mergeCell ref="A83:A84"/>
    <mergeCell ref="B83:B84"/>
    <mergeCell ref="C83:D83"/>
    <mergeCell ref="E83:G83"/>
    <mergeCell ref="A98:G98"/>
  </mergeCells>
  <phoneticPr fontId="25" type="noConversion"/>
  <pageMargins left="0.7" right="0.7" top="0.75" bottom="0.75" header="0.3" footer="0.3"/>
  <pageSetup paperSize="9" scale="62" fitToHeight="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0E2F8-C169-4D00-890B-2CF37D00E33C}">
  <dimension ref="H1:K36"/>
  <sheetViews>
    <sheetView workbookViewId="0">
      <selection activeCell="H1" sqref="H1:K19"/>
    </sheetView>
  </sheetViews>
  <sheetFormatPr defaultRowHeight="15" x14ac:dyDescent="0.25"/>
  <cols>
    <col min="8" max="8" width="19.42578125" customWidth="1"/>
    <col min="9" max="9" width="27.140625" customWidth="1"/>
    <col min="10" max="10" width="26.28515625" customWidth="1"/>
    <col min="11" max="11" width="19" customWidth="1"/>
  </cols>
  <sheetData>
    <row r="1" spans="8:11" ht="18.75" x14ac:dyDescent="0.3">
      <c r="H1" s="158"/>
      <c r="I1" s="159">
        <f>I2+I4+I3+I5+I6+I7+I8+I9+I10+I11+I12+I13+I14+I15+I16+I18+I17+I19</f>
        <v>1739672977.2000003</v>
      </c>
      <c r="J1" s="159">
        <f>J2+J4+J3+J5+J6+J7+J8+J9+J10+J11+J12+J13+J14+J15+J16+J18+J17+J19</f>
        <v>1717719947.9400003</v>
      </c>
      <c r="K1" s="160">
        <f>J1/I1</f>
        <v>0.98738094483979777</v>
      </c>
    </row>
    <row r="2" spans="8:11" ht="18.75" x14ac:dyDescent="0.3">
      <c r="H2" s="158" t="s">
        <v>1008</v>
      </c>
      <c r="I2" s="159">
        <v>1041208537.86</v>
      </c>
      <c r="J2" s="159">
        <v>1034054115.09</v>
      </c>
      <c r="K2" s="160">
        <f>J2/I2</f>
        <v>0.9931287321320813</v>
      </c>
    </row>
    <row r="3" spans="8:11" ht="18.75" x14ac:dyDescent="0.3">
      <c r="H3" s="158" t="s">
        <v>1009</v>
      </c>
      <c r="I3" s="159">
        <v>160641584.49000001</v>
      </c>
      <c r="J3" s="159">
        <v>160127469.71000001</v>
      </c>
      <c r="K3" s="160">
        <f t="shared" ref="K3:K19" si="0">J3/I3</f>
        <v>0.99679961585518351</v>
      </c>
    </row>
    <row r="4" spans="8:11" ht="18.75" x14ac:dyDescent="0.3">
      <c r="H4" s="158" t="s">
        <v>1010</v>
      </c>
      <c r="I4" s="159">
        <v>83957284.079999998</v>
      </c>
      <c r="J4" s="159">
        <v>81313520.260000005</v>
      </c>
      <c r="K4" s="160">
        <f t="shared" si="0"/>
        <v>0.96851060811494516</v>
      </c>
    </row>
    <row r="5" spans="8:11" ht="18.75" x14ac:dyDescent="0.3">
      <c r="H5" s="158" t="s">
        <v>1011</v>
      </c>
      <c r="I5" s="159">
        <v>33511439.460000001</v>
      </c>
      <c r="J5" s="159">
        <v>32763308.789999999</v>
      </c>
      <c r="K5" s="160">
        <f t="shared" si="0"/>
        <v>0.97767536453058101</v>
      </c>
    </row>
    <row r="6" spans="8:11" ht="18.75" x14ac:dyDescent="0.3">
      <c r="H6" s="158" t="s">
        <v>1012</v>
      </c>
      <c r="I6" s="159">
        <v>33660574.539999999</v>
      </c>
      <c r="J6" s="159">
        <v>33654324.539999999</v>
      </c>
      <c r="K6" s="160">
        <f t="shared" si="0"/>
        <v>0.99981432283657035</v>
      </c>
    </row>
    <row r="7" spans="8:11" ht="18.75" x14ac:dyDescent="0.3">
      <c r="H7" s="158" t="s">
        <v>1013</v>
      </c>
      <c r="I7" s="159">
        <v>260252078.03999999</v>
      </c>
      <c r="J7" s="159">
        <v>255714919.74000001</v>
      </c>
      <c r="K7" s="160">
        <f t="shared" si="0"/>
        <v>0.98256629367123582</v>
      </c>
    </row>
    <row r="8" spans="8:11" ht="18.75" x14ac:dyDescent="0.3">
      <c r="H8" s="158" t="s">
        <v>1014</v>
      </c>
      <c r="I8" s="159">
        <v>9283607.1799999997</v>
      </c>
      <c r="J8" s="159">
        <v>8924148.4299999997</v>
      </c>
      <c r="K8" s="160">
        <f t="shared" si="0"/>
        <v>0.96128027144724582</v>
      </c>
    </row>
    <row r="9" spans="8:11" ht="18.75" x14ac:dyDescent="0.3">
      <c r="H9" s="158" t="s">
        <v>1015</v>
      </c>
      <c r="I9" s="159">
        <v>28714021.879999999</v>
      </c>
      <c r="J9" s="159">
        <v>28714019.469999999</v>
      </c>
      <c r="K9" s="160">
        <f t="shared" si="0"/>
        <v>0.9999999160688805</v>
      </c>
    </row>
    <row r="10" spans="8:11" ht="18.75" x14ac:dyDescent="0.3">
      <c r="H10" s="158" t="s">
        <v>1016</v>
      </c>
      <c r="I10" s="159">
        <v>3025274.12</v>
      </c>
      <c r="J10" s="159">
        <v>3025274.12</v>
      </c>
      <c r="K10" s="160">
        <f t="shared" si="0"/>
        <v>1</v>
      </c>
    </row>
    <row r="11" spans="8:11" ht="18.75" x14ac:dyDescent="0.3">
      <c r="H11" s="158" t="s">
        <v>1017</v>
      </c>
      <c r="I11" s="159">
        <v>29882910</v>
      </c>
      <c r="J11" s="159">
        <v>28516764.68</v>
      </c>
      <c r="K11" s="160">
        <f t="shared" si="0"/>
        <v>0.95428339074072777</v>
      </c>
    </row>
    <row r="12" spans="8:11" ht="18.75" x14ac:dyDescent="0.3">
      <c r="H12" s="158" t="s">
        <v>1018</v>
      </c>
      <c r="I12" s="159">
        <v>21173216.640000001</v>
      </c>
      <c r="J12" s="159">
        <v>21172112.559999999</v>
      </c>
      <c r="K12" s="160">
        <f t="shared" si="0"/>
        <v>0.99994785487633864</v>
      </c>
    </row>
    <row r="13" spans="8:11" ht="18.75" x14ac:dyDescent="0.3">
      <c r="H13" s="158" t="s">
        <v>1019</v>
      </c>
      <c r="I13" s="159">
        <v>4906450</v>
      </c>
      <c r="J13" s="159">
        <v>4881107.43</v>
      </c>
      <c r="K13" s="160">
        <f t="shared" si="0"/>
        <v>0.99483484596806238</v>
      </c>
    </row>
    <row r="14" spans="8:11" ht="18.75" x14ac:dyDescent="0.3">
      <c r="H14" s="158" t="s">
        <v>1020</v>
      </c>
      <c r="I14" s="159">
        <v>50000</v>
      </c>
      <c r="J14" s="159">
        <v>50000</v>
      </c>
      <c r="K14" s="160">
        <f t="shared" si="0"/>
        <v>1</v>
      </c>
    </row>
    <row r="15" spans="8:11" ht="18.75" x14ac:dyDescent="0.3">
      <c r="H15" s="158" t="s">
        <v>1021</v>
      </c>
      <c r="I15" s="159">
        <v>0</v>
      </c>
      <c r="J15" s="159">
        <v>0</v>
      </c>
      <c r="K15" s="161" t="e">
        <f t="shared" si="0"/>
        <v>#DIV/0!</v>
      </c>
    </row>
    <row r="16" spans="8:11" ht="18.75" x14ac:dyDescent="0.3">
      <c r="H16" s="158" t="s">
        <v>1022</v>
      </c>
      <c r="I16" s="159">
        <v>4862184.75</v>
      </c>
      <c r="J16" s="159">
        <v>23348266.960000001</v>
      </c>
      <c r="K16" s="160">
        <f t="shared" si="0"/>
        <v>4.8020114743685953</v>
      </c>
    </row>
    <row r="17" spans="8:11" ht="18.75" x14ac:dyDescent="0.3">
      <c r="H17" s="158" t="s">
        <v>1023</v>
      </c>
      <c r="I17" s="159">
        <v>23367009</v>
      </c>
      <c r="J17" s="159">
        <v>283791</v>
      </c>
      <c r="K17" s="160">
        <f t="shared" si="0"/>
        <v>1.2144943325865968E-2</v>
      </c>
    </row>
    <row r="18" spans="8:11" ht="18.75" x14ac:dyDescent="0.3">
      <c r="H18" s="158" t="s">
        <v>1024</v>
      </c>
      <c r="I18" s="159">
        <v>283791</v>
      </c>
      <c r="J18" s="159">
        <v>283791</v>
      </c>
      <c r="K18" s="160">
        <f t="shared" si="0"/>
        <v>1</v>
      </c>
    </row>
    <row r="19" spans="8:11" ht="18.75" x14ac:dyDescent="0.3">
      <c r="H19" s="158" t="s">
        <v>1025</v>
      </c>
      <c r="I19" s="159">
        <v>893014.16</v>
      </c>
      <c r="J19" s="159">
        <v>893014.16</v>
      </c>
      <c r="K19" s="160">
        <f t="shared" si="0"/>
        <v>1</v>
      </c>
    </row>
    <row r="20" spans="8:11" x14ac:dyDescent="0.25">
      <c r="I20" s="156"/>
      <c r="J20" s="156"/>
      <c r="K20" s="157"/>
    </row>
    <row r="21" spans="8:11" x14ac:dyDescent="0.25">
      <c r="I21" s="156"/>
      <c r="J21" s="156"/>
      <c r="K21" s="157"/>
    </row>
    <row r="22" spans="8:11" x14ac:dyDescent="0.25">
      <c r="I22" s="156"/>
      <c r="J22" s="156"/>
      <c r="K22" s="157"/>
    </row>
    <row r="23" spans="8:11" x14ac:dyDescent="0.25">
      <c r="I23" s="156"/>
      <c r="J23" s="156"/>
      <c r="K23" s="157"/>
    </row>
    <row r="24" spans="8:11" x14ac:dyDescent="0.25">
      <c r="I24" s="156"/>
      <c r="J24" s="156"/>
      <c r="K24" s="157"/>
    </row>
    <row r="25" spans="8:11" x14ac:dyDescent="0.25">
      <c r="I25" s="156"/>
      <c r="J25" s="156"/>
      <c r="K25" s="157"/>
    </row>
    <row r="26" spans="8:11" x14ac:dyDescent="0.25">
      <c r="I26" s="156"/>
      <c r="J26" s="156"/>
      <c r="K26" s="157"/>
    </row>
    <row r="27" spans="8:11" x14ac:dyDescent="0.25">
      <c r="I27" s="156"/>
      <c r="J27" s="156"/>
      <c r="K27" s="157"/>
    </row>
    <row r="28" spans="8:11" x14ac:dyDescent="0.25">
      <c r="I28" s="156"/>
      <c r="J28" s="156"/>
      <c r="K28" s="157"/>
    </row>
    <row r="29" spans="8:11" x14ac:dyDescent="0.25">
      <c r="I29" s="156"/>
      <c r="J29" s="156"/>
      <c r="K29" s="157"/>
    </row>
    <row r="30" spans="8:11" x14ac:dyDescent="0.25">
      <c r="I30" s="156"/>
      <c r="J30" s="156"/>
      <c r="K30" s="157"/>
    </row>
    <row r="31" spans="8:11" x14ac:dyDescent="0.25">
      <c r="I31" s="156"/>
      <c r="J31" s="156"/>
      <c r="K31" s="157"/>
    </row>
    <row r="32" spans="8:11" x14ac:dyDescent="0.25">
      <c r="I32" s="156"/>
      <c r="J32" s="156"/>
      <c r="K32" s="157"/>
    </row>
    <row r="33" spans="11:11" x14ac:dyDescent="0.25">
      <c r="K33" s="157"/>
    </row>
    <row r="34" spans="11:11" x14ac:dyDescent="0.25">
      <c r="K34" s="157"/>
    </row>
    <row r="35" spans="11:11" x14ac:dyDescent="0.25">
      <c r="K35" s="157"/>
    </row>
    <row r="36" spans="11:11" x14ac:dyDescent="0.25">
      <c r="K36" s="157"/>
    </row>
  </sheetData>
  <phoneticPr fontId="25"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I32" sqref="I32"/>
    </sheetView>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DF2B-E58F-44D3-A44C-2273C276CB30}">
  <dimension ref="A1:K99"/>
  <sheetViews>
    <sheetView topLeftCell="A6" workbookViewId="0">
      <selection activeCell="F10" sqref="F10"/>
    </sheetView>
  </sheetViews>
  <sheetFormatPr defaultRowHeight="15" x14ac:dyDescent="0.25"/>
  <cols>
    <col min="1" max="1" width="66.28515625" customWidth="1"/>
    <col min="3" max="3" width="9.140625" customWidth="1"/>
    <col min="5" max="5" width="11" customWidth="1"/>
    <col min="6" max="6" width="23.42578125" customWidth="1"/>
    <col min="7" max="7" width="27.85546875" customWidth="1"/>
    <col min="8" max="8" width="21.42578125" customWidth="1"/>
    <col min="9" max="9" width="15.7109375" customWidth="1"/>
    <col min="10" max="10" width="20" customWidth="1"/>
    <col min="11" max="11" width="28.42578125" customWidth="1"/>
  </cols>
  <sheetData>
    <row r="1" spans="1:10" ht="156.75" customHeight="1" x14ac:dyDescent="0.3">
      <c r="A1" s="163" t="s">
        <v>1443</v>
      </c>
    </row>
    <row r="11" spans="1:10" x14ac:dyDescent="0.25">
      <c r="E11" s="1148"/>
      <c r="F11" s="1148" t="s">
        <v>1619</v>
      </c>
      <c r="G11" s="1148" t="s">
        <v>1620</v>
      </c>
      <c r="H11" s="1148" t="s">
        <v>1618</v>
      </c>
    </row>
    <row r="12" spans="1:10" x14ac:dyDescent="0.25">
      <c r="A12" s="156">
        <f>'Форма 8'!D3+'Форма 8'!D99+'Форма 8'!D222+'Форма 8'!D284+'Форма 8'!D380+'Форма 8'!D527+'Форма 8'!D619+'Форма 8'!D649+'Форма 8'!D679+'Форма 8'!D704+'Форма 8'!D723+'Форма 8'!D741+'Форма 8'!D753+'Форма 8'!D801+'Форма 8'!D822+'Форма 8'!D877+'Форма 8'!D892+25646552.31</f>
        <v>2036666503.6799998</v>
      </c>
      <c r="E12" s="1303">
        <v>1</v>
      </c>
      <c r="F12" s="1304">
        <f>F13+F14+F15</f>
        <v>1082383957.54</v>
      </c>
      <c r="G12" s="1304">
        <f>G13+G14+G15</f>
        <v>1077486766.8199999</v>
      </c>
      <c r="H12" s="1301">
        <f>G12/F12*100</f>
        <v>99.547555127190719</v>
      </c>
      <c r="I12" s="156">
        <f>F12</f>
        <v>1082383957.54</v>
      </c>
      <c r="J12" s="156">
        <f>G12</f>
        <v>1077486766.8199999</v>
      </c>
    </row>
    <row r="13" spans="1:10" s="810" customFormat="1" x14ac:dyDescent="0.25">
      <c r="A13" s="156"/>
      <c r="E13" s="1302" t="s">
        <v>1621</v>
      </c>
      <c r="F13" s="1300">
        <v>75786927.219999999</v>
      </c>
      <c r="G13" s="1300">
        <v>75273250.920000002</v>
      </c>
      <c r="H13" s="1301">
        <f t="shared" ref="H13:H15" si="0">G13/F13*100</f>
        <v>99.322209886529819</v>
      </c>
      <c r="I13" s="156">
        <f t="shared" ref="I13:I19" si="1">F13</f>
        <v>75786927.219999999</v>
      </c>
      <c r="J13" s="156">
        <f t="shared" ref="J13:J19" si="2">G13</f>
        <v>75273250.920000002</v>
      </c>
    </row>
    <row r="14" spans="1:10" s="810" customFormat="1" x14ac:dyDescent="0.25">
      <c r="A14" s="156"/>
      <c r="E14" s="1302" t="s">
        <v>1622</v>
      </c>
      <c r="F14" s="1300">
        <v>581402867.54999995</v>
      </c>
      <c r="G14" s="1300">
        <v>580968256.08000004</v>
      </c>
      <c r="H14" s="1301">
        <f t="shared" si="0"/>
        <v>99.92524779386946</v>
      </c>
      <c r="I14" s="156">
        <f t="shared" si="1"/>
        <v>581402867.54999995</v>
      </c>
      <c r="J14" s="156">
        <f t="shared" si="2"/>
        <v>580968256.08000004</v>
      </c>
    </row>
    <row r="15" spans="1:10" s="810" customFormat="1" x14ac:dyDescent="0.25">
      <c r="A15" s="156"/>
      <c r="E15" s="1302" t="s">
        <v>1623</v>
      </c>
      <c r="F15" s="1300">
        <v>425194162.76999998</v>
      </c>
      <c r="G15" s="1300">
        <v>421245259.81999999</v>
      </c>
      <c r="H15" s="1301">
        <f t="shared" si="0"/>
        <v>99.071270658027345</v>
      </c>
      <c r="I15" s="156">
        <f t="shared" si="1"/>
        <v>425194162.76999998</v>
      </c>
      <c r="J15" s="156">
        <f t="shared" si="2"/>
        <v>421245259.81999999</v>
      </c>
    </row>
    <row r="16" spans="1:10" x14ac:dyDescent="0.25">
      <c r="E16" s="1303">
        <f>E12+1</f>
        <v>2</v>
      </c>
      <c r="F16" s="1304">
        <f>F17+F18+F19</f>
        <v>133634411.09999999</v>
      </c>
      <c r="G16" s="1304">
        <f>G17+G18+G19</f>
        <v>132917836.88</v>
      </c>
      <c r="H16" s="1305">
        <f t="shared" ref="H16:H88" si="3">G16/F16*100</f>
        <v>99.463780164029927</v>
      </c>
      <c r="I16" s="156">
        <f t="shared" si="1"/>
        <v>133634411.09999999</v>
      </c>
      <c r="J16" s="156">
        <f t="shared" si="2"/>
        <v>132917836.88</v>
      </c>
    </row>
    <row r="17" spans="5:10" s="810" customFormat="1" x14ac:dyDescent="0.25">
      <c r="E17" s="1302" t="s">
        <v>1621</v>
      </c>
      <c r="F17" s="1300">
        <v>0</v>
      </c>
      <c r="G17" s="1300">
        <v>0</v>
      </c>
      <c r="H17" s="1301" t="e">
        <f t="shared" si="3"/>
        <v>#DIV/0!</v>
      </c>
      <c r="I17" s="156">
        <f t="shared" si="1"/>
        <v>0</v>
      </c>
      <c r="J17" s="156">
        <f t="shared" si="2"/>
        <v>0</v>
      </c>
    </row>
    <row r="18" spans="5:10" s="810" customFormat="1" x14ac:dyDescent="0.25">
      <c r="E18" s="1302" t="s">
        <v>1622</v>
      </c>
      <c r="F18" s="1300">
        <v>168005</v>
      </c>
      <c r="G18" s="1300">
        <v>168005</v>
      </c>
      <c r="H18" s="1301">
        <f t="shared" si="3"/>
        <v>100</v>
      </c>
      <c r="I18" s="156">
        <f t="shared" si="1"/>
        <v>168005</v>
      </c>
      <c r="J18" s="156">
        <f t="shared" si="2"/>
        <v>168005</v>
      </c>
    </row>
    <row r="19" spans="5:10" s="810" customFormat="1" x14ac:dyDescent="0.25">
      <c r="E19" s="1302" t="s">
        <v>1623</v>
      </c>
      <c r="F19" s="1300">
        <v>133466406.09999999</v>
      </c>
      <c r="G19" s="1300">
        <v>132749831.88</v>
      </c>
      <c r="H19" s="1301">
        <f t="shared" si="3"/>
        <v>99.463105180592706</v>
      </c>
      <c r="I19" s="156">
        <f t="shared" si="1"/>
        <v>133466406.09999999</v>
      </c>
      <c r="J19" s="156">
        <f t="shared" si="2"/>
        <v>132749831.88</v>
      </c>
    </row>
    <row r="20" spans="5:10" x14ac:dyDescent="0.25">
      <c r="E20" s="1303">
        <f>E16+1</f>
        <v>3</v>
      </c>
      <c r="F20" s="1304">
        <f>F21+F22+F23</f>
        <v>80875335.180000007</v>
      </c>
      <c r="G20" s="1304">
        <f>G21+G22+G23</f>
        <v>80454975.159999996</v>
      </c>
      <c r="H20" s="1305">
        <f t="shared" si="3"/>
        <v>99.48023705983482</v>
      </c>
    </row>
    <row r="21" spans="5:10" s="810" customFormat="1" x14ac:dyDescent="0.25">
      <c r="E21" s="1302" t="s">
        <v>1621</v>
      </c>
      <c r="F21" s="1300">
        <v>0</v>
      </c>
      <c r="G21" s="1300">
        <v>0</v>
      </c>
      <c r="H21" s="1306" t="e">
        <f t="shared" si="3"/>
        <v>#DIV/0!</v>
      </c>
    </row>
    <row r="22" spans="5:10" s="810" customFormat="1" x14ac:dyDescent="0.25">
      <c r="E22" s="1302" t="s">
        <v>1622</v>
      </c>
      <c r="F22" s="1300">
        <v>24944710.579999998</v>
      </c>
      <c r="G22" s="1300">
        <v>24944710.5</v>
      </c>
      <c r="H22" s="1306">
        <f t="shared" si="3"/>
        <v>99.999999679290724</v>
      </c>
    </row>
    <row r="23" spans="5:10" s="810" customFormat="1" x14ac:dyDescent="0.25">
      <c r="E23" s="1302" t="s">
        <v>1623</v>
      </c>
      <c r="F23" s="1300">
        <v>55930624.600000001</v>
      </c>
      <c r="G23" s="1300">
        <v>55510264.659999996</v>
      </c>
      <c r="H23" s="1306">
        <f t="shared" si="3"/>
        <v>99.248426165439241</v>
      </c>
    </row>
    <row r="24" spans="5:10" x14ac:dyDescent="0.25">
      <c r="E24" s="1303">
        <f>E20+1</f>
        <v>4</v>
      </c>
      <c r="F24" s="1304">
        <v>37861692.149999999</v>
      </c>
      <c r="G24" s="1304">
        <v>32539653.109999999</v>
      </c>
      <c r="H24" s="1305">
        <f t="shared" si="3"/>
        <v>85.943472840793262</v>
      </c>
    </row>
    <row r="25" spans="5:10" s="810" customFormat="1" x14ac:dyDescent="0.25">
      <c r="E25" s="1302" t="s">
        <v>1621</v>
      </c>
      <c r="F25" s="1148"/>
      <c r="G25" s="1148"/>
      <c r="H25" s="1301" t="e">
        <f>G29/F29*100</f>
        <v>#DIV/0!</v>
      </c>
    </row>
    <row r="26" spans="5:10" s="810" customFormat="1" x14ac:dyDescent="0.25">
      <c r="E26" s="1302" t="s">
        <v>1622</v>
      </c>
      <c r="F26" s="1148"/>
      <c r="G26" s="1148"/>
      <c r="H26" s="1301"/>
    </row>
    <row r="27" spans="5:10" s="810" customFormat="1" x14ac:dyDescent="0.25">
      <c r="E27" s="1302" t="s">
        <v>1623</v>
      </c>
      <c r="F27" s="1148"/>
      <c r="G27" s="1148"/>
      <c r="H27" s="1301"/>
    </row>
    <row r="28" spans="5:10" x14ac:dyDescent="0.25">
      <c r="E28" s="1303">
        <f>E24+1</f>
        <v>5</v>
      </c>
      <c r="F28" s="1304">
        <f>F29+F30+F31</f>
        <v>42951034.339999996</v>
      </c>
      <c r="G28" s="1304">
        <f>G29+G30+G31</f>
        <v>42949438.339999996</v>
      </c>
      <c r="H28" s="1305">
        <f t="shared" si="3"/>
        <v>99.99628414070925</v>
      </c>
    </row>
    <row r="29" spans="5:10" s="810" customFormat="1" x14ac:dyDescent="0.25">
      <c r="E29" s="1302" t="s">
        <v>1621</v>
      </c>
      <c r="F29" s="1300">
        <v>0</v>
      </c>
      <c r="G29" s="1300">
        <v>0</v>
      </c>
      <c r="H29" s="1301"/>
    </row>
    <row r="30" spans="5:10" s="810" customFormat="1" x14ac:dyDescent="0.25">
      <c r="E30" s="1302" t="s">
        <v>1622</v>
      </c>
      <c r="F30" s="1300">
        <v>3153452.69</v>
      </c>
      <c r="G30" s="1300">
        <v>3153452.69</v>
      </c>
      <c r="H30" s="1301"/>
    </row>
    <row r="31" spans="5:10" s="810" customFormat="1" x14ac:dyDescent="0.25">
      <c r="E31" s="1302" t="s">
        <v>1623</v>
      </c>
      <c r="F31" s="1300">
        <v>39797581.649999999</v>
      </c>
      <c r="G31" s="1300">
        <v>39795985.649999999</v>
      </c>
      <c r="H31" s="1301"/>
    </row>
    <row r="32" spans="5:10" x14ac:dyDescent="0.25">
      <c r="E32" s="1303">
        <f>E28+1</f>
        <v>6</v>
      </c>
      <c r="F32" s="1304">
        <f>F33+F34+F35+F36</f>
        <v>167367851.19999999</v>
      </c>
      <c r="G32" s="1304">
        <f>G33+G34+G35+G36</f>
        <v>137807586.62</v>
      </c>
      <c r="H32" s="1305">
        <f t="shared" si="3"/>
        <v>82.338146562761168</v>
      </c>
    </row>
    <row r="33" spans="5:8" s="810" customFormat="1" x14ac:dyDescent="0.25">
      <c r="E33" s="1302" t="s">
        <v>1621</v>
      </c>
      <c r="F33" s="1300">
        <v>117915115.52</v>
      </c>
      <c r="G33" s="1300">
        <v>98093415.519999996</v>
      </c>
      <c r="H33" s="1306">
        <f t="shared" si="3"/>
        <v>83.189856607791754</v>
      </c>
    </row>
    <row r="34" spans="5:8" s="810" customFormat="1" x14ac:dyDescent="0.25">
      <c r="E34" s="1302" t="s">
        <v>1622</v>
      </c>
      <c r="F34" s="1300">
        <v>10346689.27</v>
      </c>
      <c r="G34" s="1300">
        <v>9942164.7799999993</v>
      </c>
      <c r="H34" s="1306">
        <f t="shared" si="3"/>
        <v>96.090300197060046</v>
      </c>
    </row>
    <row r="35" spans="5:8" s="810" customFormat="1" x14ac:dyDescent="0.25">
      <c r="E35" s="1302" t="s">
        <v>1623</v>
      </c>
      <c r="F35" s="1300">
        <v>20092346.41</v>
      </c>
      <c r="G35" s="1300">
        <v>19408306.32</v>
      </c>
      <c r="H35" s="1306">
        <f t="shared" si="3"/>
        <v>96.59551912931606</v>
      </c>
    </row>
    <row r="36" spans="5:8" s="810" customFormat="1" x14ac:dyDescent="0.25">
      <c r="E36" s="1302" t="s">
        <v>1624</v>
      </c>
      <c r="F36" s="1300">
        <v>19013700</v>
      </c>
      <c r="G36" s="1300">
        <v>10363700</v>
      </c>
      <c r="H36" s="1306">
        <f t="shared" si="3"/>
        <v>54.506487427486491</v>
      </c>
    </row>
    <row r="37" spans="5:8" x14ac:dyDescent="0.25">
      <c r="E37" s="1303">
        <f>E32+1</f>
        <v>7</v>
      </c>
      <c r="F37" s="1304">
        <v>9109912.1600000001</v>
      </c>
      <c r="G37" s="1304">
        <v>9067767.3599999994</v>
      </c>
      <c r="H37" s="1305">
        <f t="shared" si="3"/>
        <v>99.537374244012469</v>
      </c>
    </row>
    <row r="38" spans="5:8" s="810" customFormat="1" x14ac:dyDescent="0.25">
      <c r="E38" s="1302" t="s">
        <v>1621</v>
      </c>
      <c r="F38" s="1307">
        <v>0</v>
      </c>
      <c r="G38" s="1307">
        <v>0</v>
      </c>
      <c r="H38" s="1306" t="e">
        <f t="shared" si="3"/>
        <v>#DIV/0!</v>
      </c>
    </row>
    <row r="39" spans="5:8" s="810" customFormat="1" x14ac:dyDescent="0.25">
      <c r="E39" s="1302" t="s">
        <v>1622</v>
      </c>
      <c r="F39" s="1307">
        <v>0</v>
      </c>
      <c r="G39" s="1307">
        <v>0</v>
      </c>
      <c r="H39" s="1306" t="e">
        <f t="shared" si="3"/>
        <v>#DIV/0!</v>
      </c>
    </row>
    <row r="40" spans="5:8" s="810" customFormat="1" x14ac:dyDescent="0.25">
      <c r="E40" s="1302" t="s">
        <v>1623</v>
      </c>
      <c r="F40" s="1307">
        <v>9109912.1600000001</v>
      </c>
      <c r="G40" s="1307">
        <v>9067767.3599999994</v>
      </c>
      <c r="H40" s="1306">
        <f t="shared" si="3"/>
        <v>99.537374244012469</v>
      </c>
    </row>
    <row r="41" spans="5:8" x14ac:dyDescent="0.25">
      <c r="E41" s="1303">
        <f>E37+1</f>
        <v>8</v>
      </c>
      <c r="F41" s="1304">
        <v>7390002.29</v>
      </c>
      <c r="G41" s="1304">
        <v>7390002.29</v>
      </c>
      <c r="H41" s="1305">
        <f t="shared" si="3"/>
        <v>100</v>
      </c>
    </row>
    <row r="42" spans="5:8" s="810" customFormat="1" x14ac:dyDescent="0.25">
      <c r="E42" s="1302" t="s">
        <v>1621</v>
      </c>
      <c r="F42" s="1300">
        <v>5036628.53</v>
      </c>
      <c r="G42" s="1300">
        <v>5036628.53</v>
      </c>
      <c r="H42" s="1301"/>
    </row>
    <row r="43" spans="5:8" s="810" customFormat="1" x14ac:dyDescent="0.25">
      <c r="E43" s="1302" t="s">
        <v>1622</v>
      </c>
      <c r="F43" s="1300">
        <v>99557.48</v>
      </c>
      <c r="G43" s="1300">
        <v>99557.48</v>
      </c>
      <c r="H43" s="1301"/>
    </row>
    <row r="44" spans="5:8" s="810" customFormat="1" x14ac:dyDescent="0.25">
      <c r="E44" s="1302" t="s">
        <v>1623</v>
      </c>
      <c r="F44" s="1300">
        <v>2253816.2799999998</v>
      </c>
      <c r="G44" s="1300">
        <v>2253816.2799999998</v>
      </c>
      <c r="H44" s="1301"/>
    </row>
    <row r="45" spans="5:8" x14ac:dyDescent="0.25">
      <c r="E45" s="1303">
        <f>E41+1</f>
        <v>9</v>
      </c>
      <c r="F45" s="1304">
        <f>F46+F47+F48</f>
        <v>3072936</v>
      </c>
      <c r="G45" s="1304">
        <f>G46+G47+G48</f>
        <v>3072506</v>
      </c>
      <c r="H45" s="1305">
        <f t="shared" si="3"/>
        <v>99.98600686769916</v>
      </c>
    </row>
    <row r="46" spans="5:8" s="810" customFormat="1" x14ac:dyDescent="0.25">
      <c r="E46" s="1302" t="s">
        <v>1621</v>
      </c>
      <c r="F46" s="1307">
        <v>0</v>
      </c>
      <c r="G46" s="1307">
        <v>0</v>
      </c>
      <c r="H46" s="1306" t="e">
        <f t="shared" si="3"/>
        <v>#DIV/0!</v>
      </c>
    </row>
    <row r="47" spans="5:8" s="810" customFormat="1" x14ac:dyDescent="0.25">
      <c r="E47" s="1302" t="s">
        <v>1622</v>
      </c>
      <c r="F47" s="1307">
        <v>2972936</v>
      </c>
      <c r="G47" s="1307">
        <v>2972936</v>
      </c>
      <c r="H47" s="1306">
        <f t="shared" si="3"/>
        <v>100</v>
      </c>
    </row>
    <row r="48" spans="5:8" s="810" customFormat="1" x14ac:dyDescent="0.25">
      <c r="E48" s="1302" t="s">
        <v>1623</v>
      </c>
      <c r="F48" s="1307">
        <v>100000</v>
      </c>
      <c r="G48" s="1307">
        <v>99570</v>
      </c>
      <c r="H48" s="1306">
        <f t="shared" si="3"/>
        <v>99.570000000000007</v>
      </c>
    </row>
    <row r="49" spans="5:8" x14ac:dyDescent="0.25">
      <c r="E49" s="1303">
        <f>E45+1</f>
        <v>10</v>
      </c>
      <c r="F49" s="1304">
        <v>33010164.379999999</v>
      </c>
      <c r="G49" s="1304">
        <v>32200162.07</v>
      </c>
      <c r="H49" s="1305">
        <f t="shared" si="3"/>
        <v>97.54620334308072</v>
      </c>
    </row>
    <row r="50" spans="5:8" s="810" customFormat="1" x14ac:dyDescent="0.25">
      <c r="E50" s="1302" t="s">
        <v>1621</v>
      </c>
      <c r="F50" s="1300">
        <v>0</v>
      </c>
      <c r="G50" s="1300">
        <v>0</v>
      </c>
      <c r="H50" s="1301" t="e">
        <f t="shared" si="3"/>
        <v>#DIV/0!</v>
      </c>
    </row>
    <row r="51" spans="5:8" s="810" customFormat="1" x14ac:dyDescent="0.25">
      <c r="E51" s="1302" t="s">
        <v>1622</v>
      </c>
      <c r="F51" s="1300">
        <v>0</v>
      </c>
      <c r="G51" s="1300">
        <v>0</v>
      </c>
      <c r="H51" s="1301" t="e">
        <f t="shared" si="3"/>
        <v>#DIV/0!</v>
      </c>
    </row>
    <row r="52" spans="5:8" s="810" customFormat="1" x14ac:dyDescent="0.25">
      <c r="E52" s="1302" t="s">
        <v>1623</v>
      </c>
      <c r="F52" s="1300">
        <v>33010164.379999999</v>
      </c>
      <c r="G52" s="1300">
        <v>32200162.07</v>
      </c>
      <c r="H52" s="1301">
        <f t="shared" si="3"/>
        <v>97.54620334308072</v>
      </c>
    </row>
    <row r="53" spans="5:8" x14ac:dyDescent="0.25">
      <c r="E53" s="1303">
        <f>E49+1</f>
        <v>11</v>
      </c>
      <c r="F53" s="1304">
        <v>7675020</v>
      </c>
      <c r="G53" s="1304">
        <v>7674811.0999999996</v>
      </c>
      <c r="H53" s="1305">
        <f t="shared" si="3"/>
        <v>99.997278182988452</v>
      </c>
    </row>
    <row r="54" spans="5:8" s="810" customFormat="1" x14ac:dyDescent="0.25">
      <c r="E54" s="1302" t="s">
        <v>1621</v>
      </c>
      <c r="F54" s="1300">
        <v>0</v>
      </c>
      <c r="G54" s="1300">
        <v>0</v>
      </c>
      <c r="H54" s="1301" t="e">
        <f t="shared" si="3"/>
        <v>#DIV/0!</v>
      </c>
    </row>
    <row r="55" spans="5:8" s="810" customFormat="1" x14ac:dyDescent="0.25">
      <c r="E55" s="1302" t="s">
        <v>1622</v>
      </c>
      <c r="F55" s="1300">
        <v>0</v>
      </c>
      <c r="G55" s="1300">
        <v>0</v>
      </c>
      <c r="H55" s="1301" t="e">
        <f t="shared" si="3"/>
        <v>#DIV/0!</v>
      </c>
    </row>
    <row r="56" spans="5:8" s="810" customFormat="1" x14ac:dyDescent="0.25">
      <c r="E56" s="1302" t="s">
        <v>1623</v>
      </c>
      <c r="F56" s="1300">
        <v>7675020</v>
      </c>
      <c r="G56" s="1300">
        <v>7674811.0999999996</v>
      </c>
      <c r="H56" s="1301">
        <f t="shared" si="3"/>
        <v>99.997278182988452</v>
      </c>
    </row>
    <row r="57" spans="5:8" x14ac:dyDescent="0.25">
      <c r="E57" s="1303">
        <f>E53+1</f>
        <v>12</v>
      </c>
      <c r="F57" s="1304">
        <v>4200017.0199999996</v>
      </c>
      <c r="G57" s="1304">
        <v>4199635.5</v>
      </c>
      <c r="H57" s="1305">
        <f t="shared" si="3"/>
        <v>99.990916227287101</v>
      </c>
    </row>
    <row r="58" spans="5:8" s="810" customFormat="1" x14ac:dyDescent="0.25">
      <c r="E58" s="1302" t="s">
        <v>1621</v>
      </c>
      <c r="F58" s="1300">
        <v>0</v>
      </c>
      <c r="G58" s="1300">
        <v>0</v>
      </c>
      <c r="H58" s="1301" t="e">
        <f t="shared" si="3"/>
        <v>#DIV/0!</v>
      </c>
    </row>
    <row r="59" spans="5:8" s="810" customFormat="1" x14ac:dyDescent="0.25">
      <c r="E59" s="1302" t="s">
        <v>1622</v>
      </c>
      <c r="F59" s="1300">
        <v>0</v>
      </c>
      <c r="G59" s="1300">
        <v>0</v>
      </c>
      <c r="H59" s="1301" t="e">
        <f t="shared" si="3"/>
        <v>#DIV/0!</v>
      </c>
    </row>
    <row r="60" spans="5:8" s="810" customFormat="1" x14ac:dyDescent="0.25">
      <c r="E60" s="1302" t="s">
        <v>1623</v>
      </c>
      <c r="F60" s="1300">
        <v>4200017.0199999996</v>
      </c>
      <c r="G60" s="1300">
        <v>4199635.5</v>
      </c>
      <c r="H60" s="1301">
        <f t="shared" si="3"/>
        <v>99.990916227287101</v>
      </c>
    </row>
    <row r="61" spans="5:8" x14ac:dyDescent="0.25">
      <c r="E61" s="1302">
        <f>E57+1</f>
        <v>13</v>
      </c>
      <c r="F61" s="1300">
        <v>50000</v>
      </c>
      <c r="G61" s="1300">
        <v>50000</v>
      </c>
      <c r="H61" s="1301">
        <f t="shared" si="3"/>
        <v>100</v>
      </c>
    </row>
    <row r="62" spans="5:8" s="810" customFormat="1" x14ac:dyDescent="0.25">
      <c r="E62" s="1302" t="s">
        <v>1621</v>
      </c>
      <c r="F62" s="1300">
        <v>0</v>
      </c>
      <c r="G62" s="1300">
        <v>0</v>
      </c>
      <c r="H62" s="1301" t="e">
        <f t="shared" si="3"/>
        <v>#DIV/0!</v>
      </c>
    </row>
    <row r="63" spans="5:8" s="810" customFormat="1" x14ac:dyDescent="0.25">
      <c r="E63" s="1302" t="s">
        <v>1622</v>
      </c>
      <c r="F63" s="1300">
        <v>0</v>
      </c>
      <c r="G63" s="1300">
        <v>0</v>
      </c>
      <c r="H63" s="1301" t="e">
        <f t="shared" si="3"/>
        <v>#DIV/0!</v>
      </c>
    </row>
    <row r="64" spans="5:8" s="810" customFormat="1" x14ac:dyDescent="0.25">
      <c r="E64" s="1302" t="s">
        <v>1623</v>
      </c>
      <c r="F64" s="1300">
        <v>50000</v>
      </c>
      <c r="G64" s="1300">
        <v>50000</v>
      </c>
      <c r="H64" s="1301">
        <f t="shared" si="3"/>
        <v>100</v>
      </c>
    </row>
    <row r="65" spans="5:8" x14ac:dyDescent="0.25">
      <c r="E65" s="1302">
        <f>E61+1</f>
        <v>14</v>
      </c>
      <c r="F65" s="1300">
        <v>30350</v>
      </c>
      <c r="G65" s="1300">
        <v>30350</v>
      </c>
      <c r="H65" s="1301">
        <f t="shared" si="3"/>
        <v>100</v>
      </c>
    </row>
    <row r="66" spans="5:8" s="810" customFormat="1" x14ac:dyDescent="0.25">
      <c r="E66" s="1302" t="s">
        <v>1621</v>
      </c>
      <c r="F66" s="1300">
        <v>0</v>
      </c>
      <c r="G66" s="1300">
        <v>0</v>
      </c>
      <c r="H66" s="1301" t="e">
        <f t="shared" si="3"/>
        <v>#DIV/0!</v>
      </c>
    </row>
    <row r="67" spans="5:8" s="810" customFormat="1" x14ac:dyDescent="0.25">
      <c r="E67" s="1302" t="s">
        <v>1622</v>
      </c>
      <c r="F67" s="1300">
        <v>0</v>
      </c>
      <c r="G67" s="1300">
        <v>0</v>
      </c>
      <c r="H67" s="1301" t="e">
        <f t="shared" si="3"/>
        <v>#DIV/0!</v>
      </c>
    </row>
    <row r="68" spans="5:8" s="810" customFormat="1" x14ac:dyDescent="0.25">
      <c r="E68" s="1302" t="s">
        <v>1623</v>
      </c>
      <c r="F68" s="1300">
        <v>30350</v>
      </c>
      <c r="G68" s="1300">
        <v>30350</v>
      </c>
      <c r="H68" s="1301">
        <f t="shared" si="3"/>
        <v>100</v>
      </c>
    </row>
    <row r="69" spans="5:8" x14ac:dyDescent="0.25">
      <c r="E69" s="1303">
        <f>E65+1</f>
        <v>15</v>
      </c>
      <c r="F69" s="1304">
        <v>1986106.46</v>
      </c>
      <c r="G69" s="1304">
        <v>1955825.15</v>
      </c>
      <c r="H69" s="1305">
        <f t="shared" si="3"/>
        <v>98.475343058901274</v>
      </c>
    </row>
    <row r="70" spans="5:8" s="810" customFormat="1" x14ac:dyDescent="0.25">
      <c r="E70" s="1302" t="s">
        <v>1621</v>
      </c>
      <c r="F70" s="1300">
        <v>0</v>
      </c>
      <c r="G70" s="1300">
        <v>0</v>
      </c>
      <c r="H70" s="1301" t="e">
        <f t="shared" si="3"/>
        <v>#DIV/0!</v>
      </c>
    </row>
    <row r="71" spans="5:8" s="810" customFormat="1" x14ac:dyDescent="0.25">
      <c r="E71" s="1302" t="s">
        <v>1622</v>
      </c>
      <c r="F71" s="1300">
        <v>0</v>
      </c>
      <c r="G71" s="1300">
        <v>0</v>
      </c>
      <c r="H71" s="1301" t="e">
        <f t="shared" si="3"/>
        <v>#DIV/0!</v>
      </c>
    </row>
    <row r="72" spans="5:8" s="810" customFormat="1" x14ac:dyDescent="0.25">
      <c r="E72" s="1302" t="s">
        <v>1623</v>
      </c>
      <c r="F72" s="1300">
        <v>1986106.46</v>
      </c>
      <c r="G72" s="1300">
        <v>1955825.15</v>
      </c>
      <c r="H72" s="1301">
        <f t="shared" si="3"/>
        <v>98.475343058901274</v>
      </c>
    </row>
    <row r="73" spans="5:8" x14ac:dyDescent="0.25">
      <c r="E73" s="1303">
        <f>E69+1</f>
        <v>16</v>
      </c>
      <c r="F73" s="1304">
        <f>F74+F75+F76</f>
        <v>11935578.01</v>
      </c>
      <c r="G73" s="1304">
        <f>G74+G75+G76</f>
        <v>11935578.01</v>
      </c>
      <c r="H73" s="1305">
        <f t="shared" si="3"/>
        <v>100</v>
      </c>
    </row>
    <row r="74" spans="5:8" s="810" customFormat="1" x14ac:dyDescent="0.25">
      <c r="E74" s="1302" t="s">
        <v>1621</v>
      </c>
      <c r="F74" s="1300">
        <v>0</v>
      </c>
      <c r="G74" s="1300">
        <v>0</v>
      </c>
      <c r="H74" s="1301" t="e">
        <f t="shared" si="3"/>
        <v>#DIV/0!</v>
      </c>
    </row>
    <row r="75" spans="5:8" s="810" customFormat="1" x14ac:dyDescent="0.25">
      <c r="E75" s="1302" t="s">
        <v>1622</v>
      </c>
      <c r="F75" s="1300">
        <v>2483108.7799999998</v>
      </c>
      <c r="G75" s="1300">
        <v>2483108.7799999998</v>
      </c>
      <c r="H75" s="1301">
        <f t="shared" si="3"/>
        <v>100</v>
      </c>
    </row>
    <row r="76" spans="5:8" s="810" customFormat="1" x14ac:dyDescent="0.25">
      <c r="E76" s="1302" t="s">
        <v>1623</v>
      </c>
      <c r="F76" s="1300">
        <v>9452469.2300000004</v>
      </c>
      <c r="G76" s="1300">
        <v>9452469.2300000004</v>
      </c>
      <c r="H76" s="1301">
        <f t="shared" si="3"/>
        <v>100</v>
      </c>
    </row>
    <row r="77" spans="5:8" x14ac:dyDescent="0.25">
      <c r="E77" s="1303">
        <f>E73+1</f>
        <v>17</v>
      </c>
      <c r="F77" s="1304">
        <v>245120</v>
      </c>
      <c r="G77" s="1304">
        <v>245120</v>
      </c>
      <c r="H77" s="1305">
        <f t="shared" si="3"/>
        <v>100</v>
      </c>
    </row>
    <row r="78" spans="5:8" s="810" customFormat="1" x14ac:dyDescent="0.25">
      <c r="E78" s="1302" t="s">
        <v>1621</v>
      </c>
      <c r="F78" s="1300">
        <v>0</v>
      </c>
      <c r="G78" s="1300">
        <v>0</v>
      </c>
      <c r="H78" s="1301" t="e">
        <f t="shared" si="3"/>
        <v>#DIV/0!</v>
      </c>
    </row>
    <row r="79" spans="5:8" s="810" customFormat="1" x14ac:dyDescent="0.25">
      <c r="E79" s="1302" t="s">
        <v>1622</v>
      </c>
      <c r="F79" s="1300">
        <v>0</v>
      </c>
      <c r="G79" s="1300">
        <v>0</v>
      </c>
      <c r="H79" s="1301" t="e">
        <f t="shared" si="3"/>
        <v>#DIV/0!</v>
      </c>
    </row>
    <row r="80" spans="5:8" s="810" customFormat="1" x14ac:dyDescent="0.25">
      <c r="E80" s="1302" t="s">
        <v>1623</v>
      </c>
      <c r="F80" s="1300">
        <v>245120</v>
      </c>
      <c r="G80" s="1300">
        <v>245120</v>
      </c>
      <c r="H80" s="1301">
        <f t="shared" si="3"/>
        <v>100</v>
      </c>
    </row>
    <row r="81" spans="5:11" x14ac:dyDescent="0.25">
      <c r="E81" s="1303">
        <f>E77+1</f>
        <v>18</v>
      </c>
      <c r="F81" s="1304">
        <v>1000000</v>
      </c>
      <c r="G81" s="1304">
        <v>1000000</v>
      </c>
      <c r="H81" s="1305">
        <f t="shared" si="3"/>
        <v>100</v>
      </c>
    </row>
    <row r="82" spans="5:11" s="810" customFormat="1" x14ac:dyDescent="0.25">
      <c r="E82" s="1302" t="s">
        <v>1621</v>
      </c>
      <c r="F82" s="1300">
        <v>0</v>
      </c>
      <c r="G82" s="1300">
        <v>0</v>
      </c>
      <c r="H82" s="1301" t="e">
        <f t="shared" si="3"/>
        <v>#DIV/0!</v>
      </c>
    </row>
    <row r="83" spans="5:11" s="810" customFormat="1" x14ac:dyDescent="0.25">
      <c r="E83" s="1302" t="s">
        <v>1622</v>
      </c>
      <c r="F83" s="1300">
        <v>0</v>
      </c>
      <c r="G83" s="1300">
        <v>0</v>
      </c>
      <c r="H83" s="1301" t="e">
        <f t="shared" si="3"/>
        <v>#DIV/0!</v>
      </c>
    </row>
    <row r="84" spans="5:11" s="810" customFormat="1" x14ac:dyDescent="0.25">
      <c r="E84" s="1302" t="s">
        <v>1623</v>
      </c>
      <c r="F84" s="1300">
        <v>1000000</v>
      </c>
      <c r="G84" s="1300">
        <v>1000000</v>
      </c>
      <c r="H84" s="1301">
        <f t="shared" si="3"/>
        <v>100</v>
      </c>
    </row>
    <row r="85" spans="5:11" x14ac:dyDescent="0.25">
      <c r="E85" s="1303">
        <f>E81+1</f>
        <v>19</v>
      </c>
      <c r="F85" s="1304">
        <v>4600000</v>
      </c>
      <c r="G85" s="1304">
        <v>4600000</v>
      </c>
      <c r="H85" s="1305">
        <f t="shared" si="3"/>
        <v>100</v>
      </c>
    </row>
    <row r="86" spans="5:11" s="810" customFormat="1" x14ac:dyDescent="0.25">
      <c r="E86" s="1302" t="s">
        <v>1621</v>
      </c>
      <c r="F86" s="1300">
        <v>0</v>
      </c>
      <c r="G86" s="1300">
        <v>0</v>
      </c>
      <c r="H86" s="1301" t="e">
        <f t="shared" si="3"/>
        <v>#DIV/0!</v>
      </c>
    </row>
    <row r="87" spans="5:11" s="810" customFormat="1" x14ac:dyDescent="0.25">
      <c r="E87" s="1302" t="s">
        <v>1622</v>
      </c>
      <c r="F87" s="1300">
        <v>0</v>
      </c>
      <c r="G87" s="1300">
        <v>0</v>
      </c>
      <c r="H87" s="1301" t="e">
        <f t="shared" si="3"/>
        <v>#DIV/0!</v>
      </c>
      <c r="J87" s="156">
        <f>F12+F16+F20+F24+F28+F32+F37+F41+F45+F49+F53+F57+F61+F65+F69+F73+F77+F81+F85</f>
        <v>1629379487.8300002</v>
      </c>
      <c r="K87" s="156">
        <f>G12+G16+G20+G24+G28+G32+G37+G41+G45+G49+G53+G57+G61+G65+G69+G73+G77+G81+G85</f>
        <v>1587578014.4099996</v>
      </c>
    </row>
    <row r="88" spans="5:11" s="810" customFormat="1" x14ac:dyDescent="0.25">
      <c r="E88" s="1302" t="s">
        <v>1623</v>
      </c>
      <c r="F88" s="1300">
        <v>4600000</v>
      </c>
      <c r="G88" s="1300">
        <v>4600000</v>
      </c>
      <c r="H88" s="1301">
        <f t="shared" si="3"/>
        <v>100</v>
      </c>
    </row>
    <row r="89" spans="5:11" x14ac:dyDescent="0.25">
      <c r="E89" s="810"/>
      <c r="F89" s="156"/>
      <c r="G89" s="156"/>
    </row>
    <row r="90" spans="5:11" x14ac:dyDescent="0.25">
      <c r="E90" s="810"/>
      <c r="F90" s="156"/>
      <c r="G90" s="156"/>
      <c r="J90" s="156">
        <f>J87/1000000</f>
        <v>1629.3794878300002</v>
      </c>
      <c r="K90" s="156">
        <f>K87/1000000</f>
        <v>1587.5780144099997</v>
      </c>
    </row>
    <row r="91" spans="5:11" x14ac:dyDescent="0.25">
      <c r="E91" s="810"/>
      <c r="F91" s="156"/>
      <c r="G91" s="156"/>
    </row>
    <row r="92" spans="5:11" x14ac:dyDescent="0.25">
      <c r="E92" s="810"/>
      <c r="F92" s="156"/>
      <c r="G92" s="156"/>
    </row>
    <row r="93" spans="5:11" x14ac:dyDescent="0.25">
      <c r="E93" s="810"/>
      <c r="F93" s="156"/>
      <c r="G93" s="156"/>
    </row>
    <row r="94" spans="5:11" x14ac:dyDescent="0.25">
      <c r="E94" s="810"/>
      <c r="F94" s="156"/>
      <c r="G94" s="156"/>
    </row>
    <row r="95" spans="5:11" x14ac:dyDescent="0.25">
      <c r="E95" s="810"/>
      <c r="F95" s="156"/>
      <c r="G95" s="156"/>
    </row>
    <row r="96" spans="5:11" x14ac:dyDescent="0.25">
      <c r="E96" s="810"/>
      <c r="F96" s="156"/>
      <c r="G96" s="156"/>
    </row>
    <row r="97" spans="5:7" x14ac:dyDescent="0.25">
      <c r="E97" s="810"/>
      <c r="F97" s="156"/>
      <c r="G97" s="156"/>
    </row>
    <row r="98" spans="5:7" x14ac:dyDescent="0.25">
      <c r="E98" s="810"/>
    </row>
    <row r="99" spans="5:7" x14ac:dyDescent="0.25">
      <c r="E99" s="810"/>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Форма 7</vt:lpstr>
      <vt:lpstr>Форма 8</vt:lpstr>
      <vt:lpstr>Форма 6</vt:lpstr>
      <vt:lpstr>Лист1</vt:lpstr>
      <vt:lpstr>Форма 9</vt:lpstr>
      <vt:lpstr>Лист5</vt:lpstr>
      <vt:lpstr>Лист4</vt:lpstr>
      <vt:lpstr>Лист6</vt:lpstr>
      <vt:lpstr>'Форма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dc:creator>
  <cp:lastModifiedBy>Soboleva</cp:lastModifiedBy>
  <cp:lastPrinted>2026-04-23T08:20:34Z</cp:lastPrinted>
  <dcterms:created xsi:type="dcterms:W3CDTF">2013-11-11T03:32:15Z</dcterms:created>
  <dcterms:modified xsi:type="dcterms:W3CDTF">2026-09-08T05:51:42Z</dcterms:modified>
</cp:coreProperties>
</file>