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YandexDisk\OBMEN\!Для публикации на сайт\Приказ 33 (открытые данные)\Доходы расходы\"/>
    </mc:Choice>
  </mc:AlternateContent>
  <bookViews>
    <workbookView xWindow="630" yWindow="600" windowWidth="20730" windowHeight="11760"/>
  </bookViews>
  <sheets>
    <sheet name="доходы" sheetId="4" r:id="rId1"/>
    <sheet name="расходы" sheetId="3" r:id="rId2"/>
  </sheets>
  <definedNames>
    <definedName name="_xlnm.Print_Titles" localSheetId="1">расходы!$4:$5</definedName>
  </definedNames>
  <calcPr calcId="152511"/>
</workbook>
</file>

<file path=xl/calcChain.xml><?xml version="1.0" encoding="utf-8"?>
<calcChain xmlns="http://schemas.openxmlformats.org/spreadsheetml/2006/main">
  <c r="F44" i="4" l="1"/>
  <c r="F28" i="4"/>
  <c r="F18" i="4"/>
  <c r="F11" i="4"/>
  <c r="G11" i="4" l="1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9" i="4"/>
  <c r="G40" i="4"/>
  <c r="G41" i="4"/>
  <c r="G44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72" i="4"/>
  <c r="G98" i="4"/>
  <c r="G99" i="4"/>
  <c r="F10" i="4"/>
  <c r="F9" i="4" s="1"/>
  <c r="E11" i="4"/>
  <c r="E12" i="4"/>
  <c r="E13" i="4"/>
  <c r="E14" i="4"/>
  <c r="E15" i="4"/>
  <c r="E16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4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61" i="4"/>
  <c r="E64" i="4"/>
  <c r="E65" i="4"/>
  <c r="E66" i="4"/>
  <c r="E67" i="4"/>
  <c r="E74" i="4"/>
  <c r="E75" i="4"/>
  <c r="E88" i="4"/>
  <c r="E89" i="4"/>
  <c r="E90" i="4"/>
  <c r="E91" i="4"/>
  <c r="E92" i="4"/>
  <c r="D10" i="4" l="1"/>
  <c r="C10" i="4"/>
  <c r="C9" i="4" s="1"/>
  <c r="D9" i="4" l="1"/>
  <c r="E10" i="4"/>
  <c r="G10" i="4"/>
  <c r="G124" i="4"/>
  <c r="G121" i="4"/>
  <c r="E128" i="4"/>
  <c r="G128" i="4"/>
  <c r="E124" i="4"/>
  <c r="E121" i="4"/>
  <c r="D107" i="4"/>
  <c r="C107" i="4"/>
  <c r="F44" i="3"/>
  <c r="F39" i="3"/>
  <c r="F36" i="3"/>
  <c r="F30" i="3"/>
  <c r="F25" i="3"/>
  <c r="F19" i="3"/>
  <c r="F52" i="3" s="1"/>
  <c r="G20" i="3"/>
  <c r="G21" i="3"/>
  <c r="E21" i="3"/>
  <c r="G10" i="3"/>
  <c r="D17" i="3"/>
  <c r="D52" i="3" s="1"/>
  <c r="C17" i="3"/>
  <c r="D19" i="3"/>
  <c r="C19" i="3"/>
  <c r="D25" i="3"/>
  <c r="C25" i="3"/>
  <c r="D30" i="3"/>
  <c r="C30" i="3"/>
  <c r="D36" i="3"/>
  <c r="E36" i="3" s="1"/>
  <c r="C36" i="3"/>
  <c r="C39" i="3"/>
  <c r="C44" i="3"/>
  <c r="E44" i="3" s="1"/>
  <c r="C6" i="3"/>
  <c r="E6" i="3" s="1"/>
  <c r="E12" i="3"/>
  <c r="E7" i="3"/>
  <c r="E8" i="3"/>
  <c r="E9" i="3"/>
  <c r="E10" i="3"/>
  <c r="E11" i="3"/>
  <c r="E13" i="3"/>
  <c r="E14" i="3"/>
  <c r="E15" i="3"/>
  <c r="E16" i="3"/>
  <c r="E18" i="3"/>
  <c r="E20" i="3"/>
  <c r="E22" i="3"/>
  <c r="E23" i="3"/>
  <c r="E24" i="3"/>
  <c r="E26" i="3"/>
  <c r="E27" i="3"/>
  <c r="E28" i="3"/>
  <c r="E29" i="3"/>
  <c r="E30" i="3"/>
  <c r="E31" i="3"/>
  <c r="E32" i="3"/>
  <c r="E33" i="3"/>
  <c r="E34" i="3"/>
  <c r="E35" i="3"/>
  <c r="E37" i="3"/>
  <c r="E38" i="3"/>
  <c r="E40" i="3"/>
  <c r="E41" i="3"/>
  <c r="E42" i="3"/>
  <c r="E43" i="3"/>
  <c r="E45" i="3"/>
  <c r="E46" i="3"/>
  <c r="E47" i="3"/>
  <c r="E48" i="3"/>
  <c r="E49" i="3"/>
  <c r="E50" i="3"/>
  <c r="E51" i="3"/>
  <c r="E19" i="3" l="1"/>
  <c r="E25" i="3"/>
  <c r="E9" i="4"/>
  <c r="G9" i="4"/>
  <c r="E17" i="3"/>
  <c r="C52" i="3"/>
  <c r="E52" i="3" s="1"/>
  <c r="E39" i="3"/>
  <c r="G106" i="4"/>
  <c r="G105" i="4"/>
  <c r="E105" i="4"/>
  <c r="E106" i="4"/>
  <c r="G112" i="4"/>
  <c r="G113" i="4"/>
  <c r="G108" i="4"/>
  <c r="G109" i="4"/>
  <c r="G110" i="4"/>
  <c r="E125" i="4"/>
  <c r="E118" i="4"/>
  <c r="G120" i="4"/>
  <c r="G125" i="4"/>
  <c r="G118" i="4"/>
  <c r="G101" i="4"/>
  <c r="G102" i="4"/>
  <c r="G103" i="4"/>
  <c r="G104" i="4"/>
  <c r="G107" i="4"/>
  <c r="G111" i="4"/>
  <c r="G114" i="4"/>
  <c r="G115" i="4"/>
  <c r="G116" i="4"/>
  <c r="G117" i="4"/>
  <c r="G119" i="4"/>
  <c r="G122" i="4"/>
  <c r="G123" i="4"/>
  <c r="G126" i="4"/>
  <c r="G127" i="4"/>
  <c r="G100" i="4"/>
  <c r="E100" i="4" l="1"/>
  <c r="E101" i="4"/>
  <c r="E102" i="4"/>
  <c r="E103" i="4"/>
  <c r="E104" i="4"/>
  <c r="E107" i="4"/>
  <c r="E108" i="4"/>
  <c r="E109" i="4"/>
  <c r="E110" i="4"/>
  <c r="E111" i="4"/>
  <c r="E112" i="4"/>
  <c r="E113" i="4"/>
  <c r="E114" i="4"/>
  <c r="E115" i="4"/>
  <c r="E116" i="4"/>
  <c r="E117" i="4"/>
  <c r="E119" i="4"/>
  <c r="E120" i="4"/>
  <c r="E122" i="4"/>
  <c r="E123" i="4"/>
  <c r="E126" i="4"/>
  <c r="E127" i="4"/>
  <c r="G46" i="3" l="1"/>
  <c r="G38" i="3"/>
  <c r="G52" i="3"/>
  <c r="G50" i="3"/>
  <c r="G51" i="3"/>
  <c r="G47" i="3"/>
  <c r="G15" i="3"/>
  <c r="G16" i="3"/>
  <c r="G7" i="3"/>
  <c r="G8" i="3"/>
  <c r="G9" i="3"/>
  <c r="G11" i="3"/>
  <c r="G14" i="3"/>
  <c r="G17" i="3"/>
  <c r="G18" i="3"/>
  <c r="G19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9" i="3"/>
  <c r="G40" i="3"/>
  <c r="G41" i="3"/>
  <c r="G42" i="3"/>
  <c r="G43" i="3"/>
  <c r="G44" i="3"/>
  <c r="G45" i="3"/>
  <c r="G48" i="3"/>
  <c r="G49" i="3"/>
  <c r="G6" i="3"/>
</calcChain>
</file>

<file path=xl/sharedStrings.xml><?xml version="1.0" encoding="utf-8"?>
<sst xmlns="http://schemas.openxmlformats.org/spreadsheetml/2006/main" count="355" uniqueCount="351">
  <si>
    <t>Единица измерения: руб.</t>
  </si>
  <si>
    <t>Наименование показателя</t>
  </si>
  <si>
    <t>Раздел, под-раздел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</si>
  <si>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</si>
  <si>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</si>
  <si>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</si>
  <si>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</si>
  <si>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</si>
  <si>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</si>
  <si>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</si>
  <si>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</si>
  <si>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</si>
  <si>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</si>
  <si>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</si>
  <si>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</si>
  <si>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</si>
  <si>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</si>
  <si>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</si>
  <si>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</si>
  <si>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</si>
  <si>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</si>
  <si>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</si>
  <si>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</si>
  <si>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</si>
  <si>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</si>
  <si>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</si>
  <si>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</si>
  <si>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</si>
  <si>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</si>
  <si>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</si>
  <si>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</si>
  <si>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</si>
  <si>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</si>
  <si>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</si>
  <si>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</si>
  <si>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</si>
  <si>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</si>
  <si>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</si>
  <si>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</si>
  <si>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</si>
  <si>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</si>
  <si>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</si>
  <si>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</si>
  <si>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</si>
  <si>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</si>
  <si>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</si>
  <si>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</si>
  <si>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</si>
  <si>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</si>
  <si>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</si>
  <si>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</si>
  <si>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</si>
  <si>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</si>
  <si>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</si>
  <si>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</si>
  <si>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</si>
  <si>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</si>
  <si>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</si>
  <si>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</si>
  <si>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</si>
  <si>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</si>
  <si>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</si>
  <si>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</si>
  <si>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</si>
  <si>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</si>
  <si>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</si>
  <si>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</si>
  <si>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</si>
  <si>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</si>
  <si>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</si>
  <si>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</si>
  <si>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</si>
  <si>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</si>
  <si>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</si>
  <si>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</si>
  <si>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</si>
  <si>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</si>
  <si>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</si>
  <si>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</si>
  <si>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</si>
  <si>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</si>
  <si>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ВСЕГО РАСХОДОВ:</t>
  </si>
  <si>
    <t>Темп роста к соответствующему периоду прошлого года, %</t>
  </si>
  <si>
    <t>НАЦИОНАЛЬНАЯ ОБОРОНА</t>
  </si>
  <si>
    <t>0200</t>
  </si>
  <si>
    <t>Мобилизационная и вневойсковая подготовка</t>
  </si>
  <si>
    <t>0203</t>
  </si>
  <si>
    <t>Другие вопросы в области физической культуры и спорта</t>
  </si>
  <si>
    <t>1400</t>
  </si>
  <si>
    <t>1401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</si>
  <si>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</si>
  <si>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</si>
  <si>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Наименование показателя</t>
  </si>
  <si>
    <t>Код дохода по бюджетной классификации</t>
  </si>
  <si>
    <t>4</t>
  </si>
  <si>
    <t>5</t>
  </si>
  <si>
    <t>Доходы бюджета - всего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</si>
  <si>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</si>
  <si>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</si>
  <si>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</si>
  <si>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</si>
  <si>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</si>
  <si>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</si>
  <si>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</si>
  <si>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</si>
  <si>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</si>
  <si>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</si>
  <si>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</si>
  <si>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</si>
  <si>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</si>
  <si>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</si>
  <si>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</si>
  <si>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</si>
  <si>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</si>
  <si>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</si>
  <si>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</si>
  <si>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</si>
  <si>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</si>
  <si>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</si>
  <si>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</si>
  <si>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</si>
  <si>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</si>
  <si>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</si>
  <si>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</si>
  <si>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</si>
  <si>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</si>
  <si>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</si>
  <si>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</si>
  <si>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</si>
  <si>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</si>
  <si>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</si>
  <si>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</si>
  <si>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</si>
  <si>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</si>
  <si>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</si>
  <si>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</si>
  <si>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</si>
  <si>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</si>
  <si>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</si>
  <si>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</si>
  <si>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</si>
  <si>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НАЛОГИ НА ИМУЩЕСТВО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</si>
  <si>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</si>
  <si>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</si>
  <si>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</si>
  <si>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</si>
  <si>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</si>
  <si>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</si>
  <si>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физических лиц</t>
  </si>
  <si>
    <t>000 1 06 06040 00 0000 110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</si>
  <si>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</si>
  <si>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</si>
  <si>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</si>
  <si>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</si>
  <si>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</si>
  <si>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</si>
  <si>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</si>
  <si>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</si>
  <si>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</si>
  <si>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</si>
  <si>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</si>
  <si>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</si>
  <si>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</si>
  <si>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</si>
  <si>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</si>
  <si>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</si>
  <si>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</si>
  <si>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</si>
  <si>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</si>
  <si>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</si>
  <si>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</si>
  <si>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</si>
  <si>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</si>
  <si>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</si>
  <si>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</si>
  <si>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</si>
  <si>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 7</t>
  </si>
  <si>
    <t>000 1 12 01010 01 0000 120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</si>
  <si>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</si>
  <si>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</si>
  <si>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</si>
  <si>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</si>
  <si>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</si>
  <si>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</si>
  <si>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</si>
  <si>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</si>
  <si>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</si>
  <si>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</si>
  <si>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</si>
  <si>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</si>
  <si>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</si>
  <si>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</si>
  <si>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</si>
  <si>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</si>
  <si>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</si>
  <si>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</si>
  <si>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</si>
  <si>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</si>
  <si>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</si>
  <si>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</si>
  <si>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</si>
  <si>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</si>
  <si>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</si>
  <si>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</si>
  <si>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</si>
  <si>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</si>
  <si>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</si>
  <si>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</si>
  <si>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</si>
  <si>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</si>
  <si>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</si>
  <si>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</si>
  <si>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</si>
  <si>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</si>
  <si>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</si>
  <si>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</si>
  <si>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</si>
  <si>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</si>
  <si>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</si>
  <si>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</si>
  <si>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</si>
  <si>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</si>
  <si>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</si>
  <si>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</si>
  <si>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</si>
  <si>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</si>
  <si>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</si>
  <si>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</si>
  <si>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</si>
  <si>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</si>
  <si>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</si>
  <si>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</si>
  <si>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</si>
  <si>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</si>
  <si>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</si>
  <si>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</si>
  <si>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</si>
  <si>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</si>
  <si>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</si>
  <si>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</si>
  <si>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</si>
  <si>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</si>
  <si>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</si>
  <si>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</si>
  <si>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</si>
  <si>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</si>
  <si>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</si>
  <si>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</si>
  <si>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</si>
  <si>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</si>
  <si>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</si>
  <si>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Платежи в целях возмещения причиненного ущерба (убытков)</t>
  </si>
  <si>
    <t>000 1 16 10000 00 0000 140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</si>
  <si>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</si>
  <si>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000 1 16 10030 04 0000 140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</si>
  <si>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</si>
  <si>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</si>
  <si>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</si>
  <si>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</si>
  <si>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</si>
  <si>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</si>
  <si>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</si>
  <si>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</si>
  <si>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</si>
  <si>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</si>
  <si>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</si>
  <si>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</si>
  <si>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</si>
  <si>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</si>
  <si>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</si>
  <si>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</si>
  <si>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</si>
  <si>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</si>
  <si>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</si>
  <si>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</si>
  <si>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</si>
  <si>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000 2 02 15853 00 0000 150</t>
  </si>
  <si>
    <t xml:space="preserve">  Дотации бюджетам городских округов на поддержку мер по обеспечению 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</si>
  <si>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000 2 02 15853 04 0000 150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</si>
  <si>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</si>
  <si>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</si>
  <si>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</si>
  <si>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000 2 02 25097 00 0000 150</t>
  </si>
  <si>
    <t xml:space="preserve">  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</si>
  <si>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</si>
  <si>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</si>
  <si>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000 2 02 25232 00 0000 150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</si>
  <si>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</si>
  <si>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</si>
  <si>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</si>
  <si>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</si>
  <si>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</si>
  <si>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</si>
  <si>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Прочие субсидии</t>
  </si>
  <si>
    <t>000 2 02 29999 00 0000 150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</si>
  <si>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</si>
  <si>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</si>
  <si>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</si>
  <si>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</si>
  <si>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</si>
  <si>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</si>
  <si>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</si>
  <si>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</si>
  <si>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</si>
  <si>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000 2 02 35260 00 0000 150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</si>
  <si>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</si>
  <si>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</si>
  <si>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</si>
  <si>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</si>
  <si>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</si>
  <si>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</si>
  <si>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БЕЗВОЗМЕЗДНЫЕ ПОСТУПЛЕНИЯ</t>
  </si>
  <si>
    <t>000 2 07 00000 00 0000 000</t>
  </si>
  <si>
    <t>6</t>
  </si>
  <si>
    <t>7</t>
  </si>
  <si>
    <t>3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</si>
  <si>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</si>
  <si>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</si>
  <si>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000 2 02 40014 00 0000 150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</si>
  <si>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</si>
  <si>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r>
      <t xml:space="preserve">Фактически исполнено по состоянию на </t>
    </r>
    <r>
      <rPr>
        <i/>
        <sz val="12"/>
        <color indexed="8"/>
        <rFont val="Times New Roman"/>
        <family val="1"/>
        <charset val="204"/>
      </rPr>
      <t>01.10.2020</t>
    </r>
    <r>
      <rPr>
        <sz val="12"/>
        <color indexed="8"/>
        <rFont val="Times New Roman"/>
        <family val="1"/>
        <charset val="204"/>
      </rPr>
      <t xml:space="preserve"> 
</t>
    </r>
  </si>
  <si>
    <t>Процент исполнения годового плана по состоянию на 01.10.2020</t>
  </si>
  <si>
    <r>
      <t xml:space="preserve">Фактически исполнено по состоянию на </t>
    </r>
    <r>
      <rPr>
        <i/>
        <sz val="12"/>
        <color indexed="8"/>
        <rFont val="Times New Roman"/>
        <family val="1"/>
        <charset val="204"/>
      </rPr>
      <t>01.10.2019</t>
    </r>
    <r>
      <rPr>
        <sz val="12"/>
        <color indexed="8"/>
        <rFont val="Times New Roman"/>
        <family val="1"/>
        <charset val="204"/>
      </rPr>
      <t xml:space="preserve">
</t>
    </r>
  </si>
  <si>
    <t>Утвержденные бюджетные назначения                     (в ред. 49-НПА)</t>
  </si>
  <si>
    <t>0107</t>
  </si>
  <si>
    <t>Обеспечение проведения выборов и референдумов</t>
  </si>
  <si>
    <t>0406</t>
  </si>
  <si>
    <t>Водное хозяйство</t>
  </si>
  <si>
    <t>Сведения об исполнении доходов бюджета Чугуевского муниципального округа за 2020 год по состоянию на 01.10.2020</t>
  </si>
  <si>
    <t>Утвержденные бюджетные назначения годовой план на текущий финансовый год, по состоянию на 01.10.2020            (в ред. 49-НПА)</t>
  </si>
  <si>
    <t xml:space="preserve">Фактически исполнено по состоянию на 01.10.2020 
</t>
  </si>
  <si>
    <t>Фактически исполнено по состоянию на 01.10.2019</t>
  </si>
  <si>
    <t>000 2 02 35304 00 0000 150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</si>
  <si>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</si>
  <si>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</si>
  <si>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</si>
  <si>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</si>
  <si>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</si>
  <si>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</si>
  <si>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</si>
  <si>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06 00000 00 0000 000*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</si>
  <si>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</si>
  <si>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</si>
  <si>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</si>
  <si>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иного имущества, находящегося в собственности муниципальных райнов (за исключением движимого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</si>
  <si>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000**</t>
  </si>
  <si>
    <t>000 1 11 01000 00 0000 000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</si>
  <si>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</si>
  <si>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* В связи с тем, что налоги на имущество в 2019 году зачисляли в бюджеты поселений, сравнение 2019 и 2020 годов по КБК "НАЛОГИ НА ИМУЩЕСТВО" не представляется возможным</t>
  </si>
  <si>
    <t>** В сязи с изменениями, внесенными в Бюджетный кодекс РФ, в части распределения поступлений по штрафам, сравнение 2019 и 2020 годов по КБК "ШТРАФЫ, САНКЦИИ, ВОЗМЕЩЕНИЕ УЩЕРБА" не представляется возможным</t>
  </si>
  <si>
    <t>Сведения об исполнении расходов бюджета Чугуевского муниципального округа по разделам и подразделам классификации расходов бюджета за 2020 год 
по состоянию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</si>
</sst>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7">
    <xf numFmtId="0" fontId="0" fillId="0" borderId="0"/>
    <xf numFmtId="0" fontId="1" fillId="0" borderId="1">
      <alignment wrapText="1"/>
    </xf>
    <xf numFmtId="0" fontId="1" fillId="0" borderId="1"/>
    <xf numFmtId="0" fontId="1" fillId="0" borderId="1">
      <alignment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3" fillId="0" borderId="1">
      <alignment horizontal="center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1"/>
    <xf numFmtId="0" fontId="2" fillId="0" borderId="2">
      <alignment vertical="top" wrapText="1"/>
    </xf>
    <xf numFmtId="1" fontId="2" fillId="0" borderId="2">
      <alignment horizontal="center" vertical="top" shrinkToFit="1"/>
    </xf>
    <xf numFmtId="4" fontId="2" fillId="0" borderId="2">
      <alignment horizontal="right" vertical="top" shrinkToFit="1"/>
    </xf>
    <xf numFmtId="10" fontId="2" fillId="0" borderId="2">
      <alignment horizontal="right" vertical="top" shrinkToFit="1"/>
    </xf>
    <xf numFmtId="0" fontId="2" fillId="0" borderId="1"/>
    <xf numFmtId="0" fontId="1" fillId="0" borderId="2">
      <alignment vertical="top" wrapText="1"/>
    </xf>
    <xf numFmtId="1" fontId="1" fillId="0" borderId="2">
      <alignment horizontal="center" vertical="top"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4" fillId="0" borderId="2">
      <alignment horizontal="left" vertical="center"/>
    </xf>
    <xf numFmtId="4" fontId="4" fillId="0" borderId="2">
      <alignment horizontal="right" vertical="center" shrinkToFit="1"/>
    </xf>
    <xf numFmtId="10" fontId="4" fillId="0" borderId="2">
      <alignment horizontal="right" vertical="center" shrinkToFit="1"/>
    </xf>
    <xf numFmtId="0" fontId="5" fillId="0" borderId="1">
      <alignment vertical="center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6" fillId="0" borderId="1"/>
    <xf numFmtId="0" fontId="6" fillId="0" borderId="1"/>
    <xf numFmtId="0" fontId="7" fillId="2" borderId="1"/>
    <xf numFmtId="1" fontId="1" fillId="0" borderId="2">
      <alignment horizontal="left" vertical="top" wrapText="1" indent="2"/>
    </xf>
    <xf numFmtId="0" fontId="1" fillId="0" borderId="1">
      <alignment vertical="top"/>
    </xf>
    <xf numFmtId="0" fontId="8" fillId="2" borderId="1"/>
    <xf numFmtId="0" fontId="7" fillId="0" borderId="1"/>
    <xf numFmtId="0" fontId="8" fillId="0" borderId="1"/>
    <xf numFmtId="4" fontId="16" fillId="0" borderId="10">
      <alignment horizontal="right" shrinkToFit="1"/>
    </xf>
    <xf numFmtId="4" fontId="16" fillId="0" borderId="10">
      <alignment horizontal="right" shrinkToFit="1"/>
    </xf>
  </cellStyleXfs>
  <cellXfs count="6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2" xfId="10" applyNumberFormat="1" applyProtection="1">
      <alignment vertical="top" wrapText="1"/>
    </xf>
    <xf numFmtId="1" fontId="2" fillId="0" borderId="2" xfId="11" applyNumberFormat="1" applyProtection="1">
      <alignment horizontal="center" vertical="top" shrinkToFit="1"/>
    </xf>
    <xf numFmtId="4" fontId="2" fillId="0" borderId="2" xfId="12" applyNumberFormat="1" applyProtection="1">
      <alignment horizontal="right" vertical="top" shrinkToFit="1"/>
    </xf>
    <xf numFmtId="10" fontId="2" fillId="0" borderId="2" xfId="13" applyNumberFormat="1" applyProtection="1">
      <alignment horizontal="right" vertical="top" shrinkToFit="1"/>
    </xf>
    <xf numFmtId="0" fontId="1" fillId="0" borderId="2" xfId="15" applyNumberFormat="1" applyProtection="1">
      <alignment vertical="top" wrapText="1"/>
    </xf>
    <xf numFmtId="1" fontId="1" fillId="0" borderId="2" xfId="16" applyNumberFormat="1" applyProtection="1">
      <alignment horizontal="center" vertical="top" shrinkToFit="1"/>
    </xf>
    <xf numFmtId="4" fontId="1" fillId="0" borderId="2" xfId="17" applyNumberFormat="1" applyProtection="1">
      <alignment horizontal="right" vertical="top" shrinkToFit="1"/>
    </xf>
    <xf numFmtId="0" fontId="1" fillId="0" borderId="1" xfId="23" applyNumberFormat="1" applyProtection="1">
      <alignment horizontal="left" wrapText="1"/>
    </xf>
    <xf numFmtId="0" fontId="0" fillId="0" borderId="8" xfId="0" applyBorder="1" applyProtection="1">
      <protection locked="0"/>
    </xf>
    <xf numFmtId="0" fontId="4" fillId="0" borderId="9" xfId="19" applyNumberFormat="1" applyBorder="1" applyProtection="1">
      <alignment horizontal="left" vertical="center"/>
    </xf>
    <xf numFmtId="4" fontId="4" fillId="0" borderId="9" xfId="20" applyNumberFormat="1" applyBorder="1" applyProtection="1">
      <alignment horizontal="right" vertical="center" shrinkToFit="1"/>
    </xf>
    <xf numFmtId="49" fontId="1" fillId="0" borderId="2" xfId="16" applyNumberFormat="1" applyProtection="1">
      <alignment horizontal="center" vertical="top" shrinkToFit="1"/>
    </xf>
    <xf numFmtId="49" fontId="13" fillId="0" borderId="2" xfId="16" applyNumberFormat="1" applyFont="1" applyProtection="1">
      <alignment horizontal="center" vertical="top" shrinkToFit="1"/>
    </xf>
    <xf numFmtId="0" fontId="13" fillId="0" borderId="2" xfId="15" applyNumberFormat="1" applyFont="1" applyProtection="1">
      <alignment vertical="top" wrapText="1"/>
    </xf>
    <xf numFmtId="4" fontId="13" fillId="0" borderId="2" xfId="17" applyNumberFormat="1" applyFont="1" applyProtection="1">
      <alignment horizontal="right" vertical="top" shrinkToFit="1"/>
    </xf>
    <xf numFmtId="0" fontId="14" fillId="0" borderId="0" xfId="0" applyFont="1" applyProtection="1">
      <protection locked="0"/>
    </xf>
    <xf numFmtId="4" fontId="15" fillId="0" borderId="2" xfId="17" applyNumberFormat="1" applyFont="1" applyProtection="1">
      <alignment horizontal="right" vertical="top" shrinkToFit="1"/>
    </xf>
    <xf numFmtId="0" fontId="15" fillId="0" borderId="2" xfId="15" applyNumberFormat="1" applyFont="1" applyProtection="1">
      <alignment vertical="top" wrapText="1"/>
    </xf>
    <xf numFmtId="10" fontId="15" fillId="0" borderId="2" xfId="13" applyNumberFormat="1" applyFont="1" applyProtection="1">
      <alignment horizontal="right" vertical="top" shrinkToFit="1"/>
    </xf>
    <xf numFmtId="0" fontId="15" fillId="0" borderId="3" xfId="4" applyNumberFormat="1" applyFont="1" applyBorder="1" applyAlignment="1" applyProtection="1">
      <alignment horizontal="center" vertical="center"/>
    </xf>
    <xf numFmtId="49" fontId="15" fillId="0" borderId="3" xfId="34" applyNumberFormat="1" applyFont="1" applyBorder="1" applyAlignment="1" applyProtection="1">
      <alignment horizontal="center" vertical="center"/>
    </xf>
    <xf numFmtId="49" fontId="15" fillId="0" borderId="3" xfId="31" applyNumberFormat="1" applyFont="1" applyBorder="1" applyAlignment="1" applyProtection="1">
      <alignment horizontal="left" vertical="center"/>
    </xf>
    <xf numFmtId="0" fontId="13" fillId="0" borderId="3" xfId="20" applyNumberFormat="1" applyFont="1" applyBorder="1" applyAlignment="1" applyProtection="1">
      <alignment horizontal="left" vertical="top" wrapText="1"/>
    </xf>
    <xf numFmtId="4" fontId="13" fillId="0" borderId="3" xfId="13" applyNumberFormat="1" applyFont="1" applyBorder="1" applyAlignment="1" applyProtection="1">
      <alignment horizontal="right" vertical="center" shrinkToFit="1"/>
    </xf>
    <xf numFmtId="10" fontId="13" fillId="0" borderId="3" xfId="13" applyNumberFormat="1" applyFont="1" applyBorder="1" applyAlignment="1" applyProtection="1">
      <alignment horizontal="right" vertical="center" shrinkToFit="1"/>
    </xf>
    <xf numFmtId="49" fontId="13" fillId="0" borderId="3" xfId="15" applyNumberFormat="1" applyFont="1" applyBorder="1" applyAlignment="1" applyProtection="1">
      <alignment horizontal="left" vertical="center"/>
    </xf>
    <xf numFmtId="0" fontId="13" fillId="0" borderId="3" xfId="23" applyNumberFormat="1" applyFont="1" applyBorder="1" applyAlignment="1" applyProtection="1">
      <alignment horizontal="left" vertical="top" wrapText="1"/>
    </xf>
    <xf numFmtId="4" fontId="13" fillId="0" borderId="3" xfId="35" applyNumberFormat="1" applyFont="1" applyBorder="1" applyAlignment="1" applyProtection="1">
      <alignment horizontal="right" vertical="center" shrinkToFit="1"/>
    </xf>
    <xf numFmtId="49" fontId="15" fillId="0" borderId="3" xfId="15" applyNumberFormat="1" applyFont="1" applyBorder="1" applyAlignment="1" applyProtection="1">
      <alignment horizontal="left" vertical="center"/>
    </xf>
    <xf numFmtId="0" fontId="15" fillId="0" borderId="3" xfId="23" applyNumberFormat="1" applyFont="1" applyBorder="1" applyAlignment="1" applyProtection="1">
      <alignment horizontal="left" vertical="top" wrapText="1"/>
    </xf>
    <xf numFmtId="4" fontId="15" fillId="0" borderId="3" xfId="35" applyNumberFormat="1" applyFont="1" applyBorder="1" applyAlignment="1" applyProtection="1">
      <alignment horizontal="right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0" fontId="13" fillId="0" borderId="3" xfId="35" applyNumberFormat="1" applyFont="1" applyBorder="1" applyAlignment="1" applyProtection="1">
      <alignment horizontal="right" vertical="center" shrinkToFit="1"/>
    </xf>
    <xf numFmtId="10" fontId="15" fillId="0" borderId="3" xfId="35" applyNumberFormat="1" applyFont="1" applyBorder="1" applyAlignment="1" applyProtection="1">
      <alignment horizontal="right" vertical="center" shrinkToFit="1"/>
    </xf>
    <xf numFmtId="4" fontId="13" fillId="0" borderId="13" xfId="36" applyFont="1" applyBorder="1" applyProtection="1">
      <alignment horizontal="right" shrinkToFit="1"/>
    </xf>
    <xf numFmtId="0" fontId="15" fillId="0" borderId="3" xfId="17" applyNumberFormat="1" applyFont="1" applyBorder="1" applyAlignment="1" applyProtection="1">
      <alignment horizontal="left" vertical="top"/>
    </xf>
    <xf numFmtId="0" fontId="18" fillId="0" borderId="0" xfId="0" applyFont="1" applyAlignment="1">
      <alignment horizontal="left" vertical="top"/>
    </xf>
    <xf numFmtId="10" fontId="15" fillId="0" borderId="3" xfId="13" applyNumberFormat="1" applyFont="1" applyBorder="1" applyAlignment="1" applyProtection="1">
      <alignment horizontal="right" vertical="center" shrinkToFit="1"/>
    </xf>
    <xf numFmtId="0" fontId="13" fillId="0" borderId="3" xfId="23" applyNumberFormat="1" applyFont="1" applyBorder="1" applyAlignment="1" applyProtection="1">
      <alignment horizontal="left" vertical="center" wrapText="1"/>
    </xf>
    <xf numFmtId="4" fontId="13" fillId="0" borderId="13" xfId="36" applyFont="1" applyBorder="1" applyAlignment="1" applyProtection="1">
      <alignment horizontal="right" vertical="center" shrinkToFit="1"/>
    </xf>
    <xf numFmtId="0" fontId="19" fillId="0" borderId="0" xfId="0" applyFont="1" applyAlignment="1">
      <alignment horizontal="left" vertical="top"/>
    </xf>
    <xf numFmtId="0" fontId="0" fillId="0" borderId="0" xfId="0" applyFont="1"/>
    <xf numFmtId="0" fontId="14" fillId="0" borderId="0" xfId="0" applyFont="1"/>
    <xf numFmtId="49" fontId="15" fillId="0" borderId="6" xfId="12" applyNumberFormat="1" applyFont="1" applyBorder="1" applyAlignment="1" applyProtection="1">
      <alignment horizontal="center" vertical="center" wrapText="1"/>
    </xf>
    <xf numFmtId="49" fontId="15" fillId="0" borderId="11" xfId="12" applyNumberFormat="1" applyFont="1" applyBorder="1" applyAlignment="1" applyProtection="1">
      <alignment horizontal="center" vertical="center" wrapText="1"/>
    </xf>
    <xf numFmtId="49" fontId="15" fillId="0" borderId="12" xfId="12" applyNumberFormat="1" applyFont="1" applyBorder="1" applyAlignment="1" applyProtection="1">
      <alignment horizontal="center" vertical="center" wrapText="1"/>
    </xf>
    <xf numFmtId="0" fontId="15" fillId="0" borderId="3" xfId="19" applyNumberFormat="1" applyFont="1" applyBorder="1" applyAlignment="1" applyProtection="1">
      <alignment horizontal="left" vertical="top" wrapText="1"/>
    </xf>
    <xf numFmtId="0" fontId="15" fillId="0" borderId="3" xfId="19" applyFont="1" applyBorder="1" applyAlignment="1">
      <alignment horizontal="left" vertical="top" wrapText="1"/>
    </xf>
    <xf numFmtId="0" fontId="15" fillId="0" borderId="3" xfId="19" applyNumberFormat="1" applyFont="1" applyBorder="1" applyAlignment="1" applyProtection="1">
      <alignment horizontal="left" vertical="center" wrapText="1"/>
    </xf>
    <xf numFmtId="0" fontId="15" fillId="0" borderId="3" xfId="19" applyFont="1" applyBorder="1" applyAlignment="1">
      <alignment horizontal="left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3" fillId="0" borderId="1" xfId="4" applyNumberFormat="1" applyFont="1" applyAlignment="1" applyProtection="1">
      <alignment horizontal="center" vertical="top" wrapText="1"/>
    </xf>
    <xf numFmtId="0" fontId="1" fillId="0" borderId="1" xfId="23" applyNumberFormat="1" applyProtection="1">
      <alignment horizontal="left" wrapText="1"/>
    </xf>
    <xf numFmtId="0" fontId="1" fillId="0" borderId="1" xfId="23">
      <alignment horizontal="left" wrapText="1"/>
    </xf>
    <xf numFmtId="0" fontId="3" fillId="0" borderId="2" xfId="8" applyNumberFormat="1" applyProtection="1">
      <alignment horizontal="center" vertical="center" wrapText="1"/>
    </xf>
    <xf numFmtId="0" fontId="3" fillId="0" borderId="2" xfId="8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1" xfId="7" applyNumberFormat="1" applyAlignment="1" applyProtection="1">
      <alignment horizontal="right"/>
    </xf>
    <xf numFmtId="0" fontId="15" fillId="0" borderId="2" xfId="8" applyNumberFormat="1" applyFont="1" applyProtection="1">
      <alignment horizontal="center" vertical="center" wrapText="1"/>
    </xf>
    <xf numFmtId="0" fontId="15" fillId="0" borderId="2" xfId="8" applyFont="1">
      <alignment horizontal="center" vertical="center" wrapText="1"/>
    </xf>
    <xf numFmtId="0" fontId="17" fillId="0" borderId="2" xfId="8" applyNumberFormat="1" applyFont="1" applyProtection="1">
      <alignment horizontal="center" vertical="center" wrapText="1"/>
    </xf>
  </cellXfs>
  <cellStyles count="37">
    <cellStyle name="br" xfId="26"/>
    <cellStyle name="col" xfId="25"/>
    <cellStyle name="style0" xfId="27"/>
    <cellStyle name="td" xfId="28"/>
    <cellStyle name="tr" xfId="24"/>
    <cellStyle name="xl21" xfId="29"/>
    <cellStyle name="xl22" xfId="8"/>
    <cellStyle name="xl23" xfId="30"/>
    <cellStyle name="xl24" xfId="2"/>
    <cellStyle name="xl25" xfId="16"/>
    <cellStyle name="xl26" xfId="19"/>
    <cellStyle name="xl27" xfId="17"/>
    <cellStyle name="xl28" xfId="20"/>
    <cellStyle name="xl29" xfId="1"/>
    <cellStyle name="xl30" xfId="23"/>
    <cellStyle name="xl31" xfId="3"/>
    <cellStyle name="xl32" xfId="18"/>
    <cellStyle name="xl33" xfId="21"/>
    <cellStyle name="xl34" xfId="4"/>
    <cellStyle name="xl35" xfId="6"/>
    <cellStyle name="xl36" xfId="5"/>
    <cellStyle name="xl37" xfId="7"/>
    <cellStyle name="xl38" xfId="9"/>
    <cellStyle name="xl39" xfId="31"/>
    <cellStyle name="xl40" xfId="22"/>
    <cellStyle name="xl41" xfId="15"/>
    <cellStyle name="xl42" xfId="10"/>
    <cellStyle name="xl43" xfId="32"/>
    <cellStyle name="xl44" xfId="11"/>
    <cellStyle name="xl45" xfId="33"/>
    <cellStyle name="xl46" xfId="12"/>
    <cellStyle name="xl47" xfId="34"/>
    <cellStyle name="xl48" xfId="13"/>
    <cellStyle name="xl49" xfId="14"/>
    <cellStyle name="xl50" xfId="35"/>
    <cellStyle name="xl51" xfId="3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1"/>
  <sheetViews>
    <sheetView tabSelected="1" workbookViewId="0">
      <selection activeCell="B5" sqref="B5:B7"/>
    </sheetView>
  </sheetViews>
  <sheetFormatPr defaultRowHeight="15.75" x14ac:dyDescent="0.25"/>
  <cols>
    <col min="1" max="1" width="29.42578125" style="34" customWidth="1"/>
    <col min="2" max="2" width="59.85546875" style="40" customWidth="1"/>
    <col min="3" max="3" width="18.42578125" style="35" customWidth="1"/>
    <col min="4" max="4" width="15.42578125" style="35" customWidth="1"/>
    <col min="5" max="7" width="14.42578125" style="35" customWidth="1"/>
  </cols>
  <sheetData>
    <row r="2" spans="1:7" x14ac:dyDescent="0.25">
      <c r="B2" s="44" t="s">
        <v>328</v>
      </c>
    </row>
    <row r="5" spans="1:7" ht="15" customHeight="1" x14ac:dyDescent="0.25">
      <c r="A5" s="52" t="s">
        <v>93</v>
      </c>
      <c r="B5" s="50" t="s">
        <v>92</v>
      </c>
      <c r="C5" s="47" t="s">
        <v>329</v>
      </c>
      <c r="D5" s="47" t="s">
        <v>330</v>
      </c>
      <c r="E5" s="47" t="s">
        <v>321</v>
      </c>
      <c r="F5" s="47" t="s">
        <v>331</v>
      </c>
      <c r="G5" s="47" t="s">
        <v>82</v>
      </c>
    </row>
    <row r="6" spans="1:7" ht="15" x14ac:dyDescent="0.25">
      <c r="A6" s="53"/>
      <c r="B6" s="51"/>
      <c r="C6" s="48"/>
      <c r="D6" s="48"/>
      <c r="E6" s="48"/>
      <c r="F6" s="48"/>
      <c r="G6" s="48"/>
    </row>
    <row r="7" spans="1:7" ht="117.75" customHeight="1" x14ac:dyDescent="0.25">
      <c r="A7" s="53"/>
      <c r="B7" s="51"/>
      <c r="C7" s="49"/>
      <c r="D7" s="49"/>
      <c r="E7" s="49"/>
      <c r="F7" s="49"/>
      <c r="G7" s="49"/>
    </row>
    <row r="8" spans="1:7" x14ac:dyDescent="0.25">
      <c r="A8" s="22">
        <v>1</v>
      </c>
      <c r="B8" s="39">
        <v>2</v>
      </c>
      <c r="C8" s="23" t="s">
        <v>315</v>
      </c>
      <c r="D8" s="23" t="s">
        <v>94</v>
      </c>
      <c r="E8" s="23" t="s">
        <v>95</v>
      </c>
      <c r="F8" s="23" t="s">
        <v>313</v>
      </c>
      <c r="G8" s="23" t="s">
        <v>314</v>
      </c>
    </row>
    <row r="9" spans="1:7" x14ac:dyDescent="0.25">
      <c r="A9" s="24"/>
      <c r="B9" s="25" t="s">
        <v>96</v>
      </c>
      <c r="C9" s="26">
        <f>C10+C100</f>
        <v>1156908782.3099999</v>
      </c>
      <c r="D9" s="26">
        <f>D10+D100</f>
        <v>701755832.99000001</v>
      </c>
      <c r="E9" s="27">
        <f>D9/C9</f>
        <v>0.60657836099126505</v>
      </c>
      <c r="F9" s="26">
        <f>F10+F100</f>
        <v>556568145.79999995</v>
      </c>
      <c r="G9" s="27">
        <f>D9/F9</f>
        <v>1.2608623728929189</v>
      </c>
    </row>
    <row r="10" spans="1:7" x14ac:dyDescent="0.25">
      <c r="A10" s="28" t="s">
        <v>98</v>
      </c>
      <c r="B10" s="29" t="s">
        <v>97</v>
      </c>
      <c r="C10" s="30">
        <f>C11+C18+C28+C34+C39+C44+C56+C61+C51+C66+C98</f>
        <v>380769480</v>
      </c>
      <c r="D10" s="30">
        <f>D11+D18+D28+D34+D39+D44+D56+D61+D51+D66+D98</f>
        <v>270553403</v>
      </c>
      <c r="E10" s="36">
        <f>D10/C10</f>
        <v>0.71054382562383944</v>
      </c>
      <c r="F10" s="30">
        <f>F11+F18+F28+F34+F39+F44+F56+F61+F51+F66+F98</f>
        <v>271238784.55000001</v>
      </c>
      <c r="G10" s="27">
        <f t="shared" ref="G10:G72" si="0">D10/F10</f>
        <v>0.99747314326327963</v>
      </c>
    </row>
    <row r="11" spans="1:7" x14ac:dyDescent="0.25">
      <c r="A11" s="28" t="s">
        <v>100</v>
      </c>
      <c r="B11" s="29" t="s">
        <v>99</v>
      </c>
      <c r="C11" s="30">
        <v>282752800</v>
      </c>
      <c r="D11" s="30">
        <v>203878415.99000001</v>
      </c>
      <c r="E11" s="27">
        <f t="shared" ref="E11:E67" si="1">D11/C11</f>
        <v>0.72104826544600087</v>
      </c>
      <c r="F11" s="30">
        <f>F13+F14+F15+F16+F17</f>
        <v>197199225.16999999</v>
      </c>
      <c r="G11" s="27">
        <f t="shared" si="0"/>
        <v>1.0338702690857029</v>
      </c>
    </row>
    <row r="12" spans="1:7" x14ac:dyDescent="0.25">
      <c r="A12" s="31" t="s">
        <v>102</v>
      </c>
      <c r="B12" s="32" t="s">
        <v>101</v>
      </c>
      <c r="C12" s="33">
        <v>282752800</v>
      </c>
      <c r="D12" s="33">
        <v>203878415.99000001</v>
      </c>
      <c r="E12" s="27">
        <f t="shared" si="1"/>
        <v>0.72104826544600087</v>
      </c>
      <c r="F12" s="33">
        <v>197199225.16999999</v>
      </c>
      <c r="G12" s="27">
        <f t="shared" si="0"/>
        <v>1.0338702690857029</v>
      </c>
    </row>
    <row r="13" spans="1:7" ht="48.75" customHeight="1" x14ac:dyDescent="0.25">
      <c r="A13" s="31" t="s">
        <v>104</v>
      </c>
      <c r="B13" s="32" t="s">
        <v>103</v>
      </c>
      <c r="C13" s="33">
        <v>276052800</v>
      </c>
      <c r="D13" s="33">
        <v>198951102.72</v>
      </c>
      <c r="E13" s="27">
        <f t="shared" si="1"/>
        <v>0.72069945575629013</v>
      </c>
      <c r="F13" s="33">
        <v>191169334.41</v>
      </c>
      <c r="G13" s="27">
        <f t="shared" si="0"/>
        <v>1.0407061537040794</v>
      </c>
    </row>
    <row r="14" spans="1:7" ht="126" x14ac:dyDescent="0.25">
      <c r="A14" s="31" t="s">
        <v>106</v>
      </c>
      <c r="B14" s="32" t="s">
        <v>105</v>
      </c>
      <c r="C14" s="33">
        <v>4000000</v>
      </c>
      <c r="D14" s="33">
        <v>2605491.15</v>
      </c>
      <c r="E14" s="27">
        <f t="shared" si="1"/>
        <v>0.65137278749999994</v>
      </c>
      <c r="F14" s="33">
        <v>3810361.36</v>
      </c>
      <c r="G14" s="27">
        <f t="shared" si="0"/>
        <v>0.68379109061719012</v>
      </c>
    </row>
    <row r="15" spans="1:7" ht="47.25" x14ac:dyDescent="0.25">
      <c r="A15" s="31" t="s">
        <v>108</v>
      </c>
      <c r="B15" s="32" t="s">
        <v>107</v>
      </c>
      <c r="C15" s="33">
        <v>1800000</v>
      </c>
      <c r="D15" s="33">
        <v>1877416.53</v>
      </c>
      <c r="E15" s="27">
        <f t="shared" si="1"/>
        <v>1.0430091833333333</v>
      </c>
      <c r="F15" s="33">
        <v>1472233.73</v>
      </c>
      <c r="G15" s="27">
        <f t="shared" si="0"/>
        <v>1.2752163544031829</v>
      </c>
    </row>
    <row r="16" spans="1:7" ht="94.5" customHeight="1" x14ac:dyDescent="0.25">
      <c r="A16" s="31" t="s">
        <v>110</v>
      </c>
      <c r="B16" s="32" t="s">
        <v>109</v>
      </c>
      <c r="C16" s="33">
        <v>900000</v>
      </c>
      <c r="D16" s="33">
        <v>444405.59</v>
      </c>
      <c r="E16" s="27">
        <f t="shared" si="1"/>
        <v>0.49378398888888891</v>
      </c>
      <c r="F16" s="33">
        <v>747014.17</v>
      </c>
      <c r="G16" s="27">
        <f t="shared" si="0"/>
        <v>0.5949091835834921</v>
      </c>
    </row>
    <row r="17" spans="1:7" ht="63" x14ac:dyDescent="0.25">
      <c r="A17" s="31" t="s">
        <v>338</v>
      </c>
      <c r="B17" s="32" t="s">
        <v>339</v>
      </c>
      <c r="C17" s="33">
        <v>0</v>
      </c>
      <c r="D17" s="33">
        <v>0</v>
      </c>
      <c r="E17" s="27"/>
      <c r="F17" s="33">
        <v>281.5</v>
      </c>
      <c r="G17" s="27">
        <f t="shared" si="0"/>
        <v>0</v>
      </c>
    </row>
    <row r="18" spans="1:7" s="46" customFormat="1" ht="47.25" x14ac:dyDescent="0.25">
      <c r="A18" s="28" t="s">
        <v>112</v>
      </c>
      <c r="B18" s="29" t="s">
        <v>111</v>
      </c>
      <c r="C18" s="30">
        <v>25988394</v>
      </c>
      <c r="D18" s="30">
        <v>17089852.77</v>
      </c>
      <c r="E18" s="27">
        <f t="shared" si="1"/>
        <v>0.65759557016104953</v>
      </c>
      <c r="F18" s="30">
        <f>F20+F22+F24+F26</f>
        <v>18546868.449999999</v>
      </c>
      <c r="G18" s="27">
        <f t="shared" si="0"/>
        <v>0.92144141832202409</v>
      </c>
    </row>
    <row r="19" spans="1:7" ht="31.5" x14ac:dyDescent="0.25">
      <c r="A19" s="31" t="s">
        <v>114</v>
      </c>
      <c r="B19" s="32" t="s">
        <v>113</v>
      </c>
      <c r="C19" s="33">
        <v>25988394</v>
      </c>
      <c r="D19" s="33">
        <v>17089394</v>
      </c>
      <c r="E19" s="27">
        <f t="shared" si="1"/>
        <v>0.65757791728107551</v>
      </c>
      <c r="F19" s="33">
        <v>18546868.449999999</v>
      </c>
      <c r="G19" s="27">
        <f t="shared" si="0"/>
        <v>0.92141668260983434</v>
      </c>
    </row>
    <row r="20" spans="1:7" ht="78.75" x14ac:dyDescent="0.25">
      <c r="A20" s="31" t="s">
        <v>116</v>
      </c>
      <c r="B20" s="32" t="s">
        <v>115</v>
      </c>
      <c r="C20" s="33">
        <v>11870415</v>
      </c>
      <c r="D20" s="33">
        <v>7967422.3099999996</v>
      </c>
      <c r="E20" s="27">
        <f t="shared" si="1"/>
        <v>0.67119997995015335</v>
      </c>
      <c r="F20" s="33">
        <v>8395807.75</v>
      </c>
      <c r="G20" s="27">
        <f t="shared" si="0"/>
        <v>0.94897626854307138</v>
      </c>
    </row>
    <row r="21" spans="1:7" s="45" customFormat="1" ht="126" x14ac:dyDescent="0.25">
      <c r="A21" s="31" t="s">
        <v>118</v>
      </c>
      <c r="B21" s="32" t="s">
        <v>117</v>
      </c>
      <c r="C21" s="33">
        <v>11870415</v>
      </c>
      <c r="D21" s="33">
        <v>7967422.3099999996</v>
      </c>
      <c r="E21" s="27">
        <f t="shared" si="1"/>
        <v>0.67119997995015335</v>
      </c>
      <c r="F21" s="33">
        <v>8395807.75</v>
      </c>
      <c r="G21" s="27">
        <f t="shared" si="0"/>
        <v>0.94897626854307138</v>
      </c>
    </row>
    <row r="22" spans="1:7" ht="96" customHeight="1" x14ac:dyDescent="0.25">
      <c r="A22" s="31" t="s">
        <v>120</v>
      </c>
      <c r="B22" s="32" t="s">
        <v>119</v>
      </c>
      <c r="C22" s="33">
        <v>64170</v>
      </c>
      <c r="D22" s="33">
        <v>55003.72</v>
      </c>
      <c r="E22" s="27">
        <f t="shared" si="1"/>
        <v>0.85715630356864581</v>
      </c>
      <c r="F22" s="33">
        <v>63830.28</v>
      </c>
      <c r="G22" s="27">
        <f t="shared" si="0"/>
        <v>0.86171829420143542</v>
      </c>
    </row>
    <row r="23" spans="1:7" ht="70.5" customHeight="1" x14ac:dyDescent="0.25">
      <c r="A23" s="31" t="s">
        <v>122</v>
      </c>
      <c r="B23" s="32" t="s">
        <v>121</v>
      </c>
      <c r="C23" s="33">
        <v>64170</v>
      </c>
      <c r="D23" s="33">
        <v>55003.72</v>
      </c>
      <c r="E23" s="27">
        <f t="shared" si="1"/>
        <v>0.85715630356864581</v>
      </c>
      <c r="F23" s="33">
        <v>63830.28</v>
      </c>
      <c r="G23" s="27">
        <f t="shared" si="0"/>
        <v>0.86171829420143542</v>
      </c>
    </row>
    <row r="24" spans="1:7" ht="78.75" x14ac:dyDescent="0.25">
      <c r="A24" s="31" t="s">
        <v>124</v>
      </c>
      <c r="B24" s="32" t="s">
        <v>123</v>
      </c>
      <c r="C24" s="33">
        <v>15900705</v>
      </c>
      <c r="D24" s="33">
        <v>10623684.560000001</v>
      </c>
      <c r="E24" s="27">
        <f t="shared" si="1"/>
        <v>0.66812663715225207</v>
      </c>
      <c r="F24" s="33">
        <v>11507213.76</v>
      </c>
      <c r="G24" s="27">
        <f t="shared" si="0"/>
        <v>0.92321953702891857</v>
      </c>
    </row>
    <row r="25" spans="1:7" ht="126" x14ac:dyDescent="0.25">
      <c r="A25" s="31" t="s">
        <v>126</v>
      </c>
      <c r="B25" s="32" t="s">
        <v>125</v>
      </c>
      <c r="C25" s="33">
        <v>15900705</v>
      </c>
      <c r="D25" s="33">
        <v>10623684.560000001</v>
      </c>
      <c r="E25" s="27">
        <f t="shared" si="1"/>
        <v>0.66812663715225207</v>
      </c>
      <c r="F25" s="33">
        <v>11507213.76</v>
      </c>
      <c r="G25" s="27">
        <f t="shared" si="0"/>
        <v>0.92321953702891857</v>
      </c>
    </row>
    <row r="26" spans="1:7" ht="78.75" x14ac:dyDescent="0.25">
      <c r="A26" s="31" t="s">
        <v>128</v>
      </c>
      <c r="B26" s="32" t="s">
        <v>127</v>
      </c>
      <c r="C26" s="33">
        <v>-1846896</v>
      </c>
      <c r="D26" s="33">
        <v>-1556257.82</v>
      </c>
      <c r="E26" s="27">
        <f t="shared" si="1"/>
        <v>0.84263424686609323</v>
      </c>
      <c r="F26" s="33">
        <v>-1419983.34</v>
      </c>
      <c r="G26" s="27">
        <f t="shared" si="0"/>
        <v>1.0959690696089435</v>
      </c>
    </row>
    <row r="27" spans="1:7" ht="126" x14ac:dyDescent="0.25">
      <c r="A27" s="31" t="s">
        <v>130</v>
      </c>
      <c r="B27" s="32" t="s">
        <v>129</v>
      </c>
      <c r="C27" s="33">
        <v>-1846896</v>
      </c>
      <c r="D27" s="33">
        <v>-556257.81999999995</v>
      </c>
      <c r="E27" s="27">
        <f t="shared" si="1"/>
        <v>0.30118524269910157</v>
      </c>
      <c r="F27" s="33">
        <v>-1419983.34</v>
      </c>
      <c r="G27" s="27">
        <f t="shared" si="0"/>
        <v>0.39173545514977653</v>
      </c>
    </row>
    <row r="28" spans="1:7" s="46" customFormat="1" x14ac:dyDescent="0.25">
      <c r="A28" s="28" t="s">
        <v>132</v>
      </c>
      <c r="B28" s="29" t="s">
        <v>131</v>
      </c>
      <c r="C28" s="30">
        <v>11324000</v>
      </c>
      <c r="D28" s="30">
        <v>11620887.380000001</v>
      </c>
      <c r="E28" s="27">
        <f t="shared" si="1"/>
        <v>1.0262175362062875</v>
      </c>
      <c r="F28" s="30">
        <f>F29+F31+F33</f>
        <v>13182382.350000001</v>
      </c>
      <c r="G28" s="27">
        <f t="shared" si="0"/>
        <v>0.88154683056966554</v>
      </c>
    </row>
    <row r="29" spans="1:7" ht="31.5" x14ac:dyDescent="0.25">
      <c r="A29" s="31" t="s">
        <v>134</v>
      </c>
      <c r="B29" s="32" t="s">
        <v>133</v>
      </c>
      <c r="C29" s="33">
        <v>9959000</v>
      </c>
      <c r="D29" s="33">
        <v>10488471.539999999</v>
      </c>
      <c r="E29" s="27">
        <f t="shared" si="1"/>
        <v>1.0531651310372527</v>
      </c>
      <c r="F29" s="33">
        <v>12915562.32</v>
      </c>
      <c r="G29" s="27">
        <f t="shared" si="0"/>
        <v>0.81208013094082598</v>
      </c>
    </row>
    <row r="30" spans="1:7" ht="31.5" x14ac:dyDescent="0.25">
      <c r="A30" s="31" t="s">
        <v>135</v>
      </c>
      <c r="B30" s="32" t="s">
        <v>133</v>
      </c>
      <c r="C30" s="33">
        <v>9959000</v>
      </c>
      <c r="D30" s="33">
        <v>10488471.539999999</v>
      </c>
      <c r="E30" s="27">
        <f t="shared" si="1"/>
        <v>1.0531651310372527</v>
      </c>
      <c r="F30" s="33">
        <v>12915562.32</v>
      </c>
      <c r="G30" s="27">
        <f t="shared" si="0"/>
        <v>0.81208013094082598</v>
      </c>
    </row>
    <row r="31" spans="1:7" x14ac:dyDescent="0.25">
      <c r="A31" s="31" t="s">
        <v>137</v>
      </c>
      <c r="B31" s="32" t="s">
        <v>136</v>
      </c>
      <c r="C31" s="33">
        <v>1230000</v>
      </c>
      <c r="D31" s="33">
        <v>1020787.56</v>
      </c>
      <c r="E31" s="27">
        <f t="shared" si="1"/>
        <v>0.82990858536585366</v>
      </c>
      <c r="F31" s="33">
        <v>210465.14</v>
      </c>
      <c r="G31" s="27">
        <f t="shared" si="0"/>
        <v>4.8501502909222873</v>
      </c>
    </row>
    <row r="32" spans="1:7" x14ac:dyDescent="0.25">
      <c r="A32" s="31" t="s">
        <v>138</v>
      </c>
      <c r="B32" s="32" t="s">
        <v>136</v>
      </c>
      <c r="C32" s="33">
        <v>1230000</v>
      </c>
      <c r="D32" s="33">
        <v>1020787.56</v>
      </c>
      <c r="E32" s="27">
        <f t="shared" si="1"/>
        <v>0.82990858536585366</v>
      </c>
      <c r="F32" s="33">
        <v>210465.14</v>
      </c>
      <c r="G32" s="27">
        <f t="shared" si="0"/>
        <v>4.8501502909222873</v>
      </c>
    </row>
    <row r="33" spans="1:7" ht="31.5" x14ac:dyDescent="0.25">
      <c r="A33" s="31" t="s">
        <v>140</v>
      </c>
      <c r="B33" s="32" t="s">
        <v>139</v>
      </c>
      <c r="C33" s="33">
        <v>135000</v>
      </c>
      <c r="D33" s="33">
        <v>111628.28</v>
      </c>
      <c r="E33" s="27">
        <f t="shared" si="1"/>
        <v>0.82687614814814814</v>
      </c>
      <c r="F33" s="33">
        <v>56354.89</v>
      </c>
      <c r="G33" s="27">
        <f t="shared" si="0"/>
        <v>1.9808091187827712</v>
      </c>
    </row>
    <row r="34" spans="1:7" s="46" customFormat="1" x14ac:dyDescent="0.25">
      <c r="A34" s="28" t="s">
        <v>340</v>
      </c>
      <c r="B34" s="29" t="s">
        <v>141</v>
      </c>
      <c r="C34" s="30">
        <v>13999000</v>
      </c>
      <c r="D34" s="30">
        <v>5738359.1200000001</v>
      </c>
      <c r="E34" s="27">
        <f t="shared" si="1"/>
        <v>0.40991207371955141</v>
      </c>
      <c r="F34" s="30"/>
      <c r="G34" s="27"/>
    </row>
    <row r="35" spans="1:7" s="45" customFormat="1" x14ac:dyDescent="0.25">
      <c r="A35" s="31" t="s">
        <v>143</v>
      </c>
      <c r="B35" s="32" t="s">
        <v>142</v>
      </c>
      <c r="C35" s="33">
        <v>5150000</v>
      </c>
      <c r="D35" s="33">
        <v>734653.86</v>
      </c>
      <c r="E35" s="27">
        <f t="shared" si="1"/>
        <v>0.14265123495145632</v>
      </c>
      <c r="F35" s="33"/>
      <c r="G35" s="27"/>
    </row>
    <row r="36" spans="1:7" x14ac:dyDescent="0.25">
      <c r="A36" s="31" t="s">
        <v>145</v>
      </c>
      <c r="B36" s="32" t="s">
        <v>144</v>
      </c>
      <c r="C36" s="33">
        <v>8849000</v>
      </c>
      <c r="D36" s="33">
        <v>5003705.26</v>
      </c>
      <c r="E36" s="27">
        <f t="shared" si="1"/>
        <v>0.56545431800203405</v>
      </c>
      <c r="F36" s="33"/>
      <c r="G36" s="27"/>
    </row>
    <row r="37" spans="1:7" x14ac:dyDescent="0.25">
      <c r="A37" s="31" t="s">
        <v>147</v>
      </c>
      <c r="B37" s="32" t="s">
        <v>146</v>
      </c>
      <c r="C37" s="33">
        <v>6749000</v>
      </c>
      <c r="D37" s="33">
        <v>4832819.4400000004</v>
      </c>
      <c r="E37" s="27">
        <f t="shared" si="1"/>
        <v>0.71607933619795527</v>
      </c>
      <c r="F37" s="33"/>
      <c r="G37" s="27"/>
    </row>
    <row r="38" spans="1:7" x14ac:dyDescent="0.25">
      <c r="A38" s="31" t="s">
        <v>149</v>
      </c>
      <c r="B38" s="32" t="s">
        <v>148</v>
      </c>
      <c r="C38" s="33">
        <v>2100000</v>
      </c>
      <c r="D38" s="33">
        <v>170885.82</v>
      </c>
      <c r="E38" s="27">
        <f t="shared" si="1"/>
        <v>8.1374200000000008E-2</v>
      </c>
      <c r="F38" s="33"/>
      <c r="G38" s="27"/>
    </row>
    <row r="39" spans="1:7" s="46" customFormat="1" x14ac:dyDescent="0.25">
      <c r="A39" s="28" t="s">
        <v>151</v>
      </c>
      <c r="B39" s="29" t="s">
        <v>150</v>
      </c>
      <c r="C39" s="30">
        <v>1850000</v>
      </c>
      <c r="D39" s="30">
        <v>1332295.54</v>
      </c>
      <c r="E39" s="27">
        <f t="shared" si="1"/>
        <v>0.72015975135135135</v>
      </c>
      <c r="F39" s="30">
        <v>1391302.86</v>
      </c>
      <c r="G39" s="27">
        <f t="shared" si="0"/>
        <v>0.95758844339614158</v>
      </c>
    </row>
    <row r="40" spans="1:7" ht="31.5" x14ac:dyDescent="0.25">
      <c r="A40" s="31" t="s">
        <v>153</v>
      </c>
      <c r="B40" s="32" t="s">
        <v>152</v>
      </c>
      <c r="C40" s="33">
        <v>1850000</v>
      </c>
      <c r="D40" s="33">
        <v>1307295.54</v>
      </c>
      <c r="E40" s="27">
        <f t="shared" si="1"/>
        <v>0.70664623783783787</v>
      </c>
      <c r="F40" s="33">
        <v>1391302.86</v>
      </c>
      <c r="G40" s="27">
        <f t="shared" si="0"/>
        <v>0.93961967418078907</v>
      </c>
    </row>
    <row r="41" spans="1:7" ht="47.25" x14ac:dyDescent="0.25">
      <c r="A41" s="31" t="s">
        <v>155</v>
      </c>
      <c r="B41" s="32" t="s">
        <v>154</v>
      </c>
      <c r="C41" s="33">
        <v>1850000</v>
      </c>
      <c r="D41" s="33">
        <v>1307295.54</v>
      </c>
      <c r="E41" s="27">
        <f t="shared" si="1"/>
        <v>0.70664623783783787</v>
      </c>
      <c r="F41" s="33">
        <v>1391302.86</v>
      </c>
      <c r="G41" s="27">
        <f t="shared" si="0"/>
        <v>0.93961967418078907</v>
      </c>
    </row>
    <row r="42" spans="1:7" ht="47.25" x14ac:dyDescent="0.25">
      <c r="A42" s="31" t="s">
        <v>157</v>
      </c>
      <c r="B42" s="32" t="s">
        <v>156</v>
      </c>
      <c r="C42" s="33">
        <v>0</v>
      </c>
      <c r="D42" s="33">
        <v>25000</v>
      </c>
      <c r="E42" s="27"/>
      <c r="F42" s="33"/>
      <c r="G42" s="27"/>
    </row>
    <row r="43" spans="1:7" ht="31.5" x14ac:dyDescent="0.25">
      <c r="A43" s="31" t="s">
        <v>159</v>
      </c>
      <c r="B43" s="32" t="s">
        <v>158</v>
      </c>
      <c r="C43" s="33">
        <v>0</v>
      </c>
      <c r="D43" s="33">
        <v>25000</v>
      </c>
      <c r="E43" s="27"/>
      <c r="F43" s="33"/>
      <c r="G43" s="27"/>
    </row>
    <row r="44" spans="1:7" s="46" customFormat="1" ht="47.25" x14ac:dyDescent="0.25">
      <c r="A44" s="28" t="s">
        <v>161</v>
      </c>
      <c r="B44" s="29" t="s">
        <v>160</v>
      </c>
      <c r="C44" s="30">
        <v>27636400</v>
      </c>
      <c r="D44" s="30">
        <v>20208674.210000001</v>
      </c>
      <c r="E44" s="27">
        <f t="shared" si="1"/>
        <v>0.73123395992242124</v>
      </c>
      <c r="F44" s="30">
        <f>F45+F47+F48+F49+F50</f>
        <v>19253102.969999999</v>
      </c>
      <c r="G44" s="27">
        <f t="shared" si="0"/>
        <v>1.0496320640620354</v>
      </c>
    </row>
    <row r="45" spans="1:7" s="45" customFormat="1" ht="81" customHeight="1" x14ac:dyDescent="0.25">
      <c r="A45" s="31" t="s">
        <v>346</v>
      </c>
      <c r="B45" s="32" t="s">
        <v>347</v>
      </c>
      <c r="C45" s="33"/>
      <c r="D45" s="33"/>
      <c r="E45" s="41"/>
      <c r="F45" s="33">
        <v>5441.43</v>
      </c>
      <c r="G45" s="41"/>
    </row>
    <row r="46" spans="1:7" s="45" customFormat="1" ht="94.5" x14ac:dyDescent="0.25">
      <c r="A46" s="31" t="s">
        <v>163</v>
      </c>
      <c r="B46" s="32" t="s">
        <v>162</v>
      </c>
      <c r="C46" s="33">
        <v>22584400</v>
      </c>
      <c r="D46" s="33">
        <v>16418839.35</v>
      </c>
      <c r="E46" s="27">
        <f t="shared" si="1"/>
        <v>0.7269991387860647</v>
      </c>
      <c r="F46" s="33">
        <v>15591010.93</v>
      </c>
      <c r="G46" s="27">
        <f t="shared" si="0"/>
        <v>1.0530965197649309</v>
      </c>
    </row>
    <row r="47" spans="1:7" ht="78.75" x14ac:dyDescent="0.25">
      <c r="A47" s="31" t="s">
        <v>165</v>
      </c>
      <c r="B47" s="32" t="s">
        <v>164</v>
      </c>
      <c r="C47" s="33">
        <v>15000000</v>
      </c>
      <c r="D47" s="33">
        <v>10801716.9</v>
      </c>
      <c r="E47" s="27">
        <f t="shared" si="1"/>
        <v>0.72011446000000001</v>
      </c>
      <c r="F47" s="33">
        <v>10613316.939999999</v>
      </c>
      <c r="G47" s="27">
        <f t="shared" si="0"/>
        <v>1.0177512799311541</v>
      </c>
    </row>
    <row r="48" spans="1:7" ht="94.5" x14ac:dyDescent="0.25">
      <c r="A48" s="31" t="s">
        <v>167</v>
      </c>
      <c r="B48" s="32" t="s">
        <v>166</v>
      </c>
      <c r="C48" s="33">
        <v>10500</v>
      </c>
      <c r="D48" s="33">
        <v>56078</v>
      </c>
      <c r="E48" s="27">
        <f t="shared" si="1"/>
        <v>5.340761904761905</v>
      </c>
      <c r="F48" s="33">
        <v>17458.73</v>
      </c>
      <c r="G48" s="27">
        <f t="shared" si="0"/>
        <v>3.2120320321123015</v>
      </c>
    </row>
    <row r="49" spans="1:7" ht="47.25" x14ac:dyDescent="0.25">
      <c r="A49" s="31" t="s">
        <v>169</v>
      </c>
      <c r="B49" s="32" t="s">
        <v>168</v>
      </c>
      <c r="C49" s="33">
        <v>7573900</v>
      </c>
      <c r="D49" s="33">
        <v>5561044.4500000002</v>
      </c>
      <c r="E49" s="27">
        <f t="shared" si="1"/>
        <v>0.73423790253370125</v>
      </c>
      <c r="F49" s="33">
        <v>4960235.26</v>
      </c>
      <c r="G49" s="27">
        <f t="shared" si="0"/>
        <v>1.1211251399394311</v>
      </c>
    </row>
    <row r="50" spans="1:7" ht="94.5" x14ac:dyDescent="0.25">
      <c r="A50" s="31" t="s">
        <v>171</v>
      </c>
      <c r="B50" s="32" t="s">
        <v>170</v>
      </c>
      <c r="C50" s="33">
        <v>5052000</v>
      </c>
      <c r="D50" s="33">
        <v>3789834.86</v>
      </c>
      <c r="E50" s="27">
        <f t="shared" si="1"/>
        <v>0.75016525336500395</v>
      </c>
      <c r="F50" s="33">
        <v>3656650.61</v>
      </c>
      <c r="G50" s="27">
        <f t="shared" si="0"/>
        <v>1.0364224707812595</v>
      </c>
    </row>
    <row r="51" spans="1:7" s="46" customFormat="1" ht="31.5" x14ac:dyDescent="0.25">
      <c r="A51" s="28" t="s">
        <v>173</v>
      </c>
      <c r="B51" s="29" t="s">
        <v>172</v>
      </c>
      <c r="C51" s="30">
        <v>1060000</v>
      </c>
      <c r="D51" s="30">
        <v>745234.19</v>
      </c>
      <c r="E51" s="27">
        <f t="shared" si="1"/>
        <v>0.70305112264150937</v>
      </c>
      <c r="F51" s="30">
        <v>811383.02</v>
      </c>
      <c r="G51" s="27">
        <f t="shared" si="0"/>
        <v>0.9184739779247536</v>
      </c>
    </row>
    <row r="52" spans="1:7" x14ac:dyDescent="0.25">
      <c r="A52" s="31" t="s">
        <v>175</v>
      </c>
      <c r="B52" s="32" t="s">
        <v>174</v>
      </c>
      <c r="C52" s="33">
        <v>1060000</v>
      </c>
      <c r="D52" s="33">
        <v>745234.19</v>
      </c>
      <c r="E52" s="27">
        <f t="shared" si="1"/>
        <v>0.70305112264150937</v>
      </c>
      <c r="F52" s="33">
        <v>811383.02</v>
      </c>
      <c r="G52" s="27">
        <f t="shared" si="0"/>
        <v>0.9184739779247536</v>
      </c>
    </row>
    <row r="53" spans="1:7" ht="31.5" x14ac:dyDescent="0.25">
      <c r="A53" s="31" t="s">
        <v>177</v>
      </c>
      <c r="B53" s="32" t="s">
        <v>176</v>
      </c>
      <c r="C53" s="33">
        <v>150000</v>
      </c>
      <c r="D53" s="33">
        <v>42658.48</v>
      </c>
      <c r="E53" s="27">
        <f t="shared" si="1"/>
        <v>0.28438986666666671</v>
      </c>
      <c r="F53" s="33">
        <v>133013.03</v>
      </c>
      <c r="G53" s="27">
        <f t="shared" si="0"/>
        <v>0.32070903128813771</v>
      </c>
    </row>
    <row r="54" spans="1:7" ht="31.5" x14ac:dyDescent="0.25">
      <c r="A54" s="31" t="s">
        <v>179</v>
      </c>
      <c r="B54" s="32" t="s">
        <v>178</v>
      </c>
      <c r="C54" s="33">
        <v>10000</v>
      </c>
      <c r="D54" s="33">
        <v>32466.02</v>
      </c>
      <c r="E54" s="27">
        <f t="shared" si="1"/>
        <v>3.2466020000000002</v>
      </c>
      <c r="F54" s="33">
        <v>-58373.32</v>
      </c>
      <c r="G54" s="27">
        <f t="shared" si="0"/>
        <v>-0.55617909003633847</v>
      </c>
    </row>
    <row r="55" spans="1:7" ht="31.5" x14ac:dyDescent="0.25">
      <c r="A55" s="31" t="s">
        <v>181</v>
      </c>
      <c r="B55" s="32" t="s">
        <v>180</v>
      </c>
      <c r="C55" s="33">
        <v>900000</v>
      </c>
      <c r="D55" s="33">
        <v>670109.68999999994</v>
      </c>
      <c r="E55" s="27">
        <f t="shared" si="1"/>
        <v>0.74456632222222219</v>
      </c>
      <c r="F55" s="33">
        <v>736743.31</v>
      </c>
      <c r="G55" s="27">
        <f t="shared" si="0"/>
        <v>0.90955653197583819</v>
      </c>
    </row>
    <row r="56" spans="1:7" ht="31.5" x14ac:dyDescent="0.25">
      <c r="A56" s="28" t="s">
        <v>183</v>
      </c>
      <c r="B56" s="29" t="s">
        <v>182</v>
      </c>
      <c r="C56" s="30">
        <v>11285000</v>
      </c>
      <c r="D56" s="30">
        <v>6535111.4900000002</v>
      </c>
      <c r="E56" s="27">
        <f t="shared" si="1"/>
        <v>0.5790971634913602</v>
      </c>
      <c r="F56" s="30">
        <v>10868616.32</v>
      </c>
      <c r="G56" s="27">
        <f t="shared" si="0"/>
        <v>0.60128274819807059</v>
      </c>
    </row>
    <row r="57" spans="1:7" x14ac:dyDescent="0.25">
      <c r="A57" s="31" t="s">
        <v>185</v>
      </c>
      <c r="B57" s="32" t="s">
        <v>184</v>
      </c>
      <c r="C57" s="33">
        <v>11285000</v>
      </c>
      <c r="D57" s="33">
        <v>6476672.8399999999</v>
      </c>
      <c r="E57" s="27">
        <f t="shared" si="1"/>
        <v>0.57391872751439965</v>
      </c>
      <c r="F57" s="33">
        <v>10815644.73</v>
      </c>
      <c r="G57" s="27">
        <f t="shared" si="0"/>
        <v>0.59882448080374395</v>
      </c>
    </row>
    <row r="58" spans="1:7" x14ac:dyDescent="0.25">
      <c r="A58" s="31" t="s">
        <v>187</v>
      </c>
      <c r="B58" s="32" t="s">
        <v>186</v>
      </c>
      <c r="C58" s="33">
        <v>11285000</v>
      </c>
      <c r="D58" s="33">
        <v>6476672.8399999999</v>
      </c>
      <c r="E58" s="27">
        <f t="shared" si="1"/>
        <v>0.57391872751439965</v>
      </c>
      <c r="F58" s="33">
        <v>10815644.73</v>
      </c>
      <c r="G58" s="27">
        <f t="shared" si="0"/>
        <v>0.59882448080374395</v>
      </c>
    </row>
    <row r="59" spans="1:7" x14ac:dyDescent="0.25">
      <c r="A59" s="31" t="s">
        <v>189</v>
      </c>
      <c r="B59" s="32" t="s">
        <v>188</v>
      </c>
      <c r="C59" s="33">
        <v>0</v>
      </c>
      <c r="D59" s="33">
        <v>58438.65</v>
      </c>
      <c r="E59" s="27"/>
      <c r="F59" s="33">
        <v>52971.59</v>
      </c>
      <c r="G59" s="27">
        <f t="shared" si="0"/>
        <v>1.1032073985319302</v>
      </c>
    </row>
    <row r="60" spans="1:7" x14ac:dyDescent="0.25">
      <c r="A60" s="31" t="s">
        <v>191</v>
      </c>
      <c r="B60" s="32" t="s">
        <v>190</v>
      </c>
      <c r="C60" s="33">
        <v>0</v>
      </c>
      <c r="D60" s="33">
        <v>58438.65</v>
      </c>
      <c r="E60" s="27"/>
      <c r="F60" s="33">
        <v>52971.59</v>
      </c>
      <c r="G60" s="27">
        <f t="shared" si="0"/>
        <v>1.1032073985319302</v>
      </c>
    </row>
    <row r="61" spans="1:7" s="46" customFormat="1" ht="31.5" x14ac:dyDescent="0.25">
      <c r="A61" s="28" t="s">
        <v>193</v>
      </c>
      <c r="B61" s="29" t="s">
        <v>192</v>
      </c>
      <c r="C61" s="30">
        <v>3808780</v>
      </c>
      <c r="D61" s="30">
        <v>2430306</v>
      </c>
      <c r="E61" s="27">
        <f t="shared" si="1"/>
        <v>0.63807991010244747</v>
      </c>
      <c r="F61" s="30">
        <v>7875541.5</v>
      </c>
      <c r="G61" s="27">
        <f t="shared" si="0"/>
        <v>0.30858906654228158</v>
      </c>
    </row>
    <row r="62" spans="1:7" ht="94.5" x14ac:dyDescent="0.25">
      <c r="A62" s="31" t="s">
        <v>341</v>
      </c>
      <c r="B62" s="32" t="s">
        <v>342</v>
      </c>
      <c r="C62" s="33">
        <v>0</v>
      </c>
      <c r="D62" s="33">
        <v>0</v>
      </c>
      <c r="E62" s="27"/>
      <c r="F62" s="33">
        <v>5963825</v>
      </c>
      <c r="G62" s="27">
        <f t="shared" si="0"/>
        <v>0</v>
      </c>
    </row>
    <row r="63" spans="1:7" s="45" customFormat="1" ht="94.5" x14ac:dyDescent="0.25">
      <c r="A63" s="31" t="s">
        <v>343</v>
      </c>
      <c r="B63" s="32" t="s">
        <v>344</v>
      </c>
      <c r="C63" s="33">
        <v>0</v>
      </c>
      <c r="D63" s="33">
        <v>0</v>
      </c>
      <c r="E63" s="27"/>
      <c r="F63" s="33">
        <v>5963825</v>
      </c>
      <c r="G63" s="27">
        <f t="shared" si="0"/>
        <v>0</v>
      </c>
    </row>
    <row r="64" spans="1:7" ht="31.5" x14ac:dyDescent="0.25">
      <c r="A64" s="31" t="s">
        <v>195</v>
      </c>
      <c r="B64" s="32" t="s">
        <v>194</v>
      </c>
      <c r="C64" s="33">
        <v>3808780</v>
      </c>
      <c r="D64" s="33">
        <v>2430306</v>
      </c>
      <c r="E64" s="27">
        <f t="shared" si="1"/>
        <v>0.63807991010244747</v>
      </c>
      <c r="F64" s="33">
        <v>1911716.5</v>
      </c>
      <c r="G64" s="27">
        <f t="shared" si="0"/>
        <v>1.2712690401531817</v>
      </c>
    </row>
    <row r="65" spans="1:7" ht="33.75" customHeight="1" x14ac:dyDescent="0.25">
      <c r="A65" s="31" t="s">
        <v>197</v>
      </c>
      <c r="B65" s="32" t="s">
        <v>196</v>
      </c>
      <c r="C65" s="33">
        <v>3808780</v>
      </c>
      <c r="D65" s="33">
        <v>2430306</v>
      </c>
      <c r="E65" s="27">
        <f t="shared" si="1"/>
        <v>0.63807991010244747</v>
      </c>
      <c r="F65" s="33">
        <v>1911716.5</v>
      </c>
      <c r="G65" s="27">
        <f t="shared" si="0"/>
        <v>1.2712690401531817</v>
      </c>
    </row>
    <row r="66" spans="1:7" s="46" customFormat="1" x14ac:dyDescent="0.25">
      <c r="A66" s="28" t="s">
        <v>345</v>
      </c>
      <c r="B66" s="29" t="s">
        <v>198</v>
      </c>
      <c r="C66" s="30">
        <v>1065106</v>
      </c>
      <c r="D66" s="30">
        <v>1154523.6499999999</v>
      </c>
      <c r="E66" s="27">
        <f t="shared" si="1"/>
        <v>1.0839518789679148</v>
      </c>
      <c r="F66" s="30">
        <v>2110480.91</v>
      </c>
      <c r="G66" s="27">
        <f t="shared" si="0"/>
        <v>0.54704292492273709</v>
      </c>
    </row>
    <row r="67" spans="1:7" ht="47.25" x14ac:dyDescent="0.25">
      <c r="A67" s="31" t="s">
        <v>200</v>
      </c>
      <c r="B67" s="32" t="s">
        <v>199</v>
      </c>
      <c r="C67" s="33">
        <v>30000</v>
      </c>
      <c r="D67" s="33">
        <v>561230.4</v>
      </c>
      <c r="E67" s="27">
        <f t="shared" si="1"/>
        <v>18.70768</v>
      </c>
      <c r="F67" s="33"/>
      <c r="G67" s="27"/>
    </row>
    <row r="68" spans="1:7" ht="63" x14ac:dyDescent="0.25">
      <c r="A68" s="31" t="s">
        <v>202</v>
      </c>
      <c r="B68" s="32" t="s">
        <v>201</v>
      </c>
      <c r="C68" s="33">
        <v>0</v>
      </c>
      <c r="D68" s="33">
        <v>21250</v>
      </c>
      <c r="E68" s="27"/>
      <c r="F68" s="33"/>
      <c r="G68" s="27"/>
    </row>
    <row r="69" spans="1:7" ht="94.5" x14ac:dyDescent="0.25">
      <c r="A69" s="31" t="s">
        <v>204</v>
      </c>
      <c r="B69" s="32" t="s">
        <v>203</v>
      </c>
      <c r="C69" s="33">
        <v>0</v>
      </c>
      <c r="D69" s="33">
        <v>21250</v>
      </c>
      <c r="E69" s="27"/>
      <c r="F69" s="33"/>
      <c r="G69" s="27"/>
    </row>
    <row r="70" spans="1:7" ht="78.75" x14ac:dyDescent="0.25">
      <c r="A70" s="31" t="s">
        <v>206</v>
      </c>
      <c r="B70" s="32" t="s">
        <v>205</v>
      </c>
      <c r="C70" s="33">
        <v>0</v>
      </c>
      <c r="D70" s="33">
        <v>4525.16</v>
      </c>
      <c r="E70" s="27"/>
      <c r="F70" s="33"/>
      <c r="G70" s="27"/>
    </row>
    <row r="71" spans="1:7" ht="110.25" x14ac:dyDescent="0.25">
      <c r="A71" s="31" t="s">
        <v>208</v>
      </c>
      <c r="B71" s="32" t="s">
        <v>207</v>
      </c>
      <c r="C71" s="33">
        <v>0</v>
      </c>
      <c r="D71" s="33">
        <v>4525.16</v>
      </c>
      <c r="E71" s="27"/>
      <c r="F71" s="33"/>
      <c r="G71" s="27"/>
    </row>
    <row r="72" spans="1:7" ht="63" x14ac:dyDescent="0.25">
      <c r="A72" s="31" t="s">
        <v>210</v>
      </c>
      <c r="B72" s="32" t="s">
        <v>209</v>
      </c>
      <c r="C72" s="33">
        <v>0</v>
      </c>
      <c r="D72" s="33">
        <v>1112.5</v>
      </c>
      <c r="E72" s="27"/>
      <c r="F72" s="33"/>
      <c r="G72" s="27" t="e">
        <f t="shared" si="0"/>
        <v>#DIV/0!</v>
      </c>
    </row>
    <row r="73" spans="1:7" ht="94.5" x14ac:dyDescent="0.25">
      <c r="A73" s="31" t="s">
        <v>212</v>
      </c>
      <c r="B73" s="32" t="s">
        <v>211</v>
      </c>
      <c r="C73" s="33">
        <v>0</v>
      </c>
      <c r="D73" s="33">
        <v>1112.5</v>
      </c>
      <c r="E73" s="27"/>
      <c r="F73" s="33"/>
      <c r="G73" s="27"/>
    </row>
    <row r="74" spans="1:7" ht="63.75" customHeight="1" x14ac:dyDescent="0.25">
      <c r="A74" s="31" t="s">
        <v>214</v>
      </c>
      <c r="B74" s="32" t="s">
        <v>213</v>
      </c>
      <c r="C74" s="33">
        <v>30000</v>
      </c>
      <c r="D74" s="33">
        <v>429492.37</v>
      </c>
      <c r="E74" s="27">
        <f t="shared" ref="E74:E92" si="2">D74/C74</f>
        <v>14.316412333333334</v>
      </c>
      <c r="F74" s="33"/>
      <c r="G74" s="27"/>
    </row>
    <row r="75" spans="1:7" ht="97.5" customHeight="1" x14ac:dyDescent="0.25">
      <c r="A75" s="31" t="s">
        <v>216</v>
      </c>
      <c r="B75" s="32" t="s">
        <v>215</v>
      </c>
      <c r="C75" s="33">
        <v>30000</v>
      </c>
      <c r="D75" s="33">
        <v>429492.37</v>
      </c>
      <c r="E75" s="27">
        <f t="shared" si="2"/>
        <v>14.316412333333334</v>
      </c>
      <c r="F75" s="33"/>
      <c r="G75" s="27"/>
    </row>
    <row r="76" spans="1:7" s="45" customFormat="1" ht="63" x14ac:dyDescent="0.25">
      <c r="A76" s="31" t="s">
        <v>218</v>
      </c>
      <c r="B76" s="32" t="s">
        <v>217</v>
      </c>
      <c r="C76" s="33">
        <v>0</v>
      </c>
      <c r="D76" s="33">
        <v>1000</v>
      </c>
      <c r="E76" s="27"/>
      <c r="F76" s="33"/>
      <c r="G76" s="27"/>
    </row>
    <row r="77" spans="1:7" ht="94.5" x14ac:dyDescent="0.25">
      <c r="A77" s="31" t="s">
        <v>220</v>
      </c>
      <c r="B77" s="32" t="s">
        <v>219</v>
      </c>
      <c r="C77" s="33">
        <v>0</v>
      </c>
      <c r="D77" s="33">
        <v>1000</v>
      </c>
      <c r="E77" s="27"/>
      <c r="F77" s="33"/>
      <c r="G77" s="27"/>
    </row>
    <row r="78" spans="1:7" ht="63" x14ac:dyDescent="0.25">
      <c r="A78" s="31" t="s">
        <v>222</v>
      </c>
      <c r="B78" s="32" t="s">
        <v>221</v>
      </c>
      <c r="C78" s="33">
        <v>0</v>
      </c>
      <c r="D78" s="33">
        <v>7500</v>
      </c>
      <c r="E78" s="27"/>
      <c r="F78" s="33"/>
      <c r="G78" s="27"/>
    </row>
    <row r="79" spans="1:7" ht="94.5" x14ac:dyDescent="0.25">
      <c r="A79" s="31" t="s">
        <v>224</v>
      </c>
      <c r="B79" s="32" t="s">
        <v>223</v>
      </c>
      <c r="C79" s="33">
        <v>0</v>
      </c>
      <c r="D79" s="33">
        <v>7500</v>
      </c>
      <c r="E79" s="27"/>
      <c r="F79" s="33"/>
      <c r="G79" s="27"/>
    </row>
    <row r="80" spans="1:7" ht="78.75" x14ac:dyDescent="0.25">
      <c r="A80" s="31" t="s">
        <v>226</v>
      </c>
      <c r="B80" s="32" t="s">
        <v>225</v>
      </c>
      <c r="C80" s="33">
        <v>0</v>
      </c>
      <c r="D80" s="33">
        <v>3450</v>
      </c>
      <c r="E80" s="27"/>
      <c r="F80" s="33"/>
      <c r="G80" s="27"/>
    </row>
    <row r="81" spans="1:7" ht="126" x14ac:dyDescent="0.25">
      <c r="A81" s="31" t="s">
        <v>228</v>
      </c>
      <c r="B81" s="32" t="s">
        <v>227</v>
      </c>
      <c r="C81" s="33">
        <v>0</v>
      </c>
      <c r="D81" s="33">
        <v>3450</v>
      </c>
      <c r="E81" s="27"/>
      <c r="F81" s="33"/>
      <c r="G81" s="27"/>
    </row>
    <row r="82" spans="1:7" ht="63" x14ac:dyDescent="0.25">
      <c r="A82" s="31" t="s">
        <v>230</v>
      </c>
      <c r="B82" s="32" t="s">
        <v>229</v>
      </c>
      <c r="C82" s="33">
        <v>0</v>
      </c>
      <c r="D82" s="33">
        <v>1750</v>
      </c>
      <c r="E82" s="27"/>
      <c r="F82" s="33"/>
      <c r="G82" s="27"/>
    </row>
    <row r="83" spans="1:7" ht="94.5" x14ac:dyDescent="0.25">
      <c r="A83" s="31" t="s">
        <v>232</v>
      </c>
      <c r="B83" s="32" t="s">
        <v>231</v>
      </c>
      <c r="C83" s="33">
        <v>0</v>
      </c>
      <c r="D83" s="33">
        <v>1750</v>
      </c>
      <c r="E83" s="27"/>
      <c r="F83" s="33"/>
      <c r="G83" s="27"/>
    </row>
    <row r="84" spans="1:7" ht="63" x14ac:dyDescent="0.25">
      <c r="A84" s="31" t="s">
        <v>234</v>
      </c>
      <c r="B84" s="32" t="s">
        <v>233</v>
      </c>
      <c r="C84" s="33">
        <v>0</v>
      </c>
      <c r="D84" s="33">
        <v>49000</v>
      </c>
      <c r="E84" s="27"/>
      <c r="F84" s="33"/>
      <c r="G84" s="27"/>
    </row>
    <row r="85" spans="1:7" s="45" customFormat="1" ht="94.5" x14ac:dyDescent="0.25">
      <c r="A85" s="31" t="s">
        <v>236</v>
      </c>
      <c r="B85" s="32" t="s">
        <v>235</v>
      </c>
      <c r="C85" s="33">
        <v>0</v>
      </c>
      <c r="D85" s="33">
        <v>49000</v>
      </c>
      <c r="E85" s="27"/>
      <c r="F85" s="33"/>
      <c r="G85" s="27"/>
    </row>
    <row r="86" spans="1:7" ht="78.75" x14ac:dyDescent="0.25">
      <c r="A86" s="31" t="s">
        <v>238</v>
      </c>
      <c r="B86" s="32" t="s">
        <v>237</v>
      </c>
      <c r="C86" s="33">
        <v>0</v>
      </c>
      <c r="D86" s="33">
        <v>38250.370000000003</v>
      </c>
      <c r="E86" s="27"/>
      <c r="F86" s="33"/>
      <c r="G86" s="27"/>
    </row>
    <row r="87" spans="1:7" ht="110.25" x14ac:dyDescent="0.25">
      <c r="A87" s="31" t="s">
        <v>240</v>
      </c>
      <c r="B87" s="32" t="s">
        <v>239</v>
      </c>
      <c r="C87" s="33">
        <v>0</v>
      </c>
      <c r="D87" s="33">
        <v>38250.370000000003</v>
      </c>
      <c r="E87" s="27"/>
      <c r="F87" s="33"/>
      <c r="G87" s="27"/>
    </row>
    <row r="88" spans="1:7" ht="47.25" x14ac:dyDescent="0.25">
      <c r="A88" s="31" t="s">
        <v>242</v>
      </c>
      <c r="B88" s="32" t="s">
        <v>241</v>
      </c>
      <c r="C88" s="33">
        <v>130000</v>
      </c>
      <c r="D88" s="33">
        <v>100350.83</v>
      </c>
      <c r="E88" s="27">
        <f t="shared" si="2"/>
        <v>0.77192946153846154</v>
      </c>
      <c r="F88" s="33"/>
      <c r="G88" s="27"/>
    </row>
    <row r="89" spans="1:7" ht="63" x14ac:dyDescent="0.25">
      <c r="A89" s="31" t="s">
        <v>244</v>
      </c>
      <c r="B89" s="32" t="s">
        <v>243</v>
      </c>
      <c r="C89" s="33">
        <v>130000</v>
      </c>
      <c r="D89" s="33">
        <v>100350.83</v>
      </c>
      <c r="E89" s="27">
        <f t="shared" si="2"/>
        <v>0.77192946153846154</v>
      </c>
      <c r="F89" s="33"/>
      <c r="G89" s="27"/>
    </row>
    <row r="90" spans="1:7" ht="126" x14ac:dyDescent="0.25">
      <c r="A90" s="31" t="s">
        <v>246</v>
      </c>
      <c r="B90" s="32" t="s">
        <v>245</v>
      </c>
      <c r="C90" s="33">
        <v>905106</v>
      </c>
      <c r="D90" s="33">
        <v>94761.1</v>
      </c>
      <c r="E90" s="27">
        <f t="shared" si="2"/>
        <v>0.104696135038327</v>
      </c>
      <c r="F90" s="33"/>
      <c r="G90" s="27"/>
    </row>
    <row r="91" spans="1:7" ht="63" x14ac:dyDescent="0.25">
      <c r="A91" s="31" t="s">
        <v>248</v>
      </c>
      <c r="B91" s="32" t="s">
        <v>247</v>
      </c>
      <c r="C91" s="33">
        <v>320920</v>
      </c>
      <c r="D91" s="33">
        <v>70540.36</v>
      </c>
      <c r="E91" s="27">
        <f t="shared" si="2"/>
        <v>0.21980668079272092</v>
      </c>
      <c r="F91" s="33"/>
      <c r="G91" s="27"/>
    </row>
    <row r="92" spans="1:7" ht="94.5" x14ac:dyDescent="0.25">
      <c r="A92" s="31" t="s">
        <v>250</v>
      </c>
      <c r="B92" s="32" t="s">
        <v>249</v>
      </c>
      <c r="C92" s="33">
        <v>584186</v>
      </c>
      <c r="D92" s="33">
        <v>24220.74</v>
      </c>
      <c r="E92" s="27">
        <f t="shared" si="2"/>
        <v>4.1460664925212179E-2</v>
      </c>
      <c r="F92" s="33"/>
      <c r="G92" s="27"/>
    </row>
    <row r="93" spans="1:7" ht="31.5" x14ac:dyDescent="0.25">
      <c r="A93" s="31" t="s">
        <v>252</v>
      </c>
      <c r="B93" s="32" t="s">
        <v>251</v>
      </c>
      <c r="C93" s="33">
        <v>0</v>
      </c>
      <c r="D93" s="33">
        <v>398181.32</v>
      </c>
      <c r="E93" s="27"/>
      <c r="F93" s="33"/>
      <c r="G93" s="27"/>
    </row>
    <row r="94" spans="1:7" ht="97.5" customHeight="1" x14ac:dyDescent="0.25">
      <c r="A94" s="31" t="s">
        <v>254</v>
      </c>
      <c r="B94" s="32" t="s">
        <v>253</v>
      </c>
      <c r="C94" s="33">
        <v>0</v>
      </c>
      <c r="D94" s="33">
        <v>26051.09</v>
      </c>
      <c r="E94" s="27"/>
      <c r="F94" s="33"/>
      <c r="G94" s="27"/>
    </row>
    <row r="95" spans="1:7" ht="78.75" x14ac:dyDescent="0.25">
      <c r="A95" s="31" t="s">
        <v>256</v>
      </c>
      <c r="B95" s="32" t="s">
        <v>255</v>
      </c>
      <c r="C95" s="33">
        <v>0</v>
      </c>
      <c r="D95" s="33">
        <v>372130.23</v>
      </c>
      <c r="E95" s="27"/>
      <c r="F95" s="33"/>
      <c r="G95" s="27"/>
    </row>
    <row r="96" spans="1:7" ht="78.75" x14ac:dyDescent="0.25">
      <c r="A96" s="31" t="s">
        <v>258</v>
      </c>
      <c r="B96" s="32" t="s">
        <v>257</v>
      </c>
      <c r="C96" s="33">
        <v>0</v>
      </c>
      <c r="D96" s="33">
        <v>362821.4</v>
      </c>
      <c r="E96" s="27"/>
      <c r="F96" s="33"/>
      <c r="G96" s="27"/>
    </row>
    <row r="97" spans="1:7" ht="81.75" customHeight="1" x14ac:dyDescent="0.25">
      <c r="A97" s="31" t="s">
        <v>260</v>
      </c>
      <c r="B97" s="32" t="s">
        <v>259</v>
      </c>
      <c r="C97" s="33">
        <v>0</v>
      </c>
      <c r="D97" s="33">
        <v>9308.83</v>
      </c>
      <c r="E97" s="27"/>
      <c r="F97" s="33"/>
      <c r="G97" s="27"/>
    </row>
    <row r="98" spans="1:7" s="46" customFormat="1" ht="18" customHeight="1" x14ac:dyDescent="0.25">
      <c r="A98" s="28" t="s">
        <v>262</v>
      </c>
      <c r="B98" s="29" t="s">
        <v>261</v>
      </c>
      <c r="C98" s="30">
        <v>0</v>
      </c>
      <c r="D98" s="30">
        <v>-180257.34</v>
      </c>
      <c r="E98" s="27"/>
      <c r="F98" s="30">
        <v>-119</v>
      </c>
      <c r="G98" s="27">
        <f t="shared" ref="G98:G99" si="3">D98/F98</f>
        <v>1514.7675630252102</v>
      </c>
    </row>
    <row r="99" spans="1:7" x14ac:dyDescent="0.25">
      <c r="A99" s="31" t="s">
        <v>264</v>
      </c>
      <c r="B99" s="32" t="s">
        <v>263</v>
      </c>
      <c r="C99" s="33">
        <v>0</v>
      </c>
      <c r="D99" s="33">
        <v>-180257.34</v>
      </c>
      <c r="E99" s="27"/>
      <c r="F99" s="33">
        <v>-119</v>
      </c>
      <c r="G99" s="27">
        <f t="shared" si="3"/>
        <v>1514.7675630252102</v>
      </c>
    </row>
    <row r="100" spans="1:7" x14ac:dyDescent="0.25">
      <c r="A100" s="28" t="s">
        <v>266</v>
      </c>
      <c r="B100" s="29" t="s">
        <v>265</v>
      </c>
      <c r="C100" s="30">
        <v>776139302.30999994</v>
      </c>
      <c r="D100" s="30">
        <v>431202429.99000001</v>
      </c>
      <c r="E100" s="27">
        <f t="shared" ref="E100:E124" si="4">D100/C100</f>
        <v>0.55557350169824571</v>
      </c>
      <c r="F100" s="38">
        <v>285329361.25</v>
      </c>
      <c r="G100" s="36">
        <f>D100/F100</f>
        <v>1.5112445074034595</v>
      </c>
    </row>
    <row r="101" spans="1:7" ht="30" customHeight="1" x14ac:dyDescent="0.25">
      <c r="A101" s="28" t="s">
        <v>268</v>
      </c>
      <c r="B101" s="42" t="s">
        <v>267</v>
      </c>
      <c r="C101" s="30">
        <v>776139302.30999994</v>
      </c>
      <c r="D101" s="30">
        <v>431053154.49000001</v>
      </c>
      <c r="E101" s="27">
        <f t="shared" si="4"/>
        <v>0.55538117088912975</v>
      </c>
      <c r="F101" s="43">
        <v>285336868.5</v>
      </c>
      <c r="G101" s="36">
        <f t="shared" ref="G101:G127" si="5">D101/F101</f>
        <v>1.51068159104718</v>
      </c>
    </row>
    <row r="102" spans="1:7" ht="31.5" x14ac:dyDescent="0.25">
      <c r="A102" s="28" t="s">
        <v>270</v>
      </c>
      <c r="B102" s="29" t="s">
        <v>269</v>
      </c>
      <c r="C102" s="30">
        <v>142685019.72</v>
      </c>
      <c r="D102" s="30">
        <v>119658177.27</v>
      </c>
      <c r="E102" s="27">
        <f t="shared" si="4"/>
        <v>0.83861765940680344</v>
      </c>
      <c r="F102" s="30">
        <v>9048751</v>
      </c>
      <c r="G102" s="36">
        <f t="shared" si="5"/>
        <v>13.223723060784852</v>
      </c>
    </row>
    <row r="103" spans="1:7" ht="21.75" customHeight="1" x14ac:dyDescent="0.25">
      <c r="A103" s="31" t="s">
        <v>272</v>
      </c>
      <c r="B103" s="32" t="s">
        <v>271</v>
      </c>
      <c r="C103" s="33">
        <v>71700162</v>
      </c>
      <c r="D103" s="33">
        <v>58014561.5</v>
      </c>
      <c r="E103" s="41">
        <f t="shared" si="4"/>
        <v>0.80912734199958991</v>
      </c>
      <c r="F103" s="33">
        <v>2949751</v>
      </c>
      <c r="G103" s="37">
        <f t="shared" si="5"/>
        <v>19.667613130735443</v>
      </c>
    </row>
    <row r="104" spans="1:7" ht="31.5" x14ac:dyDescent="0.25">
      <c r="A104" s="31" t="s">
        <v>274</v>
      </c>
      <c r="B104" s="32" t="s">
        <v>273</v>
      </c>
      <c r="C104" s="33">
        <v>70314857.719999999</v>
      </c>
      <c r="D104" s="33">
        <v>60973615.770000003</v>
      </c>
      <c r="E104" s="41">
        <f t="shared" si="4"/>
        <v>0.86715123584267706</v>
      </c>
      <c r="F104" s="33">
        <v>6099000</v>
      </c>
      <c r="G104" s="37">
        <f t="shared" si="5"/>
        <v>9.9973136202656185</v>
      </c>
    </row>
    <row r="105" spans="1:7" ht="110.25" x14ac:dyDescent="0.25">
      <c r="A105" s="31" t="s">
        <v>276</v>
      </c>
      <c r="B105" s="32" t="s">
        <v>275</v>
      </c>
      <c r="C105" s="33">
        <v>670000</v>
      </c>
      <c r="D105" s="33">
        <v>670000</v>
      </c>
      <c r="E105" s="41">
        <f t="shared" si="4"/>
        <v>1</v>
      </c>
      <c r="F105" s="33">
        <v>0</v>
      </c>
      <c r="G105" s="36" t="e">
        <f t="shared" si="5"/>
        <v>#DIV/0!</v>
      </c>
    </row>
    <row r="106" spans="1:7" ht="110.25" x14ac:dyDescent="0.25">
      <c r="A106" s="31" t="s">
        <v>278</v>
      </c>
      <c r="B106" s="32" t="s">
        <v>277</v>
      </c>
      <c r="C106" s="33">
        <v>670000</v>
      </c>
      <c r="D106" s="33">
        <v>670000</v>
      </c>
      <c r="E106" s="41">
        <f t="shared" si="4"/>
        <v>1</v>
      </c>
      <c r="F106" s="33">
        <v>0</v>
      </c>
      <c r="G106" s="36" t="e">
        <f t="shared" si="5"/>
        <v>#DIV/0!</v>
      </c>
    </row>
    <row r="107" spans="1:7" ht="31.5" x14ac:dyDescent="0.25">
      <c r="A107" s="28" t="s">
        <v>280</v>
      </c>
      <c r="B107" s="29" t="s">
        <v>279</v>
      </c>
      <c r="C107" s="30">
        <f>SUM(C108:C114)</f>
        <v>198057132.84999999</v>
      </c>
      <c r="D107" s="30">
        <f>SUM(D108:D114)</f>
        <v>35423820.979999997</v>
      </c>
      <c r="E107" s="27">
        <f t="shared" si="4"/>
        <v>0.17885657774733357</v>
      </c>
      <c r="F107" s="30">
        <v>13911623.800000001</v>
      </c>
      <c r="G107" s="36">
        <f t="shared" si="5"/>
        <v>2.5463469605898914</v>
      </c>
    </row>
    <row r="108" spans="1:7" ht="63" x14ac:dyDescent="0.25">
      <c r="A108" s="31" t="s">
        <v>282</v>
      </c>
      <c r="B108" s="32" t="s">
        <v>281</v>
      </c>
      <c r="C108" s="33">
        <v>572914</v>
      </c>
      <c r="D108" s="33">
        <v>572914</v>
      </c>
      <c r="E108" s="41">
        <f t="shared" si="4"/>
        <v>1</v>
      </c>
      <c r="F108" s="33">
        <v>0</v>
      </c>
      <c r="G108" s="37" t="e">
        <f t="shared" si="5"/>
        <v>#DIV/0!</v>
      </c>
    </row>
    <row r="109" spans="1:7" ht="47.25" x14ac:dyDescent="0.25">
      <c r="A109" s="31" t="s">
        <v>284</v>
      </c>
      <c r="B109" s="32" t="s">
        <v>283</v>
      </c>
      <c r="C109" s="33">
        <v>2943306.2</v>
      </c>
      <c r="D109" s="33">
        <v>0</v>
      </c>
      <c r="E109" s="41">
        <f t="shared" si="4"/>
        <v>0</v>
      </c>
      <c r="F109" s="33">
        <v>0</v>
      </c>
      <c r="G109" s="37" t="e">
        <f t="shared" si="5"/>
        <v>#DIV/0!</v>
      </c>
    </row>
    <row r="110" spans="1:7" ht="78.75" x14ac:dyDescent="0.25">
      <c r="A110" s="31" t="s">
        <v>286</v>
      </c>
      <c r="B110" s="32" t="s">
        <v>285</v>
      </c>
      <c r="C110" s="33">
        <v>0</v>
      </c>
      <c r="D110" s="33">
        <v>1606322.22</v>
      </c>
      <c r="E110" s="41" t="e">
        <f t="shared" si="4"/>
        <v>#DIV/0!</v>
      </c>
      <c r="F110" s="33">
        <v>0</v>
      </c>
      <c r="G110" s="37" t="e">
        <f t="shared" si="5"/>
        <v>#DIV/0!</v>
      </c>
    </row>
    <row r="111" spans="1:7" ht="31.5" x14ac:dyDescent="0.25">
      <c r="A111" s="31" t="s">
        <v>288</v>
      </c>
      <c r="B111" s="32" t="s">
        <v>287</v>
      </c>
      <c r="C111" s="33">
        <v>2800980</v>
      </c>
      <c r="D111" s="33">
        <v>2334150</v>
      </c>
      <c r="E111" s="41">
        <f t="shared" si="4"/>
        <v>0.83333333333333337</v>
      </c>
      <c r="F111" s="33">
        <v>238800</v>
      </c>
      <c r="G111" s="37">
        <f t="shared" si="5"/>
        <v>9.7744974874371859</v>
      </c>
    </row>
    <row r="112" spans="1:7" ht="24.75" customHeight="1" x14ac:dyDescent="0.25">
      <c r="A112" s="31" t="s">
        <v>290</v>
      </c>
      <c r="B112" s="32" t="s">
        <v>289</v>
      </c>
      <c r="C112" s="33">
        <v>99431.76</v>
      </c>
      <c r="D112" s="33">
        <v>99431.74</v>
      </c>
      <c r="E112" s="41">
        <f t="shared" si="4"/>
        <v>0.99999979885702528</v>
      </c>
      <c r="F112" s="33">
        <v>132575.76999999999</v>
      </c>
      <c r="G112" s="37">
        <f t="shared" si="5"/>
        <v>0.74999934000006196</v>
      </c>
    </row>
    <row r="113" spans="1:7" ht="31.5" x14ac:dyDescent="0.25">
      <c r="A113" s="31" t="s">
        <v>292</v>
      </c>
      <c r="B113" s="32" t="s">
        <v>291</v>
      </c>
      <c r="C113" s="33">
        <v>5870539.5</v>
      </c>
      <c r="D113" s="33">
        <v>0</v>
      </c>
      <c r="E113" s="41">
        <f t="shared" si="4"/>
        <v>0</v>
      </c>
      <c r="F113" s="33">
        <v>0</v>
      </c>
      <c r="G113" s="37" t="e">
        <f t="shared" si="5"/>
        <v>#DIV/0!</v>
      </c>
    </row>
    <row r="114" spans="1:7" ht="21.75" customHeight="1" x14ac:dyDescent="0.25">
      <c r="A114" s="31" t="s">
        <v>294</v>
      </c>
      <c r="B114" s="32" t="s">
        <v>293</v>
      </c>
      <c r="C114" s="33">
        <v>185769961.38999999</v>
      </c>
      <c r="D114" s="33">
        <v>30811003.02</v>
      </c>
      <c r="E114" s="41">
        <f t="shared" si="4"/>
        <v>0.16585567865472226</v>
      </c>
      <c r="F114" s="33">
        <v>13540248.029999999</v>
      </c>
      <c r="G114" s="37">
        <f t="shared" si="5"/>
        <v>2.2755124538143341</v>
      </c>
    </row>
    <row r="115" spans="1:7" ht="31.5" x14ac:dyDescent="0.25">
      <c r="A115" s="28" t="s">
        <v>296</v>
      </c>
      <c r="B115" s="29" t="s">
        <v>295</v>
      </c>
      <c r="C115" s="30">
        <v>424191322.74000001</v>
      </c>
      <c r="D115" s="30">
        <v>273085109.24000001</v>
      </c>
      <c r="E115" s="27">
        <f t="shared" si="4"/>
        <v>0.64377815999640875</v>
      </c>
      <c r="F115" s="30">
        <v>262306493.69999999</v>
      </c>
      <c r="G115" s="36">
        <f t="shared" si="5"/>
        <v>1.0410916839608535</v>
      </c>
    </row>
    <row r="116" spans="1:7" ht="47.25" x14ac:dyDescent="0.25">
      <c r="A116" s="31" t="s">
        <v>298</v>
      </c>
      <c r="B116" s="32" t="s">
        <v>297</v>
      </c>
      <c r="C116" s="33">
        <v>409841510.74000001</v>
      </c>
      <c r="D116" s="33">
        <v>269476299.72000003</v>
      </c>
      <c r="E116" s="41">
        <f t="shared" si="4"/>
        <v>0.65751343545811181</v>
      </c>
      <c r="F116" s="33">
        <v>257694007.31</v>
      </c>
      <c r="G116" s="37">
        <f t="shared" si="5"/>
        <v>1.0457220271941605</v>
      </c>
    </row>
    <row r="117" spans="1:7" ht="78.75" x14ac:dyDescent="0.25">
      <c r="A117" s="31" t="s">
        <v>300</v>
      </c>
      <c r="B117" s="32" t="s">
        <v>299</v>
      </c>
      <c r="C117" s="33">
        <v>5789075</v>
      </c>
      <c r="D117" s="33">
        <v>1583599.3</v>
      </c>
      <c r="E117" s="41">
        <f t="shared" si="4"/>
        <v>0.27354962580377695</v>
      </c>
      <c r="F117" s="33">
        <v>2698480.64</v>
      </c>
      <c r="G117" s="37">
        <f t="shared" si="5"/>
        <v>0.58684849412149198</v>
      </c>
    </row>
    <row r="118" spans="1:7" ht="47.25" x14ac:dyDescent="0.25">
      <c r="A118" s="31" t="s">
        <v>317</v>
      </c>
      <c r="B118" s="32" t="s">
        <v>316</v>
      </c>
      <c r="C118" s="33">
        <v>0</v>
      </c>
      <c r="D118" s="33">
        <v>0</v>
      </c>
      <c r="E118" s="41" t="e">
        <f t="shared" si="4"/>
        <v>#DIV/0!</v>
      </c>
      <c r="F118" s="33">
        <v>312369.75</v>
      </c>
      <c r="G118" s="37">
        <f>D118/F118</f>
        <v>0</v>
      </c>
    </row>
    <row r="119" spans="1:7" ht="63" x14ac:dyDescent="0.25">
      <c r="A119" s="31" t="s">
        <v>302</v>
      </c>
      <c r="B119" s="32" t="s">
        <v>301</v>
      </c>
      <c r="C119" s="33">
        <v>21463</v>
      </c>
      <c r="D119" s="33">
        <v>17143</v>
      </c>
      <c r="E119" s="41">
        <f t="shared" si="4"/>
        <v>0.79872338442901736</v>
      </c>
      <c r="F119" s="33">
        <v>21020</v>
      </c>
      <c r="G119" s="37">
        <f t="shared" si="5"/>
        <v>0.8155566127497621</v>
      </c>
    </row>
    <row r="120" spans="1:7" ht="47.25" x14ac:dyDescent="0.25">
      <c r="A120" s="31" t="s">
        <v>304</v>
      </c>
      <c r="B120" s="32" t="s">
        <v>303</v>
      </c>
      <c r="C120" s="33">
        <v>613747</v>
      </c>
      <c r="D120" s="33">
        <v>216049.5</v>
      </c>
      <c r="E120" s="41">
        <f t="shared" si="4"/>
        <v>0.35201719926940578</v>
      </c>
      <c r="F120" s="33">
        <v>0</v>
      </c>
      <c r="G120" s="37" t="e">
        <f t="shared" si="5"/>
        <v>#DIV/0!</v>
      </c>
    </row>
    <row r="121" spans="1:7" ht="78.75" x14ac:dyDescent="0.25">
      <c r="A121" s="31" t="s">
        <v>332</v>
      </c>
      <c r="B121" s="32" t="s">
        <v>333</v>
      </c>
      <c r="C121" s="33">
        <v>5516000</v>
      </c>
      <c r="D121" s="33">
        <v>0</v>
      </c>
      <c r="E121" s="41">
        <f>D121/C121</f>
        <v>0</v>
      </c>
      <c r="F121" s="33">
        <v>0</v>
      </c>
      <c r="G121" s="37" t="e">
        <f t="shared" si="5"/>
        <v>#DIV/0!</v>
      </c>
    </row>
    <row r="122" spans="1:7" ht="31.5" x14ac:dyDescent="0.25">
      <c r="A122" s="31" t="s">
        <v>306</v>
      </c>
      <c r="B122" s="32" t="s">
        <v>305</v>
      </c>
      <c r="C122" s="33">
        <v>2409527</v>
      </c>
      <c r="D122" s="33">
        <v>1792017.72</v>
      </c>
      <c r="E122" s="41">
        <f t="shared" si="4"/>
        <v>0.7437217844000088</v>
      </c>
      <c r="F122" s="33">
        <v>1580616</v>
      </c>
      <c r="G122" s="37">
        <f t="shared" si="5"/>
        <v>1.1337464127909624</v>
      </c>
    </row>
    <row r="123" spans="1:7" x14ac:dyDescent="0.25">
      <c r="A123" s="28" t="s">
        <v>308</v>
      </c>
      <c r="B123" s="29" t="s">
        <v>307</v>
      </c>
      <c r="C123" s="30">
        <v>2886047</v>
      </c>
      <c r="D123" s="30">
        <v>2886047</v>
      </c>
      <c r="E123" s="27">
        <f t="shared" si="4"/>
        <v>1</v>
      </c>
      <c r="F123" s="30">
        <v>70000</v>
      </c>
      <c r="G123" s="36">
        <f t="shared" si="5"/>
        <v>41.229242857142857</v>
      </c>
    </row>
    <row r="124" spans="1:7" s="45" customFormat="1" ht="63" x14ac:dyDescent="0.25">
      <c r="A124" s="31" t="s">
        <v>334</v>
      </c>
      <c r="B124" s="32" t="s">
        <v>335</v>
      </c>
      <c r="C124" s="33">
        <v>8319780</v>
      </c>
      <c r="D124" s="33">
        <v>0</v>
      </c>
      <c r="E124" s="41">
        <f t="shared" si="4"/>
        <v>0</v>
      </c>
      <c r="F124" s="33">
        <v>0</v>
      </c>
      <c r="G124" s="37" t="e">
        <f t="shared" si="5"/>
        <v>#DIV/0!</v>
      </c>
    </row>
    <row r="125" spans="1:7" ht="63" x14ac:dyDescent="0.25">
      <c r="A125" s="31" t="s">
        <v>318</v>
      </c>
      <c r="B125" s="32" t="s">
        <v>319</v>
      </c>
      <c r="C125" s="33">
        <v>0</v>
      </c>
      <c r="D125" s="33">
        <v>0</v>
      </c>
      <c r="E125" s="41" t="e">
        <f t="shared" ref="E125:E127" si="6">D125/C125</f>
        <v>#DIV/0!</v>
      </c>
      <c r="F125" s="33">
        <v>70000</v>
      </c>
      <c r="G125" s="37">
        <f t="shared" si="5"/>
        <v>0</v>
      </c>
    </row>
    <row r="126" spans="1:7" ht="31.5" x14ac:dyDescent="0.25">
      <c r="A126" s="31" t="s">
        <v>310</v>
      </c>
      <c r="B126" s="32" t="s">
        <v>309</v>
      </c>
      <c r="C126" s="33">
        <v>2886047</v>
      </c>
      <c r="D126" s="33">
        <v>2886047</v>
      </c>
      <c r="E126" s="41">
        <f t="shared" si="6"/>
        <v>1</v>
      </c>
      <c r="F126" s="33">
        <v>0</v>
      </c>
      <c r="G126" s="37" t="e">
        <f t="shared" si="5"/>
        <v>#DIV/0!</v>
      </c>
    </row>
    <row r="127" spans="1:7" x14ac:dyDescent="0.25">
      <c r="A127" s="28" t="s">
        <v>312</v>
      </c>
      <c r="B127" s="29" t="s">
        <v>311</v>
      </c>
      <c r="C127" s="30">
        <v>0</v>
      </c>
      <c r="D127" s="30">
        <v>149275.5</v>
      </c>
      <c r="E127" s="27" t="e">
        <f t="shared" si="6"/>
        <v>#DIV/0!</v>
      </c>
      <c r="F127" s="30">
        <v>40000</v>
      </c>
      <c r="G127" s="36">
        <f t="shared" si="5"/>
        <v>3.7318875</v>
      </c>
    </row>
    <row r="128" spans="1:7" ht="63" x14ac:dyDescent="0.25">
      <c r="A128" s="28" t="s">
        <v>337</v>
      </c>
      <c r="B128" s="29" t="s">
        <v>336</v>
      </c>
      <c r="C128" s="30">
        <v>0</v>
      </c>
      <c r="D128" s="30">
        <v>0</v>
      </c>
      <c r="E128" s="27" t="e">
        <f t="shared" ref="E128" si="7">D128/C128</f>
        <v>#DIV/0!</v>
      </c>
      <c r="F128" s="30">
        <v>-47507.25</v>
      </c>
      <c r="G128" s="36">
        <f t="shared" ref="G128" si="8">D128/F128</f>
        <v>0</v>
      </c>
    </row>
    <row r="130" spans="1:1" x14ac:dyDescent="0.25">
      <c r="A130" s="34" t="s">
        <v>348</v>
      </c>
    </row>
    <row r="131" spans="1:1" x14ac:dyDescent="0.25">
      <c r="A131" s="34" t="s">
        <v>349</v>
      </c>
    </row>
  </sheetData>
  <mergeCells count="7">
    <mergeCell ref="F5:F7"/>
    <mergeCell ref="G5:G7"/>
    <mergeCell ref="B5:B7"/>
    <mergeCell ref="A5:A7"/>
    <mergeCell ref="C5:C7"/>
    <mergeCell ref="D5:D7"/>
    <mergeCell ref="E5:E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Normal="100" zoomScaleSheetLayoutView="100" workbookViewId="0">
      <pane ySplit="5" topLeftCell="A6" activePane="bottomLeft" state="frozen"/>
      <selection pane="bottomLeft" activeCell="C4" sqref="C4:C5"/>
    </sheetView>
  </sheetViews>
  <sheetFormatPr defaultRowHeight="15" outlineLevelRow="1" x14ac:dyDescent="0.25"/>
  <cols>
    <col min="1" max="1" width="9.140625" style="1"/>
    <col min="2" max="2" width="63.140625" style="1" customWidth="1"/>
    <col min="3" max="3" width="18.5703125" style="1" customWidth="1"/>
    <col min="4" max="4" width="19" style="1" customWidth="1"/>
    <col min="5" max="5" width="15.7109375" style="1" customWidth="1"/>
    <col min="6" max="6" width="19" style="1" customWidth="1"/>
    <col min="7" max="7" width="18.7109375" style="1" customWidth="1"/>
    <col min="8" max="16384" width="9.140625" style="1"/>
  </cols>
  <sheetData>
    <row r="1" spans="1:7" ht="12.75" customHeight="1" x14ac:dyDescent="0.25">
      <c r="B1" s="54"/>
      <c r="C1" s="55"/>
      <c r="D1" s="2"/>
      <c r="E1" s="2"/>
      <c r="F1" s="2"/>
      <c r="G1" s="2"/>
    </row>
    <row r="2" spans="1:7" ht="33" customHeight="1" x14ac:dyDescent="0.25">
      <c r="B2" s="56" t="s">
        <v>350</v>
      </c>
      <c r="C2" s="56"/>
      <c r="D2" s="56"/>
      <c r="E2" s="56"/>
      <c r="F2" s="56"/>
      <c r="G2" s="56"/>
    </row>
    <row r="3" spans="1:7" ht="20.25" customHeight="1" x14ac:dyDescent="0.25">
      <c r="B3" s="65" t="s">
        <v>0</v>
      </c>
      <c r="C3" s="65"/>
      <c r="D3" s="65"/>
      <c r="E3" s="65"/>
      <c r="F3" s="65"/>
      <c r="G3" s="65"/>
    </row>
    <row r="4" spans="1:7" ht="26.25" customHeight="1" x14ac:dyDescent="0.25">
      <c r="A4" s="59" t="s">
        <v>2</v>
      </c>
      <c r="B4" s="59" t="s">
        <v>1</v>
      </c>
      <c r="C4" s="68" t="s">
        <v>323</v>
      </c>
      <c r="D4" s="61" t="s">
        <v>320</v>
      </c>
      <c r="E4" s="66" t="s">
        <v>321</v>
      </c>
      <c r="F4" s="61" t="s">
        <v>322</v>
      </c>
      <c r="G4" s="63" t="s">
        <v>82</v>
      </c>
    </row>
    <row r="5" spans="1:7" ht="141.75" customHeight="1" x14ac:dyDescent="0.25">
      <c r="A5" s="60"/>
      <c r="B5" s="60"/>
      <c r="C5" s="60"/>
      <c r="D5" s="62"/>
      <c r="E5" s="67"/>
      <c r="F5" s="62"/>
      <c r="G5" s="64"/>
    </row>
    <row r="6" spans="1:7" ht="15.75" x14ac:dyDescent="0.25">
      <c r="A6" s="4" t="s">
        <v>4</v>
      </c>
      <c r="B6" s="3" t="s">
        <v>3</v>
      </c>
      <c r="C6" s="5">
        <f>SUM(C7:C14)</f>
        <v>148534338.13999999</v>
      </c>
      <c r="D6" s="5">
        <v>93185143.359999999</v>
      </c>
      <c r="E6" s="6">
        <f>D6/C6</f>
        <v>0.62736431539600634</v>
      </c>
      <c r="F6" s="17">
        <v>52890040.75</v>
      </c>
      <c r="G6" s="6">
        <f>D6/F6</f>
        <v>1.7618655996214183</v>
      </c>
    </row>
    <row r="7" spans="1:7" ht="31.5" outlineLevel="1" x14ac:dyDescent="0.25">
      <c r="A7" s="8" t="s">
        <v>6</v>
      </c>
      <c r="B7" s="7" t="s">
        <v>5</v>
      </c>
      <c r="C7" s="9">
        <v>2350602.23</v>
      </c>
      <c r="D7" s="9">
        <v>1632151.06</v>
      </c>
      <c r="E7" s="6">
        <f t="shared" ref="E7:E52" si="0">D7/C7</f>
        <v>0.69435442507854683</v>
      </c>
      <c r="F7" s="9">
        <v>1471690.44</v>
      </c>
      <c r="G7" s="21">
        <f t="shared" ref="G7:G52" si="1">D7/F7</f>
        <v>1.1090315025760444</v>
      </c>
    </row>
    <row r="8" spans="1:7" ht="47.25" outlineLevel="1" x14ac:dyDescent="0.25">
      <c r="A8" s="8" t="s">
        <v>8</v>
      </c>
      <c r="B8" s="7" t="s">
        <v>7</v>
      </c>
      <c r="C8" s="9">
        <v>2005518.84</v>
      </c>
      <c r="D8" s="9">
        <v>1393675.99</v>
      </c>
      <c r="E8" s="6">
        <f t="shared" si="0"/>
        <v>0.69492041770098756</v>
      </c>
      <c r="F8" s="9">
        <v>1989963.5</v>
      </c>
      <c r="G8" s="21">
        <f t="shared" si="1"/>
        <v>0.70035253912948658</v>
      </c>
    </row>
    <row r="9" spans="1:7" ht="47.25" outlineLevel="1" x14ac:dyDescent="0.25">
      <c r="A9" s="8" t="s">
        <v>10</v>
      </c>
      <c r="B9" s="7" t="s">
        <v>9</v>
      </c>
      <c r="C9" s="9">
        <v>56522485.829999998</v>
      </c>
      <c r="D9" s="9">
        <v>38236030.939999998</v>
      </c>
      <c r="E9" s="6">
        <f t="shared" si="0"/>
        <v>0.67647468752525663</v>
      </c>
      <c r="F9" s="9">
        <v>24824460.170000002</v>
      </c>
      <c r="G9" s="21">
        <f t="shared" si="1"/>
        <v>1.5402562906970152</v>
      </c>
    </row>
    <row r="10" spans="1:7" ht="15.75" outlineLevel="1" x14ac:dyDescent="0.25">
      <c r="A10" s="8" t="s">
        <v>12</v>
      </c>
      <c r="B10" s="7" t="s">
        <v>11</v>
      </c>
      <c r="C10" s="9">
        <v>21463</v>
      </c>
      <c r="D10" s="9">
        <v>17143</v>
      </c>
      <c r="E10" s="6">
        <f t="shared" si="0"/>
        <v>0.79872338442901736</v>
      </c>
      <c r="F10" s="9">
        <v>10368</v>
      </c>
      <c r="G10" s="21">
        <f t="shared" si="1"/>
        <v>1.6534529320987654</v>
      </c>
    </row>
    <row r="11" spans="1:7" ht="47.25" outlineLevel="1" x14ac:dyDescent="0.25">
      <c r="A11" s="8" t="s">
        <v>14</v>
      </c>
      <c r="B11" s="7" t="s">
        <v>13</v>
      </c>
      <c r="C11" s="9">
        <v>9021687.5999999996</v>
      </c>
      <c r="D11" s="9">
        <v>6353694.96</v>
      </c>
      <c r="E11" s="6">
        <f t="shared" si="0"/>
        <v>0.70426900616687282</v>
      </c>
      <c r="F11" s="9">
        <v>5354858.5</v>
      </c>
      <c r="G11" s="21">
        <f t="shared" si="1"/>
        <v>1.1865290109906732</v>
      </c>
    </row>
    <row r="12" spans="1:7" ht="15.75" outlineLevel="1" x14ac:dyDescent="0.25">
      <c r="A12" s="8" t="s">
        <v>324</v>
      </c>
      <c r="B12" s="20" t="s">
        <v>325</v>
      </c>
      <c r="C12" s="9">
        <v>750000</v>
      </c>
      <c r="D12" s="9">
        <v>750000</v>
      </c>
      <c r="E12" s="6">
        <f t="shared" si="0"/>
        <v>1</v>
      </c>
      <c r="F12" s="9"/>
      <c r="G12" s="21"/>
    </row>
    <row r="13" spans="1:7" ht="15.75" outlineLevel="1" x14ac:dyDescent="0.25">
      <c r="A13" s="8" t="s">
        <v>16</v>
      </c>
      <c r="B13" s="7" t="s">
        <v>15</v>
      </c>
      <c r="C13" s="9">
        <v>6321963.6500000004</v>
      </c>
      <c r="D13" s="9">
        <v>0</v>
      </c>
      <c r="E13" s="6">
        <f t="shared" si="0"/>
        <v>0</v>
      </c>
      <c r="F13" s="9"/>
      <c r="G13" s="6"/>
    </row>
    <row r="14" spans="1:7" ht="15.75" outlineLevel="1" x14ac:dyDescent="0.25">
      <c r="A14" s="8" t="s">
        <v>18</v>
      </c>
      <c r="B14" s="7" t="s">
        <v>17</v>
      </c>
      <c r="C14" s="9">
        <v>71540616.989999995</v>
      </c>
      <c r="D14" s="9">
        <v>44802447.409999996</v>
      </c>
      <c r="E14" s="6">
        <f t="shared" si="0"/>
        <v>0.62625190129772745</v>
      </c>
      <c r="F14" s="9">
        <v>19238700.140000001</v>
      </c>
      <c r="G14" s="6">
        <f t="shared" si="1"/>
        <v>2.3287668649114877</v>
      </c>
    </row>
    <row r="15" spans="1:7" s="18" customFormat="1" ht="15.75" outlineLevel="1" x14ac:dyDescent="0.25">
      <c r="A15" s="15" t="s">
        <v>84</v>
      </c>
      <c r="B15" s="16" t="s">
        <v>83</v>
      </c>
      <c r="C15" s="17">
        <v>0</v>
      </c>
      <c r="D15" s="17">
        <v>0</v>
      </c>
      <c r="E15" s="6" t="e">
        <f t="shared" si="0"/>
        <v>#DIV/0!</v>
      </c>
      <c r="F15" s="17">
        <v>312369.75</v>
      </c>
      <c r="G15" s="6">
        <f t="shared" si="1"/>
        <v>0</v>
      </c>
    </row>
    <row r="16" spans="1:7" ht="15.75" outlineLevel="1" x14ac:dyDescent="0.25">
      <c r="A16" s="14" t="s">
        <v>86</v>
      </c>
      <c r="B16" s="7" t="s">
        <v>85</v>
      </c>
      <c r="C16" s="9">
        <v>0</v>
      </c>
      <c r="D16" s="9">
        <v>0</v>
      </c>
      <c r="E16" s="6" t="e">
        <f t="shared" si="0"/>
        <v>#DIV/0!</v>
      </c>
      <c r="F16" s="19">
        <v>312369.75</v>
      </c>
      <c r="G16" s="21">
        <f t="shared" si="1"/>
        <v>0</v>
      </c>
    </row>
    <row r="17" spans="1:7" ht="31.5" x14ac:dyDescent="0.25">
      <c r="A17" s="4" t="s">
        <v>20</v>
      </c>
      <c r="B17" s="3" t="s">
        <v>19</v>
      </c>
      <c r="C17" s="5">
        <f>C18</f>
        <v>2188220.06</v>
      </c>
      <c r="D17" s="5">
        <f>D18</f>
        <v>539254.86</v>
      </c>
      <c r="E17" s="6">
        <f t="shared" si="0"/>
        <v>0.24643538822142047</v>
      </c>
      <c r="F17" s="17">
        <v>1538589.8</v>
      </c>
      <c r="G17" s="6">
        <f t="shared" si="1"/>
        <v>0.35048643894558507</v>
      </c>
    </row>
    <row r="18" spans="1:7" ht="31.5" outlineLevel="1" x14ac:dyDescent="0.25">
      <c r="A18" s="8" t="s">
        <v>22</v>
      </c>
      <c r="B18" s="7" t="s">
        <v>21</v>
      </c>
      <c r="C18" s="9">
        <v>2188220.06</v>
      </c>
      <c r="D18" s="9">
        <v>539254.86</v>
      </c>
      <c r="E18" s="6">
        <f t="shared" si="0"/>
        <v>0.24643538822142047</v>
      </c>
      <c r="F18" s="9">
        <v>1538589.8</v>
      </c>
      <c r="G18" s="21">
        <f t="shared" si="1"/>
        <v>0.35048643894558507</v>
      </c>
    </row>
    <row r="19" spans="1:7" ht="15.75" x14ac:dyDescent="0.25">
      <c r="A19" s="4" t="s">
        <v>24</v>
      </c>
      <c r="B19" s="3" t="s">
        <v>23</v>
      </c>
      <c r="C19" s="5">
        <f>SUM(C20:C24)</f>
        <v>80184443.700000003</v>
      </c>
      <c r="D19" s="5">
        <f>SUM(D20:D24)</f>
        <v>44472605.039999999</v>
      </c>
      <c r="E19" s="6">
        <f t="shared" si="0"/>
        <v>0.55462884055651307</v>
      </c>
      <c r="F19" s="17">
        <f>SUM(F20:F24)</f>
        <v>32498835.93</v>
      </c>
      <c r="G19" s="6">
        <f t="shared" si="1"/>
        <v>1.3684368614245317</v>
      </c>
    </row>
    <row r="20" spans="1:7" ht="15.75" outlineLevel="1" x14ac:dyDescent="0.25">
      <c r="A20" s="8" t="s">
        <v>26</v>
      </c>
      <c r="B20" s="7" t="s">
        <v>25</v>
      </c>
      <c r="C20" s="9">
        <v>331404</v>
      </c>
      <c r="D20" s="9">
        <v>0</v>
      </c>
      <c r="E20" s="6">
        <f t="shared" si="0"/>
        <v>0</v>
      </c>
      <c r="F20" s="9"/>
      <c r="G20" s="21" t="e">
        <f t="shared" si="1"/>
        <v>#DIV/0!</v>
      </c>
    </row>
    <row r="21" spans="1:7" ht="15.75" outlineLevel="1" x14ac:dyDescent="0.25">
      <c r="A21" s="8" t="s">
        <v>326</v>
      </c>
      <c r="B21" s="20" t="s">
        <v>327</v>
      </c>
      <c r="C21" s="9">
        <v>0</v>
      </c>
      <c r="D21" s="9">
        <v>0</v>
      </c>
      <c r="E21" s="6" t="e">
        <f t="shared" si="0"/>
        <v>#DIV/0!</v>
      </c>
      <c r="F21" s="9">
        <v>0</v>
      </c>
      <c r="G21" s="21" t="e">
        <f t="shared" si="1"/>
        <v>#DIV/0!</v>
      </c>
    </row>
    <row r="22" spans="1:7" ht="15.75" outlineLevel="1" x14ac:dyDescent="0.25">
      <c r="A22" s="8" t="s">
        <v>28</v>
      </c>
      <c r="B22" s="7" t="s">
        <v>27</v>
      </c>
      <c r="C22" s="9">
        <v>2503223</v>
      </c>
      <c r="D22" s="9">
        <v>1980510</v>
      </c>
      <c r="E22" s="6">
        <f t="shared" si="0"/>
        <v>0.79118400558000623</v>
      </c>
      <c r="F22" s="9">
        <v>1303223</v>
      </c>
      <c r="G22" s="21">
        <f t="shared" si="1"/>
        <v>1.5197015399513361</v>
      </c>
    </row>
    <row r="23" spans="1:7" ht="15.75" outlineLevel="1" x14ac:dyDescent="0.25">
      <c r="A23" s="8" t="s">
        <v>30</v>
      </c>
      <c r="B23" s="7" t="s">
        <v>29</v>
      </c>
      <c r="C23" s="9">
        <v>74149816.700000003</v>
      </c>
      <c r="D23" s="9">
        <v>42492095.039999999</v>
      </c>
      <c r="E23" s="6">
        <f t="shared" si="0"/>
        <v>0.57305731734870224</v>
      </c>
      <c r="F23" s="9">
        <v>31055970.609999999</v>
      </c>
      <c r="G23" s="21">
        <f t="shared" si="1"/>
        <v>1.3682423767595135</v>
      </c>
    </row>
    <row r="24" spans="1:7" ht="15.75" outlineLevel="1" x14ac:dyDescent="0.25">
      <c r="A24" s="8" t="s">
        <v>32</v>
      </c>
      <c r="B24" s="7" t="s">
        <v>31</v>
      </c>
      <c r="C24" s="9">
        <v>3200000</v>
      </c>
      <c r="D24" s="9">
        <v>0</v>
      </c>
      <c r="E24" s="6">
        <f t="shared" si="0"/>
        <v>0</v>
      </c>
      <c r="F24" s="9">
        <v>139642.32</v>
      </c>
      <c r="G24" s="21">
        <f t="shared" si="1"/>
        <v>0</v>
      </c>
    </row>
    <row r="25" spans="1:7" ht="15.75" x14ac:dyDescent="0.25">
      <c r="A25" s="4" t="s">
        <v>34</v>
      </c>
      <c r="B25" s="3" t="s">
        <v>33</v>
      </c>
      <c r="C25" s="5">
        <f>SUM(C26:C29)</f>
        <v>44405692.319999993</v>
      </c>
      <c r="D25" s="5">
        <f>SUM(D26:D29)</f>
        <v>10444781.380000001</v>
      </c>
      <c r="E25" s="6">
        <f t="shared" si="0"/>
        <v>0.23521266833837312</v>
      </c>
      <c r="F25" s="17">
        <f>SUM(F26:F29)</f>
        <v>3551125.16</v>
      </c>
      <c r="G25" s="6">
        <f t="shared" si="1"/>
        <v>2.9412597161176941</v>
      </c>
    </row>
    <row r="26" spans="1:7" ht="15.75" outlineLevel="1" x14ac:dyDescent="0.25">
      <c r="A26" s="8" t="s">
        <v>36</v>
      </c>
      <c r="B26" s="7" t="s">
        <v>35</v>
      </c>
      <c r="C26" s="9">
        <v>1623486.71</v>
      </c>
      <c r="D26" s="9">
        <v>303165.34000000003</v>
      </c>
      <c r="E26" s="6">
        <f t="shared" si="0"/>
        <v>0.18673718616396928</v>
      </c>
      <c r="F26" s="9">
        <v>706348.89</v>
      </c>
      <c r="G26" s="21">
        <f t="shared" si="1"/>
        <v>0.42920056121274575</v>
      </c>
    </row>
    <row r="27" spans="1:7" ht="15.75" outlineLevel="1" x14ac:dyDescent="0.25">
      <c r="A27" s="8" t="s">
        <v>38</v>
      </c>
      <c r="B27" s="7" t="s">
        <v>37</v>
      </c>
      <c r="C27" s="9">
        <v>9697223.6899999995</v>
      </c>
      <c r="D27" s="9">
        <v>2105248.7200000002</v>
      </c>
      <c r="E27" s="6">
        <f t="shared" si="0"/>
        <v>0.21709808779300216</v>
      </c>
      <c r="F27" s="9">
        <v>2408912.35</v>
      </c>
      <c r="G27" s="21">
        <f t="shared" si="1"/>
        <v>0.87394160273203803</v>
      </c>
    </row>
    <row r="28" spans="1:7" ht="15.75" outlineLevel="1" x14ac:dyDescent="0.25">
      <c r="A28" s="8" t="s">
        <v>40</v>
      </c>
      <c r="B28" s="7" t="s">
        <v>39</v>
      </c>
      <c r="C28" s="9">
        <v>30084562.260000002</v>
      </c>
      <c r="D28" s="9">
        <v>5036157.5</v>
      </c>
      <c r="E28" s="6">
        <f t="shared" si="0"/>
        <v>0.16740005908930913</v>
      </c>
      <c r="F28" s="9">
        <v>435680.5</v>
      </c>
      <c r="G28" s="21">
        <f t="shared" si="1"/>
        <v>11.559290581056532</v>
      </c>
    </row>
    <row r="29" spans="1:7" ht="19.5" customHeight="1" outlineLevel="1" x14ac:dyDescent="0.25">
      <c r="A29" s="8" t="s">
        <v>42</v>
      </c>
      <c r="B29" s="7" t="s">
        <v>41</v>
      </c>
      <c r="C29" s="9">
        <v>3000419.66</v>
      </c>
      <c r="D29" s="9">
        <v>3000209.82</v>
      </c>
      <c r="E29" s="6">
        <f t="shared" si="0"/>
        <v>0.99993006311657073</v>
      </c>
      <c r="F29" s="9">
        <v>183.42</v>
      </c>
      <c r="G29" s="21">
        <f t="shared" si="1"/>
        <v>16357.048413477265</v>
      </c>
    </row>
    <row r="30" spans="1:7" ht="15.75" x14ac:dyDescent="0.25">
      <c r="A30" s="4" t="s">
        <v>44</v>
      </c>
      <c r="B30" s="3" t="s">
        <v>43</v>
      </c>
      <c r="C30" s="5">
        <f>SUM(C31:C35)</f>
        <v>749388197.65999997</v>
      </c>
      <c r="D30" s="5">
        <f>SUM(D31:D35)</f>
        <v>431291386.50999999</v>
      </c>
      <c r="E30" s="6">
        <f t="shared" si="0"/>
        <v>0.57552465845702894</v>
      </c>
      <c r="F30" s="17">
        <f>SUM(F31:F35)</f>
        <v>398022998.95999998</v>
      </c>
      <c r="G30" s="6">
        <f t="shared" si="1"/>
        <v>1.0835840834246449</v>
      </c>
    </row>
    <row r="31" spans="1:7" ht="15.75" outlineLevel="1" x14ac:dyDescent="0.25">
      <c r="A31" s="8" t="s">
        <v>46</v>
      </c>
      <c r="B31" s="7" t="s">
        <v>45</v>
      </c>
      <c r="C31" s="9">
        <v>212133529.03999999</v>
      </c>
      <c r="D31" s="9">
        <v>95888547.260000005</v>
      </c>
      <c r="E31" s="6">
        <f t="shared" si="0"/>
        <v>0.45201976176957492</v>
      </c>
      <c r="F31" s="9">
        <v>87115961.239999995</v>
      </c>
      <c r="G31" s="21">
        <f t="shared" si="1"/>
        <v>1.1007001001324199</v>
      </c>
    </row>
    <row r="32" spans="1:7" ht="15.75" outlineLevel="1" x14ac:dyDescent="0.25">
      <c r="A32" s="8" t="s">
        <v>48</v>
      </c>
      <c r="B32" s="7" t="s">
        <v>47</v>
      </c>
      <c r="C32" s="9">
        <v>470845325.62</v>
      </c>
      <c r="D32" s="9">
        <v>293151138.5</v>
      </c>
      <c r="E32" s="6">
        <f t="shared" si="0"/>
        <v>0.62260602909030527</v>
      </c>
      <c r="F32" s="9">
        <v>266232946.56999999</v>
      </c>
      <c r="G32" s="21">
        <f t="shared" si="1"/>
        <v>1.101107666338067</v>
      </c>
    </row>
    <row r="33" spans="1:7" ht="15.75" outlineLevel="1" x14ac:dyDescent="0.25">
      <c r="A33" s="8" t="s">
        <v>50</v>
      </c>
      <c r="B33" s="7" t="s">
        <v>49</v>
      </c>
      <c r="C33" s="9">
        <v>36318920</v>
      </c>
      <c r="D33" s="9">
        <v>23571931.399999999</v>
      </c>
      <c r="E33" s="6">
        <f t="shared" si="0"/>
        <v>0.64902622104401775</v>
      </c>
      <c r="F33" s="9">
        <v>21756981.890000001</v>
      </c>
      <c r="G33" s="21">
        <f t="shared" si="1"/>
        <v>1.0834191763901861</v>
      </c>
    </row>
    <row r="34" spans="1:7" ht="15.75" outlineLevel="1" x14ac:dyDescent="0.25">
      <c r="A34" s="8" t="s">
        <v>52</v>
      </c>
      <c r="B34" s="7" t="s">
        <v>51</v>
      </c>
      <c r="C34" s="9">
        <v>2997466</v>
      </c>
      <c r="D34" s="9">
        <v>339066.31</v>
      </c>
      <c r="E34" s="6">
        <f t="shared" si="0"/>
        <v>0.11311765004173525</v>
      </c>
      <c r="F34" s="9">
        <v>4539455.5</v>
      </c>
      <c r="G34" s="21">
        <f t="shared" si="1"/>
        <v>7.4693167495528928E-2</v>
      </c>
    </row>
    <row r="35" spans="1:7" ht="15.75" outlineLevel="1" x14ac:dyDescent="0.25">
      <c r="A35" s="8" t="s">
        <v>54</v>
      </c>
      <c r="B35" s="7" t="s">
        <v>53</v>
      </c>
      <c r="C35" s="9">
        <v>27092957</v>
      </c>
      <c r="D35" s="9">
        <v>18340703.039999999</v>
      </c>
      <c r="E35" s="6">
        <f t="shared" si="0"/>
        <v>0.67695464323071119</v>
      </c>
      <c r="F35" s="9">
        <v>18377653.760000002</v>
      </c>
      <c r="G35" s="21">
        <f t="shared" si="1"/>
        <v>0.99798936684287587</v>
      </c>
    </row>
    <row r="36" spans="1:7" ht="15.75" x14ac:dyDescent="0.25">
      <c r="A36" s="4" t="s">
        <v>56</v>
      </c>
      <c r="B36" s="3" t="s">
        <v>55</v>
      </c>
      <c r="C36" s="5">
        <f>SUM(C37:C38)</f>
        <v>48915193.060000002</v>
      </c>
      <c r="D36" s="5">
        <f>SUM(D37:D38)</f>
        <v>27529633.859999999</v>
      </c>
      <c r="E36" s="6">
        <f t="shared" si="0"/>
        <v>0.56280333650593584</v>
      </c>
      <c r="F36" s="17">
        <f>SUM(F37:F38)</f>
        <v>11850863.73</v>
      </c>
      <c r="G36" s="6">
        <f t="shared" si="1"/>
        <v>2.3230065324529723</v>
      </c>
    </row>
    <row r="37" spans="1:7" ht="15.75" outlineLevel="1" x14ac:dyDescent="0.25">
      <c r="A37" s="8" t="s">
        <v>58</v>
      </c>
      <c r="B37" s="7" t="s">
        <v>57</v>
      </c>
      <c r="C37" s="9">
        <v>47558288.310000002</v>
      </c>
      <c r="D37" s="9">
        <v>27529633.859999999</v>
      </c>
      <c r="E37" s="6">
        <f t="shared" si="0"/>
        <v>0.5788609060223765</v>
      </c>
      <c r="F37" s="9">
        <v>11850863.73</v>
      </c>
      <c r="G37" s="21">
        <f t="shared" si="1"/>
        <v>2.3230065324529723</v>
      </c>
    </row>
    <row r="38" spans="1:7" ht="15.75" outlineLevel="1" x14ac:dyDescent="0.25">
      <c r="A38" s="8" t="s">
        <v>60</v>
      </c>
      <c r="B38" s="7" t="s">
        <v>59</v>
      </c>
      <c r="C38" s="9">
        <v>1356904.75</v>
      </c>
      <c r="D38" s="9">
        <v>0</v>
      </c>
      <c r="E38" s="6">
        <f t="shared" si="0"/>
        <v>0</v>
      </c>
      <c r="F38" s="9">
        <v>0</v>
      </c>
      <c r="G38" s="6" t="e">
        <f t="shared" si="1"/>
        <v>#DIV/0!</v>
      </c>
    </row>
    <row r="39" spans="1:7" ht="15.75" x14ac:dyDescent="0.25">
      <c r="A39" s="4" t="s">
        <v>62</v>
      </c>
      <c r="B39" s="3" t="s">
        <v>61</v>
      </c>
      <c r="C39" s="5">
        <f>SUM(C40:C43)</f>
        <v>63276573.689999998</v>
      </c>
      <c r="D39" s="5">
        <v>43151281.140000001</v>
      </c>
      <c r="E39" s="6">
        <f t="shared" si="0"/>
        <v>0.68194718240282148</v>
      </c>
      <c r="F39" s="17">
        <f>SUM(F40:F43)</f>
        <v>17893833.200000003</v>
      </c>
      <c r="G39" s="6">
        <f t="shared" si="1"/>
        <v>2.4115168984586259</v>
      </c>
    </row>
    <row r="40" spans="1:7" ht="15.75" outlineLevel="1" x14ac:dyDescent="0.25">
      <c r="A40" s="8" t="s">
        <v>64</v>
      </c>
      <c r="B40" s="7" t="s">
        <v>63</v>
      </c>
      <c r="C40" s="9">
        <v>3117004</v>
      </c>
      <c r="D40" s="9">
        <v>2284894.0099999998</v>
      </c>
      <c r="E40" s="6">
        <f t="shared" si="0"/>
        <v>0.73304173173983733</v>
      </c>
      <c r="F40" s="9">
        <v>1615909.48</v>
      </c>
      <c r="G40" s="21">
        <f t="shared" si="1"/>
        <v>1.4139987655744182</v>
      </c>
    </row>
    <row r="41" spans="1:7" ht="15.75" outlineLevel="1" x14ac:dyDescent="0.25">
      <c r="A41" s="8" t="s">
        <v>66</v>
      </c>
      <c r="B41" s="7" t="s">
        <v>65</v>
      </c>
      <c r="C41" s="9">
        <v>7214200</v>
      </c>
      <c r="D41" s="9">
        <v>5604976.4500000002</v>
      </c>
      <c r="E41" s="6">
        <f t="shared" si="0"/>
        <v>0.77693665964348091</v>
      </c>
      <c r="F41" s="9">
        <v>1005688.81</v>
      </c>
      <c r="G41" s="21">
        <f t="shared" si="1"/>
        <v>5.5732711692397174</v>
      </c>
    </row>
    <row r="42" spans="1:7" ht="15.75" outlineLevel="1" x14ac:dyDescent="0.25">
      <c r="A42" s="8" t="s">
        <v>68</v>
      </c>
      <c r="B42" s="7" t="s">
        <v>67</v>
      </c>
      <c r="C42" s="9">
        <v>52500369.689999998</v>
      </c>
      <c r="D42" s="9">
        <v>34998032.020000003</v>
      </c>
      <c r="E42" s="6">
        <f t="shared" si="0"/>
        <v>0.66662448715415901</v>
      </c>
      <c r="F42" s="9">
        <v>14948183.560000001</v>
      </c>
      <c r="G42" s="21">
        <f t="shared" si="1"/>
        <v>2.3412899553663231</v>
      </c>
    </row>
    <row r="43" spans="1:7" ht="15.75" outlineLevel="1" x14ac:dyDescent="0.25">
      <c r="A43" s="8" t="s">
        <v>70</v>
      </c>
      <c r="B43" s="7" t="s">
        <v>69</v>
      </c>
      <c r="C43" s="9">
        <v>445000</v>
      </c>
      <c r="D43" s="9">
        <v>263378.65999999997</v>
      </c>
      <c r="E43" s="6">
        <f t="shared" si="0"/>
        <v>0.59186215730337077</v>
      </c>
      <c r="F43" s="9">
        <v>324051.34999999998</v>
      </c>
      <c r="G43" s="21">
        <f t="shared" si="1"/>
        <v>0.81276828502643172</v>
      </c>
    </row>
    <row r="44" spans="1:7" ht="15.75" x14ac:dyDescent="0.25">
      <c r="A44" s="4" t="s">
        <v>72</v>
      </c>
      <c r="B44" s="3" t="s">
        <v>71</v>
      </c>
      <c r="C44" s="5">
        <f>C45+C46+C47</f>
        <v>76835147.75999999</v>
      </c>
      <c r="D44" s="5">
        <v>2016643.7</v>
      </c>
      <c r="E44" s="6">
        <f t="shared" si="0"/>
        <v>2.6246369777268196E-2</v>
      </c>
      <c r="F44" s="17">
        <f>SUM(F45:F47)</f>
        <v>931278</v>
      </c>
      <c r="G44" s="6">
        <f t="shared" si="1"/>
        <v>2.1654583271590222</v>
      </c>
    </row>
    <row r="45" spans="1:7" ht="15.75" outlineLevel="1" x14ac:dyDescent="0.25">
      <c r="A45" s="8" t="s">
        <v>74</v>
      </c>
      <c r="B45" s="7" t="s">
        <v>73</v>
      </c>
      <c r="C45" s="9">
        <v>740522.16</v>
      </c>
      <c r="D45" s="9">
        <v>618732</v>
      </c>
      <c r="E45" s="6">
        <f t="shared" si="0"/>
        <v>0.83553475293703561</v>
      </c>
      <c r="F45" s="9">
        <v>832278</v>
      </c>
      <c r="G45" s="21">
        <f t="shared" si="1"/>
        <v>0.74341986691946682</v>
      </c>
    </row>
    <row r="46" spans="1:7" ht="15.75" outlineLevel="1" x14ac:dyDescent="0.25">
      <c r="A46" s="8" t="s">
        <v>76</v>
      </c>
      <c r="B46" s="7" t="s">
        <v>75</v>
      </c>
      <c r="C46" s="9">
        <v>76094625.599999994</v>
      </c>
      <c r="D46" s="9">
        <v>1397911.7</v>
      </c>
      <c r="E46" s="6">
        <f t="shared" si="0"/>
        <v>1.8370702122227144E-2</v>
      </c>
      <c r="F46" s="9">
        <v>0</v>
      </c>
      <c r="G46" s="21" t="e">
        <f t="shared" si="1"/>
        <v>#DIV/0!</v>
      </c>
    </row>
    <row r="47" spans="1:7" ht="15.75" outlineLevel="1" x14ac:dyDescent="0.25">
      <c r="A47" s="8">
        <v>1105</v>
      </c>
      <c r="B47" s="20" t="s">
        <v>87</v>
      </c>
      <c r="C47" s="9">
        <v>0</v>
      </c>
      <c r="D47" s="9">
        <v>0</v>
      </c>
      <c r="E47" s="6" t="e">
        <f t="shared" si="0"/>
        <v>#DIV/0!</v>
      </c>
      <c r="F47" s="9">
        <v>99000</v>
      </c>
      <c r="G47" s="21">
        <f t="shared" si="1"/>
        <v>0</v>
      </c>
    </row>
    <row r="48" spans="1:7" ht="15.75" x14ac:dyDescent="0.25">
      <c r="A48" s="4" t="s">
        <v>78</v>
      </c>
      <c r="B48" s="3" t="s">
        <v>77</v>
      </c>
      <c r="C48" s="5">
        <v>1630000</v>
      </c>
      <c r="D48" s="5">
        <v>1365000</v>
      </c>
      <c r="E48" s="6">
        <f t="shared" si="0"/>
        <v>0.83742331288343563</v>
      </c>
      <c r="F48" s="17">
        <v>530400</v>
      </c>
      <c r="G48" s="6">
        <f t="shared" si="1"/>
        <v>2.5735294117647061</v>
      </c>
    </row>
    <row r="49" spans="1:7" ht="15.75" outlineLevel="1" x14ac:dyDescent="0.25">
      <c r="A49" s="8" t="s">
        <v>80</v>
      </c>
      <c r="B49" s="7" t="s">
        <v>79</v>
      </c>
      <c r="C49" s="9">
        <v>1630000</v>
      </c>
      <c r="D49" s="9">
        <v>1365000</v>
      </c>
      <c r="E49" s="6">
        <f t="shared" si="0"/>
        <v>0.83742331288343563</v>
      </c>
      <c r="F49" s="9">
        <v>530400</v>
      </c>
      <c r="G49" s="6">
        <f t="shared" si="1"/>
        <v>2.5735294117647061</v>
      </c>
    </row>
    <row r="50" spans="1:7" s="18" customFormat="1" ht="47.25" outlineLevel="1" x14ac:dyDescent="0.25">
      <c r="A50" s="15" t="s">
        <v>88</v>
      </c>
      <c r="B50" s="16" t="s">
        <v>90</v>
      </c>
      <c r="C50" s="17">
        <v>0</v>
      </c>
      <c r="D50" s="17">
        <v>0</v>
      </c>
      <c r="E50" s="6" t="e">
        <f t="shared" si="0"/>
        <v>#DIV/0!</v>
      </c>
      <c r="F50" s="17">
        <v>28067673.66</v>
      </c>
      <c r="G50" s="6">
        <f t="shared" si="1"/>
        <v>0</v>
      </c>
    </row>
    <row r="51" spans="1:7" ht="47.25" outlineLevel="1" x14ac:dyDescent="0.25">
      <c r="A51" s="14" t="s">
        <v>89</v>
      </c>
      <c r="B51" s="7" t="s">
        <v>91</v>
      </c>
      <c r="C51" s="9">
        <v>0</v>
      </c>
      <c r="D51" s="9">
        <v>0</v>
      </c>
      <c r="E51" s="6" t="e">
        <f t="shared" si="0"/>
        <v>#DIV/0!</v>
      </c>
      <c r="F51" s="9">
        <v>28067673.66</v>
      </c>
      <c r="G51" s="21">
        <f t="shared" si="1"/>
        <v>0</v>
      </c>
    </row>
    <row r="52" spans="1:7" ht="17.25" customHeight="1" x14ac:dyDescent="0.25">
      <c r="A52" s="11"/>
      <c r="B52" s="12" t="s">
        <v>81</v>
      </c>
      <c r="C52" s="13">
        <f>C6+C15+C17+C19+C25+C30+C36+C39+C44+C48+C50</f>
        <v>1215357806.3899999</v>
      </c>
      <c r="D52" s="13">
        <f>D6+D15+D17+D19+D25+D30+D36+D39+D44+D48+D50</f>
        <v>653995729.85000002</v>
      </c>
      <c r="E52" s="6">
        <f t="shared" si="0"/>
        <v>0.53810962204832158</v>
      </c>
      <c r="F52" s="13">
        <f>F6+F15+F17+F19+F25+F30+F39+F48+F50+F44+F36</f>
        <v>548088008.93999994</v>
      </c>
      <c r="G52" s="6">
        <f t="shared" si="1"/>
        <v>1.1932312314491704</v>
      </c>
    </row>
    <row r="53" spans="1:7" ht="12.75" customHeight="1" x14ac:dyDescent="0.25">
      <c r="B53" s="2"/>
      <c r="C53" s="2"/>
      <c r="D53" s="2"/>
      <c r="E53" s="2"/>
      <c r="F53" s="2"/>
      <c r="G53" s="2"/>
    </row>
    <row r="54" spans="1:7" ht="15.75" x14ac:dyDescent="0.25">
      <c r="B54" s="57"/>
      <c r="C54" s="58"/>
      <c r="D54" s="10"/>
      <c r="E54" s="10"/>
      <c r="F54" s="10"/>
      <c r="G54" s="10"/>
    </row>
  </sheetData>
  <mergeCells count="11">
    <mergeCell ref="B1:C1"/>
    <mergeCell ref="B2:G2"/>
    <mergeCell ref="B54:C54"/>
    <mergeCell ref="A4:A5"/>
    <mergeCell ref="F4:F5"/>
    <mergeCell ref="G4:G5"/>
    <mergeCell ref="B3:G3"/>
    <mergeCell ref="D4:D5"/>
    <mergeCell ref="E4:E5"/>
    <mergeCell ref="C4:C5"/>
    <mergeCell ref="B4:B5"/>
  </mergeCells>
  <pageMargins left="0.59027779999999996" right="0.36111110000000002" top="0.36111110000000002" bottom="0.36111110000000002" header="0.39444439999999997" footer="0.39444439999999997"/>
  <pageSetup paperSize="9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C794B3C-C04A-4439-8C00-1BE1A5D653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budg5-ПК\budg5</dc:creator>
  <cp:lastModifiedBy>ФУ АЧМР</cp:lastModifiedBy>
  <dcterms:created xsi:type="dcterms:W3CDTF">2020-11-10T23:37:01Z</dcterms:created>
  <dcterms:modified xsi:type="dcterms:W3CDTF">2020-11-13T05:49:02Z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испол. квартал год (Прил 4 расх.разделы)(3).xlsx</vt:lpwstr>
  </property>
  <property fmtid="{D5CDD505-2E9C-101B-9397-08002B2CF9AE}" pid="3" name="Название отчета">
    <vt:lpwstr>Отчет об испол. квартал год (Прил 4 расх.разделы)(3).xlsx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20.1.1823.22711285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finserver2</vt:lpwstr>
  </property>
  <property fmtid="{D5CDD505-2E9C-101B-9397-08002B2CF9AE}" pid="8" name="База">
    <vt:lpwstr>budg2020_new</vt:lpwstr>
  </property>
  <property fmtid="{D5CDD505-2E9C-101B-9397-08002B2CF9AE}" pid="9" name="Пользователь">
    <vt:lpwstr>budg_5</vt:lpwstr>
  </property>
  <property fmtid="{D5CDD505-2E9C-101B-9397-08002B2CF9AE}" pid="10" name="Шаблон">
    <vt:lpwstr>sqr_god_otch_pr4.xlt</vt:lpwstr>
  </property>
  <property fmtid="{D5CDD505-2E9C-101B-9397-08002B2CF9AE}" pid="11" name="Локальная база">
    <vt:lpwstr>не используется</vt:lpwstr>
  </property>
</Properties>
</file>