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0730" windowHeight="11760"/>
  </bookViews>
  <sheets>
    <sheet name="доходы" sheetId="4" r:id="rId1"/>
    <sheet name="расходы" sheetId="3" r:id="rId2"/>
  </sheets>
  <definedNames>
    <definedName name="_xlnm.Print_Titles" localSheetId="1">расходы!$4:$5</definedName>
  </definedNames>
  <calcPr calcId="144525"/>
</workbook>
</file>

<file path=xl/calcChain.xml><?xml version="1.0" encoding="utf-8"?>
<calcChain xmlns="http://schemas.openxmlformats.org/spreadsheetml/2006/main">
  <c r="E100" i="4" l="1"/>
  <c r="G100" i="4"/>
  <c r="E80" i="4" l="1"/>
  <c r="G80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1" i="4"/>
  <c r="E102" i="4"/>
  <c r="E103" i="4"/>
  <c r="E104" i="4"/>
  <c r="E105" i="4"/>
  <c r="E106" i="4"/>
  <c r="E107" i="4"/>
  <c r="E13" i="4"/>
  <c r="E14" i="4"/>
  <c r="E11" i="4"/>
  <c r="E12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1" i="4"/>
  <c r="G102" i="4"/>
  <c r="G103" i="4"/>
  <c r="G104" i="4"/>
  <c r="G105" i="4"/>
  <c r="G106" i="4"/>
  <c r="G107" i="4"/>
  <c r="G82" i="4"/>
  <c r="G83" i="4"/>
  <c r="G84" i="4"/>
  <c r="G85" i="4"/>
  <c r="G78" i="4"/>
  <c r="G79" i="4"/>
  <c r="G81" i="4"/>
  <c r="G73" i="4"/>
  <c r="G74" i="4"/>
  <c r="G75" i="4"/>
  <c r="G76" i="4"/>
  <c r="G77" i="4"/>
  <c r="G69" i="4"/>
  <c r="G70" i="4"/>
  <c r="G71" i="4"/>
  <c r="G72" i="4"/>
  <c r="G65" i="4"/>
  <c r="G66" i="4"/>
  <c r="G67" i="4"/>
  <c r="G68" i="4"/>
  <c r="G62" i="4"/>
  <c r="G63" i="4"/>
  <c r="G6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43" i="4"/>
  <c r="G36" i="4"/>
  <c r="G37" i="4"/>
  <c r="G38" i="4"/>
  <c r="G39" i="4"/>
  <c r="G40" i="4"/>
  <c r="G42" i="4"/>
  <c r="G33" i="4"/>
  <c r="G34" i="4"/>
  <c r="G35" i="4"/>
  <c r="G29" i="4"/>
  <c r="G30" i="4"/>
  <c r="G31" i="4"/>
  <c r="G32" i="4"/>
  <c r="G26" i="4"/>
  <c r="G27" i="4"/>
  <c r="G24" i="4"/>
  <c r="G25" i="4"/>
  <c r="G22" i="4"/>
  <c r="G23" i="4"/>
  <c r="G21" i="4"/>
  <c r="G17" i="4"/>
  <c r="G18" i="4"/>
  <c r="G19" i="4"/>
  <c r="G20" i="4"/>
  <c r="G15" i="4"/>
  <c r="G16" i="4"/>
  <c r="G14" i="4"/>
  <c r="G11" i="4"/>
  <c r="F41" i="4" l="1"/>
  <c r="G41" i="4" s="1"/>
  <c r="C10" i="4" l="1"/>
  <c r="E61" i="4" l="1"/>
  <c r="G61" i="4"/>
  <c r="D10" i="4"/>
  <c r="D127" i="4"/>
  <c r="C127" i="4"/>
  <c r="E137" i="4"/>
  <c r="D110" i="4"/>
  <c r="E10" i="4" l="1"/>
  <c r="C17" i="3"/>
  <c r="E142" i="4" l="1"/>
  <c r="G142" i="4"/>
  <c r="G133" i="4"/>
  <c r="G134" i="4"/>
  <c r="G135" i="4"/>
  <c r="G136" i="4"/>
  <c r="E133" i="4"/>
  <c r="E134" i="4"/>
  <c r="E135" i="4"/>
  <c r="E136" i="4"/>
  <c r="C138" i="4"/>
  <c r="D138" i="4"/>
  <c r="D119" i="4"/>
  <c r="C119" i="4"/>
  <c r="G118" i="4"/>
  <c r="G117" i="4"/>
  <c r="E117" i="4"/>
  <c r="E118" i="4"/>
  <c r="C110" i="4"/>
  <c r="F138" i="4"/>
  <c r="F110" i="4"/>
  <c r="F119" i="4"/>
  <c r="F127" i="4"/>
  <c r="F17" i="3"/>
  <c r="F15" i="3"/>
  <c r="G12" i="3"/>
  <c r="G13" i="3"/>
  <c r="C109" i="4" l="1"/>
  <c r="C108" i="4" s="1"/>
  <c r="C9" i="4" s="1"/>
  <c r="D109" i="4"/>
  <c r="D108" i="4" s="1"/>
  <c r="D9" i="4" s="1"/>
  <c r="F109" i="4"/>
  <c r="F108" i="4" s="1"/>
  <c r="F25" i="3"/>
  <c r="F20" i="3"/>
  <c r="F6" i="3"/>
  <c r="F47" i="3"/>
  <c r="D47" i="3"/>
  <c r="E47" i="3" s="1"/>
  <c r="F44" i="3"/>
  <c r="D44" i="3"/>
  <c r="C44" i="3"/>
  <c r="F39" i="3"/>
  <c r="D39" i="3"/>
  <c r="C39" i="3"/>
  <c r="F36" i="3"/>
  <c r="D36" i="3"/>
  <c r="C36" i="3"/>
  <c r="E7" i="3"/>
  <c r="E8" i="3"/>
  <c r="E9" i="3"/>
  <c r="E10" i="3"/>
  <c r="E11" i="3"/>
  <c r="E12" i="3"/>
  <c r="E13" i="3"/>
  <c r="E14" i="3"/>
  <c r="E16" i="3"/>
  <c r="E18" i="3"/>
  <c r="E19" i="3"/>
  <c r="E21" i="3"/>
  <c r="E22" i="3"/>
  <c r="E23" i="3"/>
  <c r="E24" i="3"/>
  <c r="E26" i="3"/>
  <c r="E27" i="3"/>
  <c r="E28" i="3"/>
  <c r="E29" i="3"/>
  <c r="E31" i="3"/>
  <c r="E32" i="3"/>
  <c r="E33" i="3"/>
  <c r="E34" i="3"/>
  <c r="E35" i="3"/>
  <c r="E37" i="3"/>
  <c r="E38" i="3"/>
  <c r="E40" i="3"/>
  <c r="E41" i="3"/>
  <c r="E42" i="3"/>
  <c r="E43" i="3"/>
  <c r="E45" i="3"/>
  <c r="E46" i="3"/>
  <c r="E48" i="3"/>
  <c r="F30" i="3"/>
  <c r="D30" i="3"/>
  <c r="C30" i="3"/>
  <c r="D25" i="3"/>
  <c r="C25" i="3"/>
  <c r="D17" i="3"/>
  <c r="E17" i="3" s="1"/>
  <c r="D20" i="3"/>
  <c r="C20" i="3"/>
  <c r="G18" i="3"/>
  <c r="G10" i="3"/>
  <c r="E20" i="3" l="1"/>
  <c r="E39" i="3"/>
  <c r="E36" i="3"/>
  <c r="E30" i="3"/>
  <c r="E25" i="3"/>
  <c r="F49" i="3"/>
  <c r="E44" i="3"/>
  <c r="G47" i="3"/>
  <c r="G48" i="3"/>
  <c r="D6" i="3"/>
  <c r="C6" i="3"/>
  <c r="D15" i="3"/>
  <c r="E15" i="3" s="1"/>
  <c r="C15" i="3"/>
  <c r="D49" i="3" l="1"/>
  <c r="E6" i="3"/>
  <c r="C49" i="3"/>
  <c r="G13" i="4"/>
  <c r="F44" i="4"/>
  <c r="G44" i="4" s="1"/>
  <c r="F28" i="4"/>
  <c r="F12" i="4"/>
  <c r="G12" i="4" s="1"/>
  <c r="G28" i="4" l="1"/>
  <c r="F10" i="4"/>
  <c r="G10" i="4" s="1"/>
  <c r="E49" i="3"/>
  <c r="G116" i="4"/>
  <c r="G115" i="4"/>
  <c r="E115" i="4"/>
  <c r="E116" i="4"/>
  <c r="G124" i="4"/>
  <c r="G125" i="4"/>
  <c r="G120" i="4"/>
  <c r="G121" i="4"/>
  <c r="G122" i="4"/>
  <c r="E139" i="4"/>
  <c r="E130" i="4"/>
  <c r="G132" i="4"/>
  <c r="G139" i="4"/>
  <c r="G130" i="4"/>
  <c r="G109" i="4"/>
  <c r="G110" i="4"/>
  <c r="G111" i="4"/>
  <c r="G112" i="4"/>
  <c r="G113" i="4"/>
  <c r="G114" i="4"/>
  <c r="G119" i="4"/>
  <c r="G123" i="4"/>
  <c r="G126" i="4"/>
  <c r="G127" i="4"/>
  <c r="G128" i="4"/>
  <c r="G129" i="4"/>
  <c r="G131" i="4"/>
  <c r="G138" i="4"/>
  <c r="G140" i="4"/>
  <c r="G141" i="4"/>
  <c r="G108" i="4"/>
  <c r="F9" i="4" l="1"/>
  <c r="G9" i="4" s="1"/>
  <c r="E108" i="4"/>
  <c r="E109" i="4"/>
  <c r="E110" i="4"/>
  <c r="E111" i="4"/>
  <c r="E112" i="4"/>
  <c r="E113" i="4"/>
  <c r="E114" i="4"/>
  <c r="E119" i="4"/>
  <c r="E120" i="4"/>
  <c r="E121" i="4"/>
  <c r="E122" i="4"/>
  <c r="E123" i="4"/>
  <c r="E124" i="4"/>
  <c r="E125" i="4"/>
  <c r="E126" i="4"/>
  <c r="E127" i="4"/>
  <c r="E128" i="4"/>
  <c r="E129" i="4"/>
  <c r="E131" i="4"/>
  <c r="E132" i="4"/>
  <c r="E138" i="4"/>
  <c r="E140" i="4"/>
  <c r="E141" i="4"/>
  <c r="E9" i="4"/>
  <c r="G46" i="3" l="1"/>
  <c r="G38" i="3"/>
  <c r="G16" i="3"/>
  <c r="G7" i="3"/>
  <c r="G8" i="3"/>
  <c r="G9" i="3"/>
  <c r="G11" i="3"/>
  <c r="G14" i="3"/>
  <c r="G17" i="3"/>
  <c r="G19" i="3"/>
  <c r="G20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6" i="3"/>
  <c r="G15" i="3"/>
  <c r="G49" i="3"/>
</calcChain>
</file>

<file path=xl/sharedStrings.xml><?xml version="1.0" encoding="utf-8"?>
<sst xmlns="http://schemas.openxmlformats.org/spreadsheetml/2006/main" count="375" uniqueCount="370">
  <si>
    <t>Единица измерения: руб.</t>
  </si>
  <si>
    <t>Наименование показателя</t>
  </si>
  <si>
    <t>Раздел, под-раздел</t>
  </si>
  <si>
    <t>Утвержденные бюджетные назначения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</si>
  <si>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</si>
  <si>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</si>
  <si>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</si>
  <si>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</si>
  <si>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</si>
  <si>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</si>
  <si>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</si>
  <si>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</si>
  <si>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</si>
  <si>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</si>
  <si>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</si>
  <si>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</si>
  <si>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</si>
  <si>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</si>
  <si>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</si>
  <si>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</si>
  <si>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</si>
  <si>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</si>
  <si>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</si>
  <si>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</si>
  <si>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</si>
  <si>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</si>
  <si>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</si>
  <si>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</si>
  <si>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</si>
  <si>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</si>
  <si>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</si>
  <si>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</si>
  <si>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</si>
  <si>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</si>
  <si>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</si>
  <si>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</si>
  <si>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</si>
  <si>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</si>
  <si>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</si>
  <si>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</si>
  <si>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</si>
  <si>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</si>
  <si>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</si>
  <si>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</si>
  <si>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</si>
  <si>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</si>
  <si>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</si>
  <si>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</si>
  <si>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</si>
  <si>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</si>
  <si>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</si>
  <si>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</si>
  <si>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</si>
  <si>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</si>
  <si>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</si>
  <si>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</si>
  <si>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</si>
  <si>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</si>
  <si>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</si>
  <si>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</si>
  <si>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</si>
  <si>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</si>
  <si>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</si>
  <si>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</si>
  <si>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</si>
  <si>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</si>
  <si>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</si>
  <si>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</si>
  <si>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</si>
  <si>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</si>
  <si>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</si>
  <si>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</si>
  <si>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</si>
  <si>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</si>
  <si>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</si>
  <si>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</si>
  <si>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</si>
  <si>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</si>
  <si>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</si>
  <si>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</si>
  <si>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</si>
  <si>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</si>
  <si>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ВСЕГО РАСХОДОВ:</t>
  </si>
  <si>
    <t>Темп роста к соответствующему периоду прошлого года, %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</si>
  <si>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</si>
  <si>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</si>
  <si>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</si>
  <si>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</si>
  <si>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 Наименование показателя</t>
  </si>
  <si>
    <t>Код дохода по бюджетной классификации</t>
  </si>
  <si>
    <t>4</t>
  </si>
  <si>
    <t>5</t>
  </si>
  <si>
    <t>Доходы бюджета - всего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</si>
  <si>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</si>
  <si>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</si>
  <si>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</si>
  <si>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</si>
  <si>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</si>
  <si>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</si>
  <si>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</si>
  <si>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</si>
  <si>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</si>
  <si>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</si>
  <si>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</si>
  <si>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</si>
  <si>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</si>
  <si>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</si>
  <si>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</si>
  <si>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</si>
  <si>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</si>
  <si>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</si>
  <si>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</si>
  <si>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</si>
  <si>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</si>
  <si>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</si>
  <si>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</si>
  <si>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</si>
  <si>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</si>
  <si>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</si>
  <si>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</si>
  <si>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</si>
  <si>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</si>
  <si>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</si>
  <si>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</si>
  <si>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</si>
  <si>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</si>
  <si>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</si>
  <si>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</si>
  <si>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</si>
  <si>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</si>
  <si>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</si>
  <si>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</si>
  <si>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</si>
  <si>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</si>
  <si>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</si>
  <si>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</si>
  <si>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 НА ИМУЩЕСТВО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</si>
  <si>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</si>
  <si>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</si>
  <si>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</si>
  <si>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</si>
  <si>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</si>
  <si>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</si>
  <si>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</si>
  <si>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</si>
  <si>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</si>
  <si>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</si>
  <si>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</si>
  <si>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</si>
  <si>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</si>
  <si>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</si>
  <si>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</si>
  <si>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</si>
  <si>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</si>
  <si>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</si>
  <si>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</si>
  <si>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</si>
  <si>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</si>
  <si>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</si>
  <si>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</si>
  <si>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</si>
  <si>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</si>
  <si>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</si>
  <si>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</si>
  <si>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</si>
  <si>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</si>
  <si>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</si>
  <si>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</si>
  <si>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</si>
  <si>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</si>
  <si>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</si>
  <si>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</si>
  <si>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</si>
  <si>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</si>
  <si>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</si>
  <si>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</si>
  <si>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</si>
  <si>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</si>
  <si>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</si>
  <si>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</si>
  <si>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</si>
  <si>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</si>
  <si>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</si>
  <si>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</si>
  <si>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</si>
  <si>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</si>
  <si>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</si>
  <si>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</si>
  <si>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</si>
  <si>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</si>
  <si>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</si>
  <si>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приватизации имущества, находящегося в государственной и муниципальной собственности</t>
  </si>
  <si>
    <t>000 1 14 13000 00 0000 000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</si>
  <si>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</si>
  <si>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</si>
  <si>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</si>
  <si>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</si>
  <si>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</si>
  <si>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</si>
  <si>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</si>
  <si>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</si>
  <si>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</si>
  <si>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</si>
  <si>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</si>
  <si>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</si>
  <si>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</si>
  <si>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</si>
  <si>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</si>
  <si>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</si>
  <si>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</si>
  <si>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</si>
  <si>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</si>
  <si>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</si>
  <si>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</si>
  <si>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</si>
  <si>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</si>
  <si>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</si>
  <si>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</si>
  <si>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</si>
  <si>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</si>
  <si>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</si>
  <si>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</si>
  <si>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</si>
  <si>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</si>
  <si>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</si>
  <si>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</si>
  <si>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</si>
  <si>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</si>
  <si>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</si>
  <si>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</si>
  <si>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</si>
  <si>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</si>
  <si>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</si>
  <si>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</si>
  <si>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</si>
  <si>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</si>
  <si>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</si>
  <si>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</si>
  <si>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</si>
  <si>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</si>
  <si>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</si>
  <si>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</si>
  <si>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</si>
  <si>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</si>
  <si>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</si>
  <si>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</si>
  <si>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</si>
  <si>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</si>
  <si>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</si>
  <si>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</si>
  <si>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</si>
  <si>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</si>
  <si>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</si>
  <si>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</si>
  <si>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</si>
  <si>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</si>
  <si>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</si>
  <si>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</si>
  <si>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</si>
  <si>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</si>
  <si>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</si>
  <si>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</si>
  <si>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</si>
  <si>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</si>
  <si>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</si>
  <si>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</si>
  <si>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</si>
  <si>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</si>
  <si>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округов на поддержку мер по обеспечению сбалансированности бюджетов</t>
  </si>
  <si>
    <t>000 2 02 15002 04 0000 150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</si>
  <si>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</si>
  <si>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000 2 02 15853 00 0000 150</t>
  </si>
  <si>
    <t xml:space="preserve">  Дотации бюджетам городских округов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</si>
  <si>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</si>
  <si>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</si>
  <si>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</si>
  <si>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</si>
  <si>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</si>
  <si>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</si>
  <si>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</si>
  <si>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</si>
  <si>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000 2 02 25232 00 0000 150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</si>
  <si>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</si>
  <si>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</si>
  <si>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</si>
  <si>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</si>
  <si>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</si>
  <si>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</si>
  <si>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Прочие субсидии</t>
  </si>
  <si>
    <t>000 2 02 29999 00 0000 150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</si>
  <si>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</si>
  <si>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</si>
  <si>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</si>
  <si>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</si>
  <si>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</si>
  <si>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</si>
  <si>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</si>
  <si>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</si>
  <si>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</si>
  <si>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</si>
  <si>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</si>
  <si>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</si>
  <si>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</si>
  <si>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</si>
  <si>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</si>
  <si>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</si>
  <si>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>6</t>
  </si>
  <si>
    <t>7</t>
  </si>
  <si>
    <t>3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</si>
  <si>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</si>
  <si>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</si>
  <si>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000 1 16 00000 00 0000 000**</t>
  </si>
  <si>
    <t>000 1 06 00000 00 0000 000*</t>
  </si>
  <si>
    <t>Сведения об исполнении расходов бюджета Чугуевского муниципального округа по разделам и подразделам классификации расходов бюджета за 2021 год 
по состоянию на 01.07.2020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</si>
  <si>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</si>
  <si>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</si>
  <si>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пожарная безопасность</t>
  </si>
  <si>
    <t>000 202 19999 00 0000 150</t>
  </si>
  <si>
    <t>Прочие дотации</t>
  </si>
  <si>
    <t>000 202 19999 14 0000 150</t>
  </si>
  <si>
    <t>Прочие дотации бюджетам муниципальных округов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</si>
  <si>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</si>
  <si>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проведение Всероссийской переписи населения 2020 года</t>
  </si>
  <si>
    <t>000 202 354690 00 000 150</t>
  </si>
  <si>
    <t>Единая субвенция местным бюджетам из бюджета субъекта Российской Федерации</t>
  </si>
  <si>
    <t>000 202 3690000 0000 150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</si>
  <si>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</si>
  <si>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000 202 4530300 0000 150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</si>
  <si>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</si>
  <si>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1 219 00000 14 0000 150</t>
  </si>
  <si>
    <t>000 207 04000 00 0000 150</t>
  </si>
  <si>
    <t>ПРОЧИЕ БЕЗВОЗМЕЗДНЫЕ ПОСТУПЛЕНИЯ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</si>
  <si>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  <charset val="204"/>
      </rPr>
      <t>01.10.2021</t>
    </r>
    <r>
      <rPr>
        <sz val="12"/>
        <color indexed="8"/>
        <rFont val="Times New Roman"/>
        <family val="1"/>
        <charset val="204"/>
      </rPr>
      <t xml:space="preserve"> 
</t>
    </r>
  </si>
  <si>
    <t>Процент исполнения годового плана по состоянию на 01.10.2021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</si>
  <si>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  <charset val="204"/>
      </rPr>
      <t>01.10.2020</t>
    </r>
    <r>
      <rPr>
        <sz val="12"/>
        <color indexed="8"/>
        <rFont val="Times New Roman"/>
        <family val="1"/>
        <charset val="204"/>
      </rPr>
      <t xml:space="preserve">
</t>
    </r>
  </si>
  <si>
    <t>000 202 35304 00 0000 150</t>
  </si>
  <si>
    <t>000 202 39999 00 0000 150</t>
  </si>
  <si>
    <t>Прочие субвенции</t>
  </si>
  <si>
    <t>Сведения об исполнении доходов бюджета Чугуевского муниципального округа за 2021 год по состоянию на 01.10.2021</t>
  </si>
  <si>
    <t>Фактически исполнено по состоянию на 01.10.2020</t>
  </si>
  <si>
    <t xml:space="preserve">Фактически исполнено по состоянию на 01.10.2021 
</t>
  </si>
  <si>
    <t>Утвержденные бюджетные назначения годовой план на текущий финансовый год, по состоянию на 01.10.2021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</si>
  <si>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</si>
  <si>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</si>
  <si>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</si>
  <si>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</si>
  <si>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</si>
  <si>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</si>
  <si>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</si>
  <si>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</si>
  <si>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000 1 11 05326 14 0000 120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</si>
  <si>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муниципальных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</si>
  <si>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</si>
  <si>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</si>
  <si>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000 1 16 07090 14 0000 140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</si>
  <si>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</si>
  <si>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</si>
  <si>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</si>
  <si>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</si>
  <si>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</si>
  <si>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</si>
  <si>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</si>
  <si>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000 1 14 06312 14 0000 430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</si>
  <si>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</si>
  <si>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</si>
  <si>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</si>
  <si>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000 1 16 10032 14 0000 140</t>
  </si>
  <si>
    <t xml:space="preserve">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</si>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</sst>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7">
    <xf numFmtId="0" fontId="0" fillId="0" borderId="0"/>
    <xf numFmtId="0" fontId="1" fillId="0" borderId="1">
      <alignment wrapText="1"/>
    </xf>
    <xf numFmtId="0" fontId="1" fillId="0" borderId="1"/>
    <xf numFmtId="0" fontId="1" fillId="0" borderId="1">
      <alignment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3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4" fillId="0" borderId="2">
      <alignment horizontal="left" vertical="center"/>
    </xf>
    <xf numFmtId="4" fontId="4" fillId="0" borderId="2">
      <alignment horizontal="right" vertical="center" shrinkToFit="1"/>
    </xf>
    <xf numFmtId="10" fontId="4" fillId="0" borderId="2">
      <alignment horizontal="right" vertical="center" shrinkToFit="1"/>
    </xf>
    <xf numFmtId="0" fontId="5" fillId="0" borderId="1">
      <alignment vertical="center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6" fillId="0" borderId="1"/>
    <xf numFmtId="0" fontId="6" fillId="0" borderId="1"/>
    <xf numFmtId="0" fontId="7" fillId="2" borderId="1"/>
    <xf numFmtId="1" fontId="1" fillId="0" borderId="2">
      <alignment horizontal="left" vertical="top" wrapText="1" indent="2"/>
    </xf>
    <xf numFmtId="0" fontId="1" fillId="0" borderId="1">
      <alignment vertical="top"/>
    </xf>
    <xf numFmtId="0" fontId="8" fillId="2" borderId="1"/>
    <xf numFmtId="0" fontId="7" fillId="0" borderId="1"/>
    <xf numFmtId="0" fontId="8" fillId="0" borderId="1"/>
    <xf numFmtId="4" fontId="16" fillId="0" borderId="10">
      <alignment horizontal="right" shrinkToFit="1"/>
    </xf>
    <xf numFmtId="4" fontId="16" fillId="0" borderId="10">
      <alignment horizontal="right" shrinkToFit="1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1" fontId="2" fillId="0" borderId="2" xfId="11" applyNumberFormat="1" applyProtection="1">
      <alignment horizontal="center" vertical="top" shrinkToFit="1"/>
    </xf>
    <xf numFmtId="10" fontId="2" fillId="0" borderId="2" xfId="13" applyNumberFormat="1" applyProtection="1">
      <alignment horizontal="right" vertical="top" shrinkToFit="1"/>
    </xf>
    <xf numFmtId="0" fontId="1" fillId="0" borderId="2" xfId="15" applyNumberFormat="1" applyProtection="1">
      <alignment vertical="top" wrapText="1"/>
    </xf>
    <xf numFmtId="1" fontId="1" fillId="0" borderId="2" xfId="16" applyNumberFormat="1" applyProtection="1">
      <alignment horizontal="center" vertical="top" shrinkToFit="1"/>
    </xf>
    <xf numFmtId="0" fontId="1" fillId="0" borderId="1" xfId="23" applyNumberFormat="1" applyProtection="1">
      <alignment horizontal="left" wrapText="1"/>
    </xf>
    <xf numFmtId="0" fontId="0" fillId="0" borderId="8" xfId="0" applyBorder="1" applyProtection="1">
      <protection locked="0"/>
    </xf>
    <xf numFmtId="0" fontId="4" fillId="0" borderId="9" xfId="19" applyNumberFormat="1" applyBorder="1" applyProtection="1">
      <alignment horizontal="left" vertical="center"/>
    </xf>
    <xf numFmtId="4" fontId="4" fillId="0" borderId="9" xfId="20" applyNumberFormat="1" applyBorder="1" applyProtection="1">
      <alignment horizontal="right" vertical="center" shrinkToFit="1"/>
    </xf>
    <xf numFmtId="49" fontId="1" fillId="0" borderId="2" xfId="16" applyNumberFormat="1" applyProtection="1">
      <alignment horizontal="center" vertical="top" shrinkToFit="1"/>
    </xf>
    <xf numFmtId="49" fontId="13" fillId="0" borderId="2" xfId="16" applyNumberFormat="1" applyFont="1" applyProtection="1">
      <alignment horizontal="center" vertical="top" shrinkToFit="1"/>
    </xf>
    <xf numFmtId="4" fontId="13" fillId="0" borderId="2" xfId="17" applyNumberFormat="1" applyFont="1" applyProtection="1">
      <alignment horizontal="right" vertical="top" shrinkToFit="1"/>
    </xf>
    <xf numFmtId="0" fontId="14" fillId="0" borderId="0" xfId="0" applyFont="1" applyProtection="1">
      <protection locked="0"/>
    </xf>
    <xf numFmtId="4" fontId="15" fillId="0" borderId="2" xfId="17" applyNumberFormat="1" applyFont="1" applyProtection="1">
      <alignment horizontal="right" vertical="top" shrinkToFit="1"/>
    </xf>
    <xf numFmtId="10" fontId="15" fillId="0" borderId="2" xfId="13" applyNumberFormat="1" applyFont="1" applyProtection="1">
      <alignment horizontal="right" vertical="top" shrinkToFit="1"/>
    </xf>
    <xf numFmtId="0" fontId="15" fillId="0" borderId="3" xfId="4" applyNumberFormat="1" applyFont="1" applyBorder="1" applyAlignment="1" applyProtection="1">
      <alignment horizontal="center" vertical="center"/>
    </xf>
    <xf numFmtId="49" fontId="15" fillId="0" borderId="3" xfId="34" applyNumberFormat="1" applyFont="1" applyBorder="1" applyAlignment="1" applyProtection="1">
      <alignment horizontal="center" vertical="center"/>
    </xf>
    <xf numFmtId="10" fontId="13" fillId="0" borderId="3" xfId="13" applyNumberFormat="1" applyFont="1" applyBorder="1" applyAlignment="1" applyProtection="1">
      <alignment horizontal="right" vertical="center" shrinkToFit="1"/>
    </xf>
    <xf numFmtId="49" fontId="13" fillId="0" borderId="3" xfId="15" applyNumberFormat="1" applyFont="1" applyBorder="1" applyAlignment="1" applyProtection="1">
      <alignment horizontal="left" vertical="center"/>
    </xf>
    <xf numFmtId="0" fontId="13" fillId="0" borderId="3" xfId="23" applyNumberFormat="1" applyFont="1" applyBorder="1" applyAlignment="1" applyProtection="1">
      <alignment horizontal="left" vertical="top" wrapText="1"/>
    </xf>
    <xf numFmtId="49" fontId="15" fillId="0" borderId="3" xfId="15" applyNumberFormat="1" applyFont="1" applyBorder="1" applyAlignment="1" applyProtection="1">
      <alignment horizontal="left" vertical="center"/>
    </xf>
    <xf numFmtId="0" fontId="15" fillId="0" borderId="3" xfId="23" applyNumberFormat="1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0" fontId="13" fillId="0" borderId="3" xfId="35" applyNumberFormat="1" applyFont="1" applyBorder="1" applyAlignment="1" applyProtection="1">
      <alignment horizontal="right" vertical="center" shrinkToFit="1"/>
    </xf>
    <xf numFmtId="10" fontId="15" fillId="0" borderId="3" xfId="35" applyNumberFormat="1" applyFont="1" applyBorder="1" applyAlignment="1" applyProtection="1">
      <alignment horizontal="right" vertical="center" shrinkToFit="1"/>
    </xf>
    <xf numFmtId="0" fontId="15" fillId="0" borderId="3" xfId="17" applyNumberFormat="1" applyFont="1" applyBorder="1" applyAlignment="1" applyProtection="1">
      <alignment horizontal="left" vertical="top"/>
    </xf>
    <xf numFmtId="0" fontId="18" fillId="0" borderId="0" xfId="0" applyFont="1" applyAlignment="1">
      <alignment horizontal="left" vertical="top"/>
    </xf>
    <xf numFmtId="10" fontId="15" fillId="0" borderId="3" xfId="13" applyNumberFormat="1" applyFont="1" applyBorder="1" applyAlignment="1" applyProtection="1">
      <alignment horizontal="right" vertical="center" shrinkToFit="1"/>
    </xf>
    <xf numFmtId="0" fontId="13" fillId="0" borderId="3" xfId="23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 vertical="top"/>
    </xf>
    <xf numFmtId="0" fontId="14" fillId="0" borderId="0" xfId="0" applyFont="1"/>
    <xf numFmtId="1" fontId="1" fillId="0" borderId="14" xfId="16" applyNumberFormat="1" applyBorder="1" applyProtection="1">
      <alignment horizontal="center" vertical="top" shrinkToFit="1"/>
    </xf>
    <xf numFmtId="4" fontId="1" fillId="0" borderId="15" xfId="17" applyNumberFormat="1" applyBorder="1" applyProtection="1">
      <alignment horizontal="right" vertical="top" shrinkToFit="1"/>
    </xf>
    <xf numFmtId="0" fontId="13" fillId="0" borderId="10" xfId="15" applyNumberFormat="1" applyFont="1" applyBorder="1" applyProtection="1">
      <alignment vertical="top" wrapText="1"/>
    </xf>
    <xf numFmtId="0" fontId="2" fillId="0" borderId="17" xfId="10" applyNumberFormat="1" applyBorder="1" applyProtection="1">
      <alignment vertical="top" wrapText="1"/>
    </xf>
    <xf numFmtId="0" fontId="5" fillId="0" borderId="18" xfId="22" applyNumberFormat="1" applyBorder="1" applyAlignment="1" applyProtection="1">
      <alignment vertical="top" wrapText="1"/>
    </xf>
    <xf numFmtId="4" fontId="13" fillId="0" borderId="15" xfId="17" applyNumberFormat="1" applyFont="1" applyBorder="1" applyProtection="1">
      <alignment horizontal="right" vertical="top" shrinkToFit="1"/>
    </xf>
    <xf numFmtId="4" fontId="13" fillId="0" borderId="10" xfId="17" applyNumberFormat="1" applyFont="1" applyBorder="1" applyProtection="1">
      <alignment horizontal="right" vertical="top" shrinkToFit="1"/>
    </xf>
    <xf numFmtId="4" fontId="15" fillId="0" borderId="3" xfId="32" applyNumberFormat="1" applyFont="1" applyFill="1" applyBorder="1" applyAlignment="1" applyProtection="1">
      <alignment horizontal="right" vertical="top" shrinkToFit="1"/>
    </xf>
    <xf numFmtId="10" fontId="15" fillId="0" borderId="3" xfId="11" applyNumberFormat="1" applyFont="1" applyFill="1" applyBorder="1" applyAlignment="1" applyProtection="1">
      <alignment horizontal="right" vertical="top" shrinkToFit="1"/>
    </xf>
    <xf numFmtId="4" fontId="13" fillId="0" borderId="3" xfId="23" applyNumberFormat="1" applyFont="1" applyFill="1" applyBorder="1" applyAlignment="1" applyProtection="1">
      <alignment horizontal="right" vertical="top" shrinkToFit="1"/>
    </xf>
    <xf numFmtId="4" fontId="15" fillId="0" borderId="1" xfId="32" applyNumberFormat="1" applyFont="1" applyFill="1" applyAlignment="1" applyProtection="1">
      <alignment horizontal="right" vertical="top" shrinkToFit="1"/>
    </xf>
    <xf numFmtId="0" fontId="2" fillId="0" borderId="14" xfId="10" applyNumberFormat="1" applyBorder="1" applyProtection="1">
      <alignment vertical="top" wrapText="1"/>
    </xf>
    <xf numFmtId="0" fontId="1" fillId="0" borderId="14" xfId="15" applyNumberFormat="1" applyBorder="1" applyProtection="1">
      <alignment vertical="top" wrapText="1"/>
    </xf>
    <xf numFmtId="4" fontId="13" fillId="0" borderId="3" xfId="23" applyNumberFormat="1" applyFont="1" applyBorder="1" applyAlignment="1" applyProtection="1">
      <alignment horizontal="right" vertical="top" shrinkToFit="1"/>
    </xf>
    <xf numFmtId="4" fontId="1" fillId="0" borderId="3" xfId="23" applyNumberFormat="1" applyBorder="1" applyAlignment="1" applyProtection="1">
      <alignment horizontal="right" vertical="top" shrinkToFit="1"/>
    </xf>
    <xf numFmtId="10" fontId="13" fillId="0" borderId="3" xfId="11" applyNumberFormat="1" applyFont="1" applyFill="1" applyBorder="1" applyAlignment="1" applyProtection="1">
      <alignment horizontal="right" vertical="top" shrinkToFit="1"/>
    </xf>
    <xf numFmtId="49" fontId="18" fillId="0" borderId="3" xfId="34" applyNumberFormat="1" applyFont="1" applyBorder="1" applyAlignment="1" applyProtection="1">
      <alignment horizontal="center" vertical="center"/>
    </xf>
    <xf numFmtId="4" fontId="19" fillId="0" borderId="3" xfId="13" applyNumberFormat="1" applyFont="1" applyBorder="1" applyAlignment="1" applyProtection="1">
      <alignment horizontal="right" vertical="center" shrinkToFit="1"/>
    </xf>
    <xf numFmtId="4" fontId="19" fillId="0" borderId="3" xfId="35" applyNumberFormat="1" applyFont="1" applyBorder="1" applyAlignment="1" applyProtection="1">
      <alignment horizontal="right" vertical="center" shrinkToFit="1"/>
    </xf>
    <xf numFmtId="4" fontId="18" fillId="0" borderId="3" xfId="35" applyNumberFormat="1" applyFont="1" applyBorder="1" applyAlignment="1" applyProtection="1">
      <alignment horizontal="right" vertical="center" shrinkToFit="1"/>
    </xf>
    <xf numFmtId="4" fontId="19" fillId="0" borderId="13" xfId="36" applyFont="1" applyBorder="1" applyAlignment="1" applyProtection="1">
      <alignment horizontal="right" vertical="center" shrinkToFit="1"/>
    </xf>
    <xf numFmtId="4" fontId="18" fillId="3" borderId="3" xfId="35" applyNumberFormat="1" applyFont="1" applyFill="1" applyBorder="1" applyAlignment="1" applyProtection="1">
      <alignment horizontal="right" vertical="center" shrinkToFit="1"/>
    </xf>
    <xf numFmtId="49" fontId="18" fillId="0" borderId="3" xfId="31" applyNumberFormat="1" applyFont="1" applyBorder="1" applyAlignment="1" applyProtection="1">
      <alignment horizontal="left" vertical="center"/>
    </xf>
    <xf numFmtId="0" fontId="19" fillId="0" borderId="3" xfId="20" applyNumberFormat="1" applyFont="1" applyBorder="1" applyAlignment="1" applyProtection="1">
      <alignment horizontal="left" vertical="top" wrapText="1"/>
    </xf>
    <xf numFmtId="10" fontId="19" fillId="0" borderId="3" xfId="13" applyNumberFormat="1" applyFont="1" applyBorder="1" applyAlignment="1" applyProtection="1">
      <alignment horizontal="right" vertical="center" shrinkToFit="1"/>
    </xf>
    <xf numFmtId="0" fontId="9" fillId="0" borderId="0" xfId="0" applyFont="1"/>
    <xf numFmtId="49" fontId="19" fillId="0" borderId="3" xfId="15" applyNumberFormat="1" applyFont="1" applyBorder="1" applyAlignment="1" applyProtection="1">
      <alignment horizontal="left" vertical="center"/>
    </xf>
    <xf numFmtId="0" fontId="19" fillId="0" borderId="3" xfId="23" applyNumberFormat="1" applyFont="1" applyBorder="1" applyAlignment="1" applyProtection="1">
      <alignment horizontal="left" vertical="top" wrapText="1"/>
    </xf>
    <xf numFmtId="49" fontId="18" fillId="0" borderId="3" xfId="15" applyNumberFormat="1" applyFont="1" applyBorder="1" applyAlignment="1" applyProtection="1">
      <alignment horizontal="left" vertical="center"/>
    </xf>
    <xf numFmtId="0" fontId="18" fillId="0" borderId="3" xfId="23" applyNumberFormat="1" applyFont="1" applyBorder="1" applyAlignment="1" applyProtection="1">
      <alignment horizontal="left" vertical="top" wrapText="1"/>
    </xf>
    <xf numFmtId="49" fontId="18" fillId="3" borderId="3" xfId="15" applyNumberFormat="1" applyFont="1" applyFill="1" applyBorder="1" applyAlignment="1" applyProtection="1">
      <alignment horizontal="left" vertical="center"/>
    </xf>
    <xf numFmtId="0" fontId="18" fillId="3" borderId="3" xfId="23" applyNumberFormat="1" applyFont="1" applyFill="1" applyBorder="1" applyAlignment="1" applyProtection="1">
      <alignment horizontal="left" vertical="top" wrapText="1"/>
    </xf>
    <xf numFmtId="0" fontId="9" fillId="3" borderId="0" xfId="0" applyFont="1" applyFill="1"/>
    <xf numFmtId="49" fontId="18" fillId="0" borderId="6" xfId="12" applyNumberFormat="1" applyFont="1" applyBorder="1" applyAlignment="1" applyProtection="1">
      <alignment horizontal="center" vertical="center" wrapText="1"/>
    </xf>
    <xf numFmtId="49" fontId="18" fillId="0" borderId="11" xfId="12" applyNumberFormat="1" applyFont="1" applyBorder="1" applyAlignment="1" applyProtection="1">
      <alignment horizontal="center" vertical="center" wrapText="1"/>
    </xf>
    <xf numFmtId="49" fontId="18" fillId="0" borderId="12" xfId="12" applyNumberFormat="1" applyFont="1" applyBorder="1" applyAlignment="1" applyProtection="1">
      <alignment horizontal="center" vertical="center" wrapText="1"/>
    </xf>
    <xf numFmtId="49" fontId="15" fillId="0" borderId="6" xfId="12" applyNumberFormat="1" applyFont="1" applyBorder="1" applyAlignment="1" applyProtection="1">
      <alignment horizontal="center" vertical="center" wrapText="1"/>
    </xf>
    <xf numFmtId="49" fontId="15" fillId="0" borderId="11" xfId="12" applyNumberFormat="1" applyFont="1" applyBorder="1" applyAlignment="1" applyProtection="1">
      <alignment horizontal="center" vertical="center" wrapText="1"/>
    </xf>
    <xf numFmtId="49" fontId="15" fillId="0" borderId="12" xfId="12" applyNumberFormat="1" applyFont="1" applyBorder="1" applyAlignment="1" applyProtection="1">
      <alignment horizontal="center" vertical="center" wrapText="1"/>
    </xf>
    <xf numFmtId="0" fontId="15" fillId="0" borderId="3" xfId="19" applyNumberFormat="1" applyFont="1" applyBorder="1" applyAlignment="1" applyProtection="1">
      <alignment horizontal="left" vertical="top" wrapText="1"/>
    </xf>
    <xf numFmtId="0" fontId="15" fillId="0" borderId="3" xfId="19" applyFont="1" applyBorder="1" applyAlignment="1">
      <alignment horizontal="left" vertical="top" wrapText="1"/>
    </xf>
    <xf numFmtId="0" fontId="15" fillId="0" borderId="3" xfId="19" applyNumberFormat="1" applyFont="1" applyBorder="1" applyAlignment="1" applyProtection="1">
      <alignment horizontal="left" vertical="center" wrapText="1"/>
    </xf>
    <xf numFmtId="0" fontId="15" fillId="0" borderId="3" xfId="19" applyFont="1" applyBorder="1" applyAlignment="1">
      <alignment horizontal="left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3" fillId="0" borderId="1" xfId="4" applyNumberFormat="1" applyFont="1" applyAlignment="1" applyProtection="1">
      <alignment horizontal="center" vertical="top" wrapText="1"/>
    </xf>
    <xf numFmtId="0" fontId="1" fillId="0" borderId="1" xfId="23" applyNumberFormat="1" applyProtection="1">
      <alignment horizontal="left" wrapText="1"/>
    </xf>
    <xf numFmtId="0" fontId="1" fillId="0" borderId="1" xfId="23">
      <alignment horizontal="left" wrapText="1"/>
    </xf>
    <xf numFmtId="0" fontId="3" fillId="0" borderId="2" xfId="8" applyNumberFormat="1" applyProtection="1">
      <alignment horizontal="center" vertical="center" wrapText="1"/>
    </xf>
    <xf numFmtId="0" fontId="3" fillId="0" borderId="2" xfId="8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" xfId="7" applyNumberFormat="1" applyAlignment="1" applyProtection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7" fillId="0" borderId="2" xfId="8" applyNumberFormat="1" applyFont="1" applyProtection="1">
      <alignment horizontal="center" vertical="center" wrapText="1"/>
    </xf>
    <xf numFmtId="0" fontId="3" fillId="0" borderId="16" xfId="8" applyBorder="1">
      <alignment horizontal="center" vertical="center" wrapText="1"/>
    </xf>
  </cellXfs>
  <cellStyles count="37">
    <cellStyle name="br" xfId="26"/>
    <cellStyle name="col" xfId="25"/>
    <cellStyle name="style0" xfId="27"/>
    <cellStyle name="td" xfId="28"/>
    <cellStyle name="tr" xfId="24"/>
    <cellStyle name="xl21" xfId="29"/>
    <cellStyle name="xl22" xfId="8"/>
    <cellStyle name="xl23" xfId="30"/>
    <cellStyle name="xl24" xfId="2"/>
    <cellStyle name="xl25" xfId="16"/>
    <cellStyle name="xl26" xfId="19"/>
    <cellStyle name="xl27" xfId="17"/>
    <cellStyle name="xl28" xfId="20"/>
    <cellStyle name="xl29" xfId="1"/>
    <cellStyle name="xl30" xfId="23"/>
    <cellStyle name="xl31" xfId="3"/>
    <cellStyle name="xl32" xfId="18"/>
    <cellStyle name="xl33" xfId="21"/>
    <cellStyle name="xl34" xfId="4"/>
    <cellStyle name="xl35" xfId="6"/>
    <cellStyle name="xl36" xfId="5"/>
    <cellStyle name="xl37" xfId="7"/>
    <cellStyle name="xl38" xfId="9"/>
    <cellStyle name="xl39" xfId="31"/>
    <cellStyle name="xl40" xfId="22"/>
    <cellStyle name="xl41" xfId="15"/>
    <cellStyle name="xl42" xfId="10"/>
    <cellStyle name="xl43" xfId="32"/>
    <cellStyle name="xl44" xfId="11"/>
    <cellStyle name="xl45" xfId="33"/>
    <cellStyle name="xl46" xfId="12"/>
    <cellStyle name="xl47" xfId="34"/>
    <cellStyle name="xl48" xfId="13"/>
    <cellStyle name="xl49" xfId="14"/>
    <cellStyle name="xl50" xfId="35"/>
    <cellStyle name="xl51" xfId="3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4"/>
  <sheetViews>
    <sheetView tabSelected="1" topLeftCell="A102" zoomScale="85" zoomScaleNormal="85" workbookViewId="0">
      <selection activeCell="A100" sqref="A100"/>
    </sheetView>
  </sheetViews>
  <sheetFormatPr defaultRowHeight="15.75" x14ac:dyDescent="0.25"/>
  <cols>
    <col min="1" max="1" width="30.7109375" style="24" customWidth="1"/>
    <col min="2" max="2" width="59.85546875" style="29" customWidth="1"/>
    <col min="3" max="3" width="18.42578125" style="25" customWidth="1"/>
    <col min="4" max="7" width="14.42578125" style="25" customWidth="1"/>
  </cols>
  <sheetData>
    <row r="2" spans="1:7" x14ac:dyDescent="0.25">
      <c r="B2" s="32" t="s">
        <v>338</v>
      </c>
    </row>
    <row r="5" spans="1:7" ht="15" customHeight="1" x14ac:dyDescent="0.25">
      <c r="A5" s="75" t="s">
        <v>89</v>
      </c>
      <c r="B5" s="73" t="s">
        <v>88</v>
      </c>
      <c r="C5" s="67" t="s">
        <v>341</v>
      </c>
      <c r="D5" s="67" t="s">
        <v>340</v>
      </c>
      <c r="E5" s="70" t="s">
        <v>333</v>
      </c>
      <c r="F5" s="67" t="s">
        <v>339</v>
      </c>
      <c r="G5" s="70" t="s">
        <v>83</v>
      </c>
    </row>
    <row r="6" spans="1:7" ht="15" x14ac:dyDescent="0.25">
      <c r="A6" s="76"/>
      <c r="B6" s="74"/>
      <c r="C6" s="68"/>
      <c r="D6" s="68"/>
      <c r="E6" s="71"/>
      <c r="F6" s="68"/>
      <c r="G6" s="71"/>
    </row>
    <row r="7" spans="1:7" ht="99.75" customHeight="1" x14ac:dyDescent="0.25">
      <c r="A7" s="76"/>
      <c r="B7" s="74"/>
      <c r="C7" s="69"/>
      <c r="D7" s="69"/>
      <c r="E7" s="72"/>
      <c r="F7" s="69"/>
      <c r="G7" s="72"/>
    </row>
    <row r="8" spans="1:7" x14ac:dyDescent="0.25">
      <c r="A8" s="17">
        <v>1</v>
      </c>
      <c r="B8" s="28">
        <v>2</v>
      </c>
      <c r="C8" s="50" t="s">
        <v>308</v>
      </c>
      <c r="D8" s="50" t="s">
        <v>90</v>
      </c>
      <c r="E8" s="18" t="s">
        <v>91</v>
      </c>
      <c r="F8" s="50" t="s">
        <v>306</v>
      </c>
      <c r="G8" s="18" t="s">
        <v>307</v>
      </c>
    </row>
    <row r="9" spans="1:7" s="59" customFormat="1" x14ac:dyDescent="0.25">
      <c r="A9" s="56"/>
      <c r="B9" s="57" t="s">
        <v>92</v>
      </c>
      <c r="C9" s="51">
        <f>SUM(C10,C108)</f>
        <v>1450334361.1500001</v>
      </c>
      <c r="D9" s="51">
        <f>SUM(D10,D108)</f>
        <v>874449740.10000014</v>
      </c>
      <c r="E9" s="58">
        <f>D9/C9</f>
        <v>0.60292975435445861</v>
      </c>
      <c r="F9" s="51">
        <f>F10+F108</f>
        <v>701755832.99000013</v>
      </c>
      <c r="G9" s="58">
        <f>D9/F9</f>
        <v>1.2460883101950089</v>
      </c>
    </row>
    <row r="10" spans="1:7" s="59" customFormat="1" x14ac:dyDescent="0.25">
      <c r="A10" s="60" t="s">
        <v>94</v>
      </c>
      <c r="B10" s="61" t="s">
        <v>93</v>
      </c>
      <c r="C10" s="52">
        <f>SUM(C11,C18,C28,C36,C41,C44,C51,C56,C61,C67,C106)</f>
        <v>456864700</v>
      </c>
      <c r="D10" s="52">
        <f>SUM(D11,D18,D28,D36,D41,D44,D51,D56,D61,D67,D106)</f>
        <v>297886885.42000002</v>
      </c>
      <c r="E10" s="58">
        <f t="shared" ref="E10:E68" si="0">D10/C10</f>
        <v>0.65202429826598551</v>
      </c>
      <c r="F10" s="52">
        <f>SUM(F11,F18,F28,F36,F41,F44,F51,F56,F61,F67,F106)</f>
        <v>270553403.00000006</v>
      </c>
      <c r="G10" s="58">
        <f>D10/F10</f>
        <v>1.1010280488691542</v>
      </c>
    </row>
    <row r="11" spans="1:7" s="59" customFormat="1" x14ac:dyDescent="0.25">
      <c r="A11" s="60" t="s">
        <v>96</v>
      </c>
      <c r="B11" s="61" t="s">
        <v>95</v>
      </c>
      <c r="C11" s="52">
        <v>308174000</v>
      </c>
      <c r="D11" s="53">
        <v>211549867.91999999</v>
      </c>
      <c r="E11" s="58">
        <f t="shared" si="0"/>
        <v>0.68646241383114726</v>
      </c>
      <c r="F11" s="52">
        <v>203878415.99000001</v>
      </c>
      <c r="G11" s="58">
        <f>D11/F11</f>
        <v>1.0376275825606585</v>
      </c>
    </row>
    <row r="12" spans="1:7" s="59" customFormat="1" x14ac:dyDescent="0.25">
      <c r="A12" s="62" t="s">
        <v>98</v>
      </c>
      <c r="B12" s="63" t="s">
        <v>97</v>
      </c>
      <c r="C12" s="53">
        <v>308174000</v>
      </c>
      <c r="D12" s="53">
        <v>211549867.91999999</v>
      </c>
      <c r="E12" s="58">
        <f t="shared" si="0"/>
        <v>0.68646241383114726</v>
      </c>
      <c r="F12" s="53">
        <f>F13+F14+F15+F16+F17</f>
        <v>203878415.99000001</v>
      </c>
      <c r="G12" s="58">
        <f>D12/F12</f>
        <v>1.0376275825606585</v>
      </c>
    </row>
    <row r="13" spans="1:7" s="59" customFormat="1" ht="78.75" x14ac:dyDescent="0.25">
      <c r="A13" s="62" t="s">
        <v>100</v>
      </c>
      <c r="B13" s="63" t="s">
        <v>99</v>
      </c>
      <c r="C13" s="53">
        <v>300674000</v>
      </c>
      <c r="D13" s="53">
        <v>204361596.03999999</v>
      </c>
      <c r="E13" s="58">
        <f>D13/C13</f>
        <v>0.67967830953125308</v>
      </c>
      <c r="F13" s="53">
        <v>198951102.72</v>
      </c>
      <c r="G13" s="58">
        <f t="shared" ref="G13:G69" si="1">D13/F13</f>
        <v>1.0271950908842893</v>
      </c>
    </row>
    <row r="14" spans="1:7" s="59" customFormat="1" ht="126" x14ac:dyDescent="0.25">
      <c r="A14" s="62" t="s">
        <v>102</v>
      </c>
      <c r="B14" s="63" t="s">
        <v>101</v>
      </c>
      <c r="C14" s="53">
        <v>4000000</v>
      </c>
      <c r="D14" s="53">
        <v>919535.21</v>
      </c>
      <c r="E14" s="58">
        <f t="shared" si="0"/>
        <v>0.22988380249999998</v>
      </c>
      <c r="F14" s="53">
        <v>2605491.15</v>
      </c>
      <c r="G14" s="58">
        <f t="shared" si="1"/>
        <v>0.35292202393395194</v>
      </c>
    </row>
    <row r="15" spans="1:7" s="59" customFormat="1" ht="47.25" x14ac:dyDescent="0.25">
      <c r="A15" s="62" t="s">
        <v>104</v>
      </c>
      <c r="B15" s="63" t="s">
        <v>103</v>
      </c>
      <c r="C15" s="53">
        <v>2800000</v>
      </c>
      <c r="D15" s="53">
        <v>3434008.32</v>
      </c>
      <c r="E15" s="58">
        <f t="shared" si="0"/>
        <v>1.2264315428571428</v>
      </c>
      <c r="F15" s="53">
        <v>1877416.53</v>
      </c>
      <c r="G15" s="58">
        <f t="shared" si="1"/>
        <v>1.8291137129808908</v>
      </c>
    </row>
    <row r="16" spans="1:7" s="59" customFormat="1" ht="94.5" x14ac:dyDescent="0.25">
      <c r="A16" s="62" t="s">
        <v>106</v>
      </c>
      <c r="B16" s="63" t="s">
        <v>105</v>
      </c>
      <c r="C16" s="53">
        <v>700000</v>
      </c>
      <c r="D16" s="53">
        <v>478832.88</v>
      </c>
      <c r="E16" s="58">
        <f t="shared" si="0"/>
        <v>0.6840469714285714</v>
      </c>
      <c r="F16" s="53">
        <v>444405.59</v>
      </c>
      <c r="G16" s="58">
        <f t="shared" si="1"/>
        <v>1.0774681749615256</v>
      </c>
    </row>
    <row r="17" spans="1:7" s="59" customFormat="1" ht="47.25" customHeight="1" x14ac:dyDescent="0.25">
      <c r="A17" s="62" t="s">
        <v>342</v>
      </c>
      <c r="B17" s="63" t="s">
        <v>343</v>
      </c>
      <c r="C17" s="53">
        <v>0</v>
      </c>
      <c r="D17" s="53">
        <v>2355895.4700000002</v>
      </c>
      <c r="E17" s="58" t="e">
        <f t="shared" si="0"/>
        <v>#DIV/0!</v>
      </c>
      <c r="F17" s="53">
        <v>0</v>
      </c>
      <c r="G17" s="58" t="e">
        <f t="shared" si="1"/>
        <v>#DIV/0!</v>
      </c>
    </row>
    <row r="18" spans="1:7" s="59" customFormat="1" ht="47.25" x14ac:dyDescent="0.25">
      <c r="A18" s="60" t="s">
        <v>108</v>
      </c>
      <c r="B18" s="61" t="s">
        <v>107</v>
      </c>
      <c r="C18" s="52">
        <v>22881700</v>
      </c>
      <c r="D18" s="52">
        <v>19424241.550000001</v>
      </c>
      <c r="E18" s="58">
        <f t="shared" si="0"/>
        <v>0.84889853245169722</v>
      </c>
      <c r="F18" s="52">
        <v>17089852.77</v>
      </c>
      <c r="G18" s="58">
        <f t="shared" si="1"/>
        <v>1.1365950199464474</v>
      </c>
    </row>
    <row r="19" spans="1:7" s="59" customFormat="1" ht="31.5" x14ac:dyDescent="0.25">
      <c r="A19" s="62" t="s">
        <v>110</v>
      </c>
      <c r="B19" s="63" t="s">
        <v>109</v>
      </c>
      <c r="C19" s="53">
        <v>22881700</v>
      </c>
      <c r="D19" s="53">
        <v>19424241.550000001</v>
      </c>
      <c r="E19" s="58">
        <f t="shared" si="0"/>
        <v>0.84889853245169722</v>
      </c>
      <c r="F19" s="53">
        <v>17089852.77</v>
      </c>
      <c r="G19" s="58">
        <f t="shared" si="1"/>
        <v>1.1365950199464474</v>
      </c>
    </row>
    <row r="20" spans="1:7" s="59" customFormat="1" ht="84" customHeight="1" x14ac:dyDescent="0.25">
      <c r="A20" s="62" t="s">
        <v>112</v>
      </c>
      <c r="B20" s="63" t="s">
        <v>111</v>
      </c>
      <c r="C20" s="53">
        <v>8115000</v>
      </c>
      <c r="D20" s="53">
        <v>8810288.0299999993</v>
      </c>
      <c r="E20" s="58">
        <f t="shared" si="0"/>
        <v>1.0856793629081947</v>
      </c>
      <c r="F20" s="53">
        <v>7967422.3099999996</v>
      </c>
      <c r="G20" s="58">
        <f t="shared" si="1"/>
        <v>1.1057890101974523</v>
      </c>
    </row>
    <row r="21" spans="1:7" s="59" customFormat="1" ht="126" x14ac:dyDescent="0.25">
      <c r="A21" s="62" t="s">
        <v>114</v>
      </c>
      <c r="B21" s="63" t="s">
        <v>113</v>
      </c>
      <c r="C21" s="53">
        <v>8115000</v>
      </c>
      <c r="D21" s="53">
        <v>8810288.0299999993</v>
      </c>
      <c r="E21" s="58">
        <f t="shared" si="0"/>
        <v>1.0856793629081947</v>
      </c>
      <c r="F21" s="53">
        <v>7967422.3099999996</v>
      </c>
      <c r="G21" s="58">
        <f t="shared" si="1"/>
        <v>1.1057890101974523</v>
      </c>
    </row>
    <row r="22" spans="1:7" s="59" customFormat="1" ht="98.25" customHeight="1" x14ac:dyDescent="0.25">
      <c r="A22" s="62" t="s">
        <v>116</v>
      </c>
      <c r="B22" s="63" t="s">
        <v>115</v>
      </c>
      <c r="C22" s="53">
        <v>60000</v>
      </c>
      <c r="D22" s="53">
        <v>62973.06</v>
      </c>
      <c r="E22" s="58">
        <f t="shared" si="0"/>
        <v>1.0495509999999999</v>
      </c>
      <c r="F22" s="53">
        <v>55003.72</v>
      </c>
      <c r="G22" s="58">
        <f t="shared" si="1"/>
        <v>1.1448872912595729</v>
      </c>
    </row>
    <row r="23" spans="1:7" s="59" customFormat="1" ht="141.75" x14ac:dyDescent="0.25">
      <c r="A23" s="62" t="s">
        <v>118</v>
      </c>
      <c r="B23" s="63" t="s">
        <v>117</v>
      </c>
      <c r="C23" s="53">
        <v>60000</v>
      </c>
      <c r="D23" s="53">
        <v>62973.06</v>
      </c>
      <c r="E23" s="58">
        <f t="shared" si="0"/>
        <v>1.0495509999999999</v>
      </c>
      <c r="F23" s="53">
        <v>55003.72</v>
      </c>
      <c r="G23" s="58">
        <f t="shared" si="1"/>
        <v>1.1448872912595729</v>
      </c>
    </row>
    <row r="24" spans="1:7" s="59" customFormat="1" ht="78.75" x14ac:dyDescent="0.25">
      <c r="A24" s="62" t="s">
        <v>120</v>
      </c>
      <c r="B24" s="63" t="s">
        <v>119</v>
      </c>
      <c r="C24" s="53">
        <v>15715000</v>
      </c>
      <c r="D24" s="53">
        <v>12106307.140000001</v>
      </c>
      <c r="E24" s="58">
        <f t="shared" si="0"/>
        <v>0.77036634680241811</v>
      </c>
      <c r="F24" s="53">
        <v>10623684.560000001</v>
      </c>
      <c r="G24" s="58">
        <f t="shared" si="1"/>
        <v>1.1395582268681366</v>
      </c>
    </row>
    <row r="25" spans="1:7" s="59" customFormat="1" ht="126" x14ac:dyDescent="0.25">
      <c r="A25" s="62" t="s">
        <v>122</v>
      </c>
      <c r="B25" s="63" t="s">
        <v>121</v>
      </c>
      <c r="C25" s="53">
        <v>15715000</v>
      </c>
      <c r="D25" s="53">
        <v>12106307.140000001</v>
      </c>
      <c r="E25" s="58">
        <f t="shared" si="0"/>
        <v>0.77036634680241811</v>
      </c>
      <c r="F25" s="53">
        <v>10623684.560000001</v>
      </c>
      <c r="G25" s="58">
        <f t="shared" si="1"/>
        <v>1.1395582268681366</v>
      </c>
    </row>
    <row r="26" spans="1:7" s="59" customFormat="1" ht="78.75" x14ac:dyDescent="0.25">
      <c r="A26" s="62" t="s">
        <v>124</v>
      </c>
      <c r="B26" s="63" t="s">
        <v>123</v>
      </c>
      <c r="C26" s="53">
        <v>-1008300</v>
      </c>
      <c r="D26" s="53">
        <v>-1555326.68</v>
      </c>
      <c r="E26" s="58">
        <f t="shared" si="0"/>
        <v>1.5425237330159673</v>
      </c>
      <c r="F26" s="53">
        <v>-1556257.82</v>
      </c>
      <c r="G26" s="58">
        <f t="shared" si="1"/>
        <v>0.99940168011493102</v>
      </c>
    </row>
    <row r="27" spans="1:7" s="59" customFormat="1" ht="126" x14ac:dyDescent="0.25">
      <c r="A27" s="62" t="s">
        <v>126</v>
      </c>
      <c r="B27" s="63" t="s">
        <v>125</v>
      </c>
      <c r="C27" s="53">
        <v>-1008300</v>
      </c>
      <c r="D27" s="53">
        <v>-1555326.68</v>
      </c>
      <c r="E27" s="58">
        <f t="shared" si="0"/>
        <v>1.5425237330159673</v>
      </c>
      <c r="F27" s="53">
        <v>-1556257.82</v>
      </c>
      <c r="G27" s="58">
        <f t="shared" si="1"/>
        <v>0.99940168011493102</v>
      </c>
    </row>
    <row r="28" spans="1:7" s="59" customFormat="1" x14ac:dyDescent="0.25">
      <c r="A28" s="60" t="s">
        <v>128</v>
      </c>
      <c r="B28" s="61" t="s">
        <v>127</v>
      </c>
      <c r="C28" s="52">
        <v>15638200</v>
      </c>
      <c r="D28" s="52">
        <v>11643603.57</v>
      </c>
      <c r="E28" s="58">
        <f t="shared" si="0"/>
        <v>0.74456162282104077</v>
      </c>
      <c r="F28" s="52">
        <f>F31+F33+F35</f>
        <v>11620887.379999999</v>
      </c>
      <c r="G28" s="58">
        <f t="shared" si="1"/>
        <v>1.0019547724074065</v>
      </c>
    </row>
    <row r="29" spans="1:7" s="59" customFormat="1" ht="31.5" x14ac:dyDescent="0.25">
      <c r="A29" s="62" t="s">
        <v>344</v>
      </c>
      <c r="B29" s="63" t="s">
        <v>346</v>
      </c>
      <c r="C29" s="53">
        <v>754000</v>
      </c>
      <c r="D29" s="53">
        <v>404776.97</v>
      </c>
      <c r="E29" s="58">
        <f t="shared" si="0"/>
        <v>0.5368394827586207</v>
      </c>
      <c r="F29" s="53">
        <v>0</v>
      </c>
      <c r="G29" s="58" t="e">
        <f t="shared" si="1"/>
        <v>#DIV/0!</v>
      </c>
    </row>
    <row r="30" spans="1:7" s="59" customFormat="1" ht="95.25" customHeight="1" x14ac:dyDescent="0.25">
      <c r="A30" s="62" t="s">
        <v>345</v>
      </c>
      <c r="B30" s="63" t="s">
        <v>347</v>
      </c>
      <c r="C30" s="53">
        <v>322000</v>
      </c>
      <c r="D30" s="53">
        <v>222563.48</v>
      </c>
      <c r="E30" s="58">
        <f t="shared" si="0"/>
        <v>0.69119093167701862</v>
      </c>
      <c r="F30" s="53">
        <v>0</v>
      </c>
      <c r="G30" s="58" t="e">
        <f t="shared" si="1"/>
        <v>#DIV/0!</v>
      </c>
    </row>
    <row r="31" spans="1:7" s="59" customFormat="1" ht="31.5" x14ac:dyDescent="0.25">
      <c r="A31" s="62" t="s">
        <v>130</v>
      </c>
      <c r="B31" s="63" t="s">
        <v>129</v>
      </c>
      <c r="C31" s="53">
        <v>3200000</v>
      </c>
      <c r="D31" s="53">
        <v>2867789.18</v>
      </c>
      <c r="E31" s="58">
        <f t="shared" si="0"/>
        <v>0.89618411875000004</v>
      </c>
      <c r="F31" s="53">
        <v>10488471.539999999</v>
      </c>
      <c r="G31" s="58">
        <f t="shared" si="1"/>
        <v>0.27342298342166266</v>
      </c>
    </row>
    <row r="32" spans="1:7" s="59" customFormat="1" ht="53.25" customHeight="1" x14ac:dyDescent="0.25">
      <c r="A32" s="62" t="s">
        <v>348</v>
      </c>
      <c r="B32" s="63" t="s">
        <v>349</v>
      </c>
      <c r="C32" s="53">
        <v>0</v>
      </c>
      <c r="D32" s="53">
        <v>24.98</v>
      </c>
      <c r="E32" s="58" t="e">
        <f t="shared" si="0"/>
        <v>#DIV/0!</v>
      </c>
      <c r="F32" s="53">
        <v>10488471.539999999</v>
      </c>
      <c r="G32" s="58">
        <f t="shared" si="1"/>
        <v>2.3816625620552527E-6</v>
      </c>
    </row>
    <row r="33" spans="1:7" s="59" customFormat="1" x14ac:dyDescent="0.25">
      <c r="A33" s="62" t="s">
        <v>132</v>
      </c>
      <c r="B33" s="63" t="s">
        <v>131</v>
      </c>
      <c r="C33" s="53">
        <v>2230000</v>
      </c>
      <c r="D33" s="53">
        <v>2651477.6800000002</v>
      </c>
      <c r="E33" s="58">
        <f t="shared" si="0"/>
        <v>1.1890034439461885</v>
      </c>
      <c r="F33" s="53">
        <v>1020787.56</v>
      </c>
      <c r="G33" s="58">
        <f t="shared" si="1"/>
        <v>2.5974823596008556</v>
      </c>
    </row>
    <row r="34" spans="1:7" s="59" customFormat="1" x14ac:dyDescent="0.25">
      <c r="A34" s="62" t="s">
        <v>133</v>
      </c>
      <c r="B34" s="63" t="s">
        <v>131</v>
      </c>
      <c r="C34" s="53">
        <v>2230000</v>
      </c>
      <c r="D34" s="53">
        <v>2651477.6800000002</v>
      </c>
      <c r="E34" s="58">
        <f t="shared" si="0"/>
        <v>1.1890034439461885</v>
      </c>
      <c r="F34" s="53">
        <v>1020787.56</v>
      </c>
      <c r="G34" s="58">
        <f t="shared" si="1"/>
        <v>2.5974823596008556</v>
      </c>
    </row>
    <row r="35" spans="1:7" s="59" customFormat="1" ht="31.5" x14ac:dyDescent="0.25">
      <c r="A35" s="62" t="s">
        <v>135</v>
      </c>
      <c r="B35" s="63" t="s">
        <v>134</v>
      </c>
      <c r="C35" s="53">
        <v>9132200</v>
      </c>
      <c r="D35" s="53">
        <v>5496971.2800000003</v>
      </c>
      <c r="E35" s="58">
        <f t="shared" si="0"/>
        <v>0.60193286174196803</v>
      </c>
      <c r="F35" s="53">
        <v>111628.28</v>
      </c>
      <c r="G35" s="58">
        <f t="shared" si="1"/>
        <v>49.243536494515553</v>
      </c>
    </row>
    <row r="36" spans="1:7" s="59" customFormat="1" x14ac:dyDescent="0.25">
      <c r="A36" s="60" t="s">
        <v>312</v>
      </c>
      <c r="B36" s="61" t="s">
        <v>136</v>
      </c>
      <c r="C36" s="52">
        <v>18200000</v>
      </c>
      <c r="D36" s="52">
        <v>7083674.5999999996</v>
      </c>
      <c r="E36" s="58">
        <f t="shared" si="0"/>
        <v>0.38921289010989008</v>
      </c>
      <c r="F36" s="52">
        <v>5738359.1200000001</v>
      </c>
      <c r="G36" s="58">
        <f t="shared" si="1"/>
        <v>1.2344425386886555</v>
      </c>
    </row>
    <row r="37" spans="1:7" s="59" customFormat="1" x14ac:dyDescent="0.25">
      <c r="A37" s="62" t="s">
        <v>138</v>
      </c>
      <c r="B37" s="63" t="s">
        <v>137</v>
      </c>
      <c r="C37" s="53">
        <v>6000000</v>
      </c>
      <c r="D37" s="53">
        <v>341213.31</v>
      </c>
      <c r="E37" s="58">
        <f t="shared" si="0"/>
        <v>5.6868885000000001E-2</v>
      </c>
      <c r="F37" s="53">
        <v>734653.86</v>
      </c>
      <c r="G37" s="58">
        <f t="shared" si="1"/>
        <v>0.46445452556391659</v>
      </c>
    </row>
    <row r="38" spans="1:7" s="59" customFormat="1" x14ac:dyDescent="0.25">
      <c r="A38" s="62" t="s">
        <v>140</v>
      </c>
      <c r="B38" s="63" t="s">
        <v>139</v>
      </c>
      <c r="C38" s="53">
        <v>12200000</v>
      </c>
      <c r="D38" s="53">
        <v>6742461.29</v>
      </c>
      <c r="E38" s="58">
        <f t="shared" si="0"/>
        <v>0.55266076147540988</v>
      </c>
      <c r="F38" s="53">
        <v>5003705.26</v>
      </c>
      <c r="G38" s="58">
        <f t="shared" si="1"/>
        <v>1.3474936951022571</v>
      </c>
    </row>
    <row r="39" spans="1:7" s="59" customFormat="1" x14ac:dyDescent="0.25">
      <c r="A39" s="62" t="s">
        <v>142</v>
      </c>
      <c r="B39" s="63" t="s">
        <v>141</v>
      </c>
      <c r="C39" s="53">
        <v>10100000</v>
      </c>
      <c r="D39" s="53">
        <v>6368003.2599999998</v>
      </c>
      <c r="E39" s="58">
        <f t="shared" si="0"/>
        <v>0.63049537227722774</v>
      </c>
      <c r="F39" s="53">
        <v>4832819.4400000004</v>
      </c>
      <c r="G39" s="58">
        <f t="shared" si="1"/>
        <v>1.3176580128969186</v>
      </c>
    </row>
    <row r="40" spans="1:7" s="59" customFormat="1" x14ac:dyDescent="0.25">
      <c r="A40" s="62" t="s">
        <v>144</v>
      </c>
      <c r="B40" s="63" t="s">
        <v>143</v>
      </c>
      <c r="C40" s="53">
        <v>2100000</v>
      </c>
      <c r="D40" s="53">
        <v>374458.03</v>
      </c>
      <c r="E40" s="58">
        <f t="shared" si="0"/>
        <v>0.17831334761904763</v>
      </c>
      <c r="F40" s="53">
        <v>170885.82</v>
      </c>
      <c r="G40" s="58">
        <f t="shared" si="1"/>
        <v>2.1912761983410913</v>
      </c>
    </row>
    <row r="41" spans="1:7" s="59" customFormat="1" x14ac:dyDescent="0.25">
      <c r="A41" s="60" t="s">
        <v>146</v>
      </c>
      <c r="B41" s="61" t="s">
        <v>145</v>
      </c>
      <c r="C41" s="52">
        <v>1850000</v>
      </c>
      <c r="D41" s="52">
        <v>1594960.18</v>
      </c>
      <c r="E41" s="58">
        <f t="shared" si="0"/>
        <v>0.86214063783783779</v>
      </c>
      <c r="F41" s="52">
        <f>SUM(F42:F43)</f>
        <v>1332295.54</v>
      </c>
      <c r="G41" s="58">
        <f t="shared" si="1"/>
        <v>1.1971519322206843</v>
      </c>
    </row>
    <row r="42" spans="1:7" s="59" customFormat="1" ht="31.5" x14ac:dyDescent="0.25">
      <c r="A42" s="62" t="s">
        <v>148</v>
      </c>
      <c r="B42" s="63" t="s">
        <v>147</v>
      </c>
      <c r="C42" s="53">
        <v>1850000</v>
      </c>
      <c r="D42" s="53">
        <v>1594960.18</v>
      </c>
      <c r="E42" s="58">
        <f t="shared" si="0"/>
        <v>0.86214063783783779</v>
      </c>
      <c r="F42" s="53">
        <v>1307295.54</v>
      </c>
      <c r="G42" s="58">
        <f t="shared" si="1"/>
        <v>1.2200456065198539</v>
      </c>
    </row>
    <row r="43" spans="1:7" s="59" customFormat="1" ht="47.25" x14ac:dyDescent="0.25">
      <c r="A43" s="62" t="s">
        <v>150</v>
      </c>
      <c r="B43" s="63" t="s">
        <v>149</v>
      </c>
      <c r="C43" s="53">
        <v>1850000</v>
      </c>
      <c r="D43" s="53">
        <v>1594960.18</v>
      </c>
      <c r="E43" s="58">
        <f t="shared" si="0"/>
        <v>0.86214063783783779</v>
      </c>
      <c r="F43" s="53">
        <v>25000</v>
      </c>
      <c r="G43" s="58">
        <f t="shared" si="1"/>
        <v>63.7984072</v>
      </c>
    </row>
    <row r="44" spans="1:7" s="59" customFormat="1" ht="47.25" x14ac:dyDescent="0.25">
      <c r="A44" s="60" t="s">
        <v>152</v>
      </c>
      <c r="B44" s="61" t="s">
        <v>151</v>
      </c>
      <c r="C44" s="52">
        <v>40828000</v>
      </c>
      <c r="D44" s="52">
        <v>29365851.370000001</v>
      </c>
      <c r="E44" s="58">
        <f t="shared" si="0"/>
        <v>0.71925765087684923</v>
      </c>
      <c r="F44" s="52">
        <f>F45+F50</f>
        <v>20208674.210000001</v>
      </c>
      <c r="G44" s="58">
        <f t="shared" si="1"/>
        <v>1.453131020117524</v>
      </c>
    </row>
    <row r="45" spans="1:7" s="59" customFormat="1" ht="94.5" x14ac:dyDescent="0.25">
      <c r="A45" s="62" t="s">
        <v>154</v>
      </c>
      <c r="B45" s="63" t="s">
        <v>153</v>
      </c>
      <c r="C45" s="53">
        <v>40828000</v>
      </c>
      <c r="D45" s="53">
        <v>29365851.370000001</v>
      </c>
      <c r="E45" s="58">
        <f t="shared" si="0"/>
        <v>0.71925765087684923</v>
      </c>
      <c r="F45" s="53">
        <v>16418839.35</v>
      </c>
      <c r="G45" s="58">
        <f t="shared" si="1"/>
        <v>1.7885461172990893</v>
      </c>
    </row>
    <row r="46" spans="1:7" s="59" customFormat="1" ht="78.75" x14ac:dyDescent="0.25">
      <c r="A46" s="62" t="s">
        <v>156</v>
      </c>
      <c r="B46" s="63" t="s">
        <v>155</v>
      </c>
      <c r="C46" s="53">
        <v>27434000</v>
      </c>
      <c r="D46" s="53">
        <v>20043795.640000001</v>
      </c>
      <c r="E46" s="58">
        <f t="shared" si="0"/>
        <v>0.730618781074579</v>
      </c>
      <c r="F46" s="53">
        <v>10801716.9</v>
      </c>
      <c r="G46" s="58">
        <f t="shared" si="1"/>
        <v>1.8556120129384246</v>
      </c>
    </row>
    <row r="47" spans="1:7" s="59" customFormat="1" ht="94.5" x14ac:dyDescent="0.25">
      <c r="A47" s="62" t="s">
        <v>158</v>
      </c>
      <c r="B47" s="63" t="s">
        <v>157</v>
      </c>
      <c r="C47" s="53">
        <v>66000</v>
      </c>
      <c r="D47" s="53">
        <v>131283.98000000001</v>
      </c>
      <c r="E47" s="58">
        <f t="shared" si="0"/>
        <v>1.9891512121212123</v>
      </c>
      <c r="F47" s="53">
        <v>56078</v>
      </c>
      <c r="G47" s="58">
        <f t="shared" si="1"/>
        <v>2.3410959734655306</v>
      </c>
    </row>
    <row r="48" spans="1:7" s="59" customFormat="1" ht="47.25" x14ac:dyDescent="0.25">
      <c r="A48" s="62" t="s">
        <v>160</v>
      </c>
      <c r="B48" s="63" t="s">
        <v>159</v>
      </c>
      <c r="C48" s="53">
        <v>8300000</v>
      </c>
      <c r="D48" s="53">
        <v>5647990.0199999996</v>
      </c>
      <c r="E48" s="58">
        <f t="shared" si="0"/>
        <v>0.68048072530120474</v>
      </c>
      <c r="F48" s="53">
        <v>5561044.4500000002</v>
      </c>
      <c r="G48" s="58">
        <f t="shared" si="1"/>
        <v>1.0156347554459846</v>
      </c>
    </row>
    <row r="49" spans="1:7" s="59" customFormat="1" ht="177" customHeight="1" x14ac:dyDescent="0.25">
      <c r="A49" s="62" t="s">
        <v>350</v>
      </c>
      <c r="B49" s="63" t="s">
        <v>351</v>
      </c>
      <c r="C49" s="53">
        <v>0</v>
      </c>
      <c r="D49" s="53">
        <v>2279.61</v>
      </c>
      <c r="E49" s="58" t="e">
        <f t="shared" si="0"/>
        <v>#DIV/0!</v>
      </c>
      <c r="F49" s="53">
        <v>0</v>
      </c>
      <c r="G49" s="58" t="e">
        <f t="shared" si="1"/>
        <v>#DIV/0!</v>
      </c>
    </row>
    <row r="50" spans="1:7" s="59" customFormat="1" ht="94.5" x14ac:dyDescent="0.25">
      <c r="A50" s="62" t="s">
        <v>162</v>
      </c>
      <c r="B50" s="63" t="s">
        <v>161</v>
      </c>
      <c r="C50" s="53">
        <v>5028000</v>
      </c>
      <c r="D50" s="53">
        <v>3540502.12</v>
      </c>
      <c r="E50" s="58">
        <f t="shared" si="0"/>
        <v>0.70415714399363571</v>
      </c>
      <c r="F50" s="53">
        <v>3789834.86</v>
      </c>
      <c r="G50" s="58">
        <f t="shared" si="1"/>
        <v>0.93421013072849302</v>
      </c>
    </row>
    <row r="51" spans="1:7" s="59" customFormat="1" ht="31.5" x14ac:dyDescent="0.25">
      <c r="A51" s="60" t="s">
        <v>164</v>
      </c>
      <c r="B51" s="61" t="s">
        <v>163</v>
      </c>
      <c r="C51" s="52">
        <v>725000</v>
      </c>
      <c r="D51" s="52">
        <v>348812.35</v>
      </c>
      <c r="E51" s="58">
        <f t="shared" si="0"/>
        <v>0.48112048275862068</v>
      </c>
      <c r="F51" s="52">
        <v>745234.19</v>
      </c>
      <c r="G51" s="58">
        <f t="shared" si="1"/>
        <v>0.46805736328334585</v>
      </c>
    </row>
    <row r="52" spans="1:7" s="59" customFormat="1" x14ac:dyDescent="0.25">
      <c r="A52" s="62" t="s">
        <v>166</v>
      </c>
      <c r="B52" s="63" t="s">
        <v>165</v>
      </c>
      <c r="C52" s="53">
        <v>45000</v>
      </c>
      <c r="D52" s="53">
        <v>220675.20000000001</v>
      </c>
      <c r="E52" s="58">
        <f t="shared" si="0"/>
        <v>4.9038933333333334</v>
      </c>
      <c r="F52" s="53">
        <v>745234.19</v>
      </c>
      <c r="G52" s="58">
        <f t="shared" si="1"/>
        <v>0.29611523862049327</v>
      </c>
    </row>
    <row r="53" spans="1:7" s="59" customFormat="1" ht="31.5" x14ac:dyDescent="0.25">
      <c r="A53" s="62" t="s">
        <v>168</v>
      </c>
      <c r="B53" s="63" t="s">
        <v>167</v>
      </c>
      <c r="C53" s="53">
        <v>70000</v>
      </c>
      <c r="D53" s="53">
        <v>0</v>
      </c>
      <c r="E53" s="58">
        <f t="shared" si="0"/>
        <v>0</v>
      </c>
      <c r="F53" s="53">
        <v>42658.48</v>
      </c>
      <c r="G53" s="58">
        <f t="shared" si="1"/>
        <v>0</v>
      </c>
    </row>
    <row r="54" spans="1:7" s="59" customFormat="1" ht="31.5" x14ac:dyDescent="0.25">
      <c r="A54" s="62" t="s">
        <v>170</v>
      </c>
      <c r="B54" s="63" t="s">
        <v>169</v>
      </c>
      <c r="C54" s="53">
        <v>600000</v>
      </c>
      <c r="D54" s="53">
        <v>128137.15</v>
      </c>
      <c r="E54" s="58">
        <f t="shared" si="0"/>
        <v>0.21356191666666666</v>
      </c>
      <c r="F54" s="53">
        <v>32466.02</v>
      </c>
      <c r="G54" s="58">
        <f t="shared" si="1"/>
        <v>3.9468080781075101</v>
      </c>
    </row>
    <row r="55" spans="1:7" s="59" customFormat="1" ht="31.5" x14ac:dyDescent="0.25">
      <c r="A55" s="62" t="s">
        <v>172</v>
      </c>
      <c r="B55" s="63" t="s">
        <v>171</v>
      </c>
      <c r="C55" s="53">
        <v>10000</v>
      </c>
      <c r="D55" s="53">
        <v>0</v>
      </c>
      <c r="E55" s="58">
        <f t="shared" si="0"/>
        <v>0</v>
      </c>
      <c r="F55" s="53">
        <v>670109.68999999994</v>
      </c>
      <c r="G55" s="58">
        <f t="shared" si="1"/>
        <v>0</v>
      </c>
    </row>
    <row r="56" spans="1:7" s="59" customFormat="1" ht="31.5" x14ac:dyDescent="0.25">
      <c r="A56" s="60" t="s">
        <v>174</v>
      </c>
      <c r="B56" s="61" t="s">
        <v>173</v>
      </c>
      <c r="C56" s="52">
        <v>15985000</v>
      </c>
      <c r="D56" s="52">
        <v>9412645.3200000003</v>
      </c>
      <c r="E56" s="58">
        <f t="shared" si="0"/>
        <v>0.58884237222395996</v>
      </c>
      <c r="F56" s="52">
        <v>6535111.4900000002</v>
      </c>
      <c r="G56" s="58">
        <f t="shared" si="1"/>
        <v>1.440319011298153</v>
      </c>
    </row>
    <row r="57" spans="1:7" s="59" customFormat="1" x14ac:dyDescent="0.25">
      <c r="A57" s="62" t="s">
        <v>176</v>
      </c>
      <c r="B57" s="63" t="s">
        <v>175</v>
      </c>
      <c r="C57" s="52">
        <v>15985000</v>
      </c>
      <c r="D57" s="52">
        <v>9258493.9399999995</v>
      </c>
      <c r="E57" s="58">
        <f t="shared" si="0"/>
        <v>0.57919887019080385</v>
      </c>
      <c r="F57" s="53">
        <v>6476672.8399999999</v>
      </c>
      <c r="G57" s="58">
        <f t="shared" si="1"/>
        <v>1.4295139138138093</v>
      </c>
    </row>
    <row r="58" spans="1:7" s="59" customFormat="1" x14ac:dyDescent="0.25">
      <c r="A58" s="62" t="s">
        <v>178</v>
      </c>
      <c r="B58" s="63" t="s">
        <v>177</v>
      </c>
      <c r="C58" s="53">
        <v>15985000</v>
      </c>
      <c r="D58" s="53">
        <v>9258493.9399999995</v>
      </c>
      <c r="E58" s="58">
        <f t="shared" si="0"/>
        <v>0.57919887019080385</v>
      </c>
      <c r="F58" s="53">
        <v>6476672.8399999999</v>
      </c>
      <c r="G58" s="58">
        <f t="shared" si="1"/>
        <v>1.4295139138138093</v>
      </c>
    </row>
    <row r="59" spans="1:7" s="59" customFormat="1" x14ac:dyDescent="0.25">
      <c r="A59" s="62" t="s">
        <v>180</v>
      </c>
      <c r="B59" s="63" t="s">
        <v>179</v>
      </c>
      <c r="C59" s="53">
        <v>0</v>
      </c>
      <c r="D59" s="53">
        <v>154151.38</v>
      </c>
      <c r="E59" s="58" t="e">
        <f t="shared" si="0"/>
        <v>#DIV/0!</v>
      </c>
      <c r="F59" s="53">
        <v>58438.65</v>
      </c>
      <c r="G59" s="58">
        <f t="shared" si="1"/>
        <v>2.6378326672501844</v>
      </c>
    </row>
    <row r="60" spans="1:7" s="59" customFormat="1" x14ac:dyDescent="0.25">
      <c r="A60" s="62" t="s">
        <v>182</v>
      </c>
      <c r="B60" s="63" t="s">
        <v>181</v>
      </c>
      <c r="C60" s="53">
        <v>0</v>
      </c>
      <c r="D60" s="53">
        <v>154151.38</v>
      </c>
      <c r="E60" s="58" t="e">
        <f t="shared" si="0"/>
        <v>#DIV/0!</v>
      </c>
      <c r="F60" s="53">
        <v>58438.65</v>
      </c>
      <c r="G60" s="58">
        <f t="shared" si="1"/>
        <v>2.6378326672501844</v>
      </c>
    </row>
    <row r="61" spans="1:7" s="33" customFormat="1" ht="31.5" x14ac:dyDescent="0.25">
      <c r="A61" s="60" t="s">
        <v>184</v>
      </c>
      <c r="B61" s="61" t="s">
        <v>183</v>
      </c>
      <c r="C61" s="52">
        <v>31002800</v>
      </c>
      <c r="D61" s="52">
        <v>6625311.71</v>
      </c>
      <c r="E61" s="58">
        <f t="shared" si="0"/>
        <v>0.21370043060626781</v>
      </c>
      <c r="F61" s="52">
        <v>2430306</v>
      </c>
      <c r="G61" s="58">
        <f t="shared" si="1"/>
        <v>2.7261224347880471</v>
      </c>
    </row>
    <row r="62" spans="1:7" s="59" customFormat="1" ht="31.5" x14ac:dyDescent="0.25">
      <c r="A62" s="62" t="s">
        <v>186</v>
      </c>
      <c r="B62" s="63" t="s">
        <v>185</v>
      </c>
      <c r="C62" s="53">
        <v>6000000</v>
      </c>
      <c r="D62" s="53">
        <v>3011321.12</v>
      </c>
      <c r="E62" s="58">
        <f t="shared" si="0"/>
        <v>0.50188685333333338</v>
      </c>
      <c r="F62" s="53">
        <v>2430306</v>
      </c>
      <c r="G62" s="58">
        <f t="shared" si="1"/>
        <v>1.2390707672202597</v>
      </c>
    </row>
    <row r="63" spans="1:7" s="59" customFormat="1" ht="47.25" x14ac:dyDescent="0.25">
      <c r="A63" s="62" t="s">
        <v>188</v>
      </c>
      <c r="B63" s="63" t="s">
        <v>187</v>
      </c>
      <c r="C63" s="53">
        <v>6000000</v>
      </c>
      <c r="D63" s="53">
        <v>3011321.12</v>
      </c>
      <c r="E63" s="58">
        <f t="shared" si="0"/>
        <v>0.50188685333333338</v>
      </c>
      <c r="F63" s="53">
        <v>2430306</v>
      </c>
      <c r="G63" s="58">
        <f t="shared" si="1"/>
        <v>1.2390707672202597</v>
      </c>
    </row>
    <row r="64" spans="1:7" s="59" customFormat="1" ht="63" x14ac:dyDescent="0.25">
      <c r="A64" s="62" t="s">
        <v>190</v>
      </c>
      <c r="B64" s="63" t="s">
        <v>189</v>
      </c>
      <c r="C64" s="53">
        <v>0</v>
      </c>
      <c r="D64" s="53">
        <v>3482293</v>
      </c>
      <c r="E64" s="58" t="e">
        <f t="shared" si="0"/>
        <v>#DIV/0!</v>
      </c>
      <c r="F64" s="53">
        <v>0</v>
      </c>
      <c r="G64" s="58" t="e">
        <f t="shared" si="1"/>
        <v>#DIV/0!</v>
      </c>
    </row>
    <row r="65" spans="1:7" s="59" customFormat="1" ht="96" customHeight="1" x14ac:dyDescent="0.25">
      <c r="A65" s="62" t="s">
        <v>362</v>
      </c>
      <c r="B65" s="63" t="s">
        <v>363</v>
      </c>
      <c r="C65" s="53">
        <v>0</v>
      </c>
      <c r="D65" s="53">
        <v>131697.59</v>
      </c>
      <c r="E65" s="58" t="e">
        <f t="shared" si="0"/>
        <v>#DIV/0!</v>
      </c>
      <c r="F65" s="53">
        <v>0</v>
      </c>
      <c r="G65" s="58" t="e">
        <f t="shared" si="1"/>
        <v>#DIV/0!</v>
      </c>
    </row>
    <row r="66" spans="1:7" s="59" customFormat="1" ht="42.75" customHeight="1" x14ac:dyDescent="0.25">
      <c r="A66" s="62" t="s">
        <v>192</v>
      </c>
      <c r="B66" s="63" t="s">
        <v>191</v>
      </c>
      <c r="C66" s="53">
        <v>25002800</v>
      </c>
      <c r="D66" s="53">
        <v>0</v>
      </c>
      <c r="E66" s="58">
        <f t="shared" si="0"/>
        <v>0</v>
      </c>
      <c r="F66" s="53">
        <v>0</v>
      </c>
      <c r="G66" s="58" t="e">
        <f t="shared" si="1"/>
        <v>#DIV/0!</v>
      </c>
    </row>
    <row r="67" spans="1:7" s="59" customFormat="1" x14ac:dyDescent="0.25">
      <c r="A67" s="60" t="s">
        <v>311</v>
      </c>
      <c r="B67" s="61" t="s">
        <v>193</v>
      </c>
      <c r="C67" s="52">
        <v>1580000</v>
      </c>
      <c r="D67" s="52">
        <v>843799.44</v>
      </c>
      <c r="E67" s="58">
        <f t="shared" si="0"/>
        <v>0.53405027848101261</v>
      </c>
      <c r="F67" s="52">
        <v>1154523.6499999999</v>
      </c>
      <c r="G67" s="58">
        <f t="shared" si="1"/>
        <v>0.73086371162686881</v>
      </c>
    </row>
    <row r="68" spans="1:7" s="59" customFormat="1" ht="47.25" x14ac:dyDescent="0.25">
      <c r="A68" s="62" t="s">
        <v>195</v>
      </c>
      <c r="B68" s="63" t="s">
        <v>194</v>
      </c>
      <c r="C68" s="53">
        <v>650000</v>
      </c>
      <c r="D68" s="53">
        <v>615473.80000000005</v>
      </c>
      <c r="E68" s="58">
        <f t="shared" si="0"/>
        <v>0.94688276923076931</v>
      </c>
      <c r="F68" s="53">
        <v>561230.4</v>
      </c>
      <c r="G68" s="58">
        <f t="shared" si="1"/>
        <v>1.0966508585422314</v>
      </c>
    </row>
    <row r="69" spans="1:7" s="59" customFormat="1" ht="63" x14ac:dyDescent="0.25">
      <c r="A69" s="62" t="s">
        <v>197</v>
      </c>
      <c r="B69" s="63" t="s">
        <v>196</v>
      </c>
      <c r="C69" s="53">
        <v>30000</v>
      </c>
      <c r="D69" s="53">
        <v>35008.82</v>
      </c>
      <c r="E69" s="58">
        <f t="shared" ref="E69:E107" si="2">D69/C69</f>
        <v>1.1669606666666668</v>
      </c>
      <c r="F69" s="53">
        <v>25150</v>
      </c>
      <c r="G69" s="58">
        <f t="shared" si="1"/>
        <v>1.3920007952286282</v>
      </c>
    </row>
    <row r="70" spans="1:7" s="59" customFormat="1" ht="94.5" x14ac:dyDescent="0.25">
      <c r="A70" s="62" t="s">
        <v>199</v>
      </c>
      <c r="B70" s="63" t="s">
        <v>198</v>
      </c>
      <c r="C70" s="53">
        <v>30000</v>
      </c>
      <c r="D70" s="53">
        <v>35008.82</v>
      </c>
      <c r="E70" s="58">
        <f t="shared" si="2"/>
        <v>1.1669606666666668</v>
      </c>
      <c r="F70" s="53">
        <v>25150</v>
      </c>
      <c r="G70" s="58">
        <f t="shared" ref="G70:G107" si="3">D70/F70</f>
        <v>1.3920007952286282</v>
      </c>
    </row>
    <row r="71" spans="1:7" s="59" customFormat="1" ht="80.25" customHeight="1" x14ac:dyDescent="0.25">
      <c r="A71" s="62" t="s">
        <v>201</v>
      </c>
      <c r="B71" s="63" t="s">
        <v>200</v>
      </c>
      <c r="C71" s="53">
        <v>0</v>
      </c>
      <c r="D71" s="53">
        <v>20951.02</v>
      </c>
      <c r="E71" s="58" t="e">
        <f t="shared" si="2"/>
        <v>#DIV/0!</v>
      </c>
      <c r="F71" s="53">
        <v>4525.16</v>
      </c>
      <c r="G71" s="58">
        <f t="shared" si="3"/>
        <v>4.6298959594798861</v>
      </c>
    </row>
    <row r="72" spans="1:7" s="59" customFormat="1" ht="114" customHeight="1" x14ac:dyDescent="0.25">
      <c r="A72" s="62" t="s">
        <v>203</v>
      </c>
      <c r="B72" s="63" t="s">
        <v>202</v>
      </c>
      <c r="C72" s="53">
        <v>0</v>
      </c>
      <c r="D72" s="53">
        <v>20951.02</v>
      </c>
      <c r="E72" s="58" t="e">
        <f t="shared" si="2"/>
        <v>#DIV/0!</v>
      </c>
      <c r="F72" s="53">
        <v>4525.16</v>
      </c>
      <c r="G72" s="58">
        <f t="shared" si="3"/>
        <v>4.6298959594798861</v>
      </c>
    </row>
    <row r="73" spans="1:7" s="59" customFormat="1" ht="63" x14ac:dyDescent="0.25">
      <c r="A73" s="62" t="s">
        <v>205</v>
      </c>
      <c r="B73" s="63" t="s">
        <v>204</v>
      </c>
      <c r="C73" s="53">
        <v>0</v>
      </c>
      <c r="D73" s="53">
        <v>10000</v>
      </c>
      <c r="E73" s="58" t="e">
        <f t="shared" si="2"/>
        <v>#DIV/0!</v>
      </c>
      <c r="F73" s="53">
        <v>1112.5</v>
      </c>
      <c r="G73" s="58">
        <f t="shared" si="3"/>
        <v>8.9887640449438209</v>
      </c>
    </row>
    <row r="74" spans="1:7" s="59" customFormat="1" ht="94.5" x14ac:dyDescent="0.25">
      <c r="A74" s="62" t="s">
        <v>207</v>
      </c>
      <c r="B74" s="63" t="s">
        <v>206</v>
      </c>
      <c r="C74" s="53">
        <v>0</v>
      </c>
      <c r="D74" s="53">
        <v>0</v>
      </c>
      <c r="E74" s="58" t="e">
        <f t="shared" si="2"/>
        <v>#DIV/0!</v>
      </c>
      <c r="F74" s="53">
        <v>0</v>
      </c>
      <c r="G74" s="58" t="e">
        <f t="shared" si="3"/>
        <v>#DIV/0!</v>
      </c>
    </row>
    <row r="75" spans="1:7" s="59" customFormat="1" ht="84" customHeight="1" x14ac:dyDescent="0.25">
      <c r="A75" s="62" t="s">
        <v>358</v>
      </c>
      <c r="B75" s="63" t="s">
        <v>359</v>
      </c>
      <c r="C75" s="53">
        <v>0</v>
      </c>
      <c r="D75" s="53">
        <v>10000</v>
      </c>
      <c r="E75" s="58" t="e">
        <f t="shared" si="2"/>
        <v>#DIV/0!</v>
      </c>
      <c r="F75" s="53">
        <v>1112.5</v>
      </c>
      <c r="G75" s="58">
        <f t="shared" si="3"/>
        <v>8.9887640449438209</v>
      </c>
    </row>
    <row r="76" spans="1:7" s="59" customFormat="1" ht="78.75" x14ac:dyDescent="0.25">
      <c r="A76" s="62" t="s">
        <v>209</v>
      </c>
      <c r="B76" s="63" t="s">
        <v>208</v>
      </c>
      <c r="C76" s="53">
        <v>500000</v>
      </c>
      <c r="D76" s="53">
        <v>239756</v>
      </c>
      <c r="E76" s="58">
        <f t="shared" si="2"/>
        <v>0.47951199999999999</v>
      </c>
      <c r="F76" s="53">
        <v>429492.37</v>
      </c>
      <c r="G76" s="58">
        <f t="shared" si="3"/>
        <v>0.55823110431507783</v>
      </c>
    </row>
    <row r="77" spans="1:7" s="59" customFormat="1" ht="110.25" x14ac:dyDescent="0.25">
      <c r="A77" s="62" t="s">
        <v>211</v>
      </c>
      <c r="B77" s="63" t="s">
        <v>210</v>
      </c>
      <c r="C77" s="53">
        <v>500000</v>
      </c>
      <c r="D77" s="53">
        <v>239756</v>
      </c>
      <c r="E77" s="58">
        <f t="shared" si="2"/>
        <v>0.47951199999999999</v>
      </c>
      <c r="F77" s="53">
        <v>429492.37</v>
      </c>
      <c r="G77" s="58">
        <f t="shared" si="3"/>
        <v>0.55823110431507783</v>
      </c>
    </row>
    <row r="78" spans="1:7" s="59" customFormat="1" ht="63" customHeight="1" x14ac:dyDescent="0.25">
      <c r="A78" s="62" t="s">
        <v>213</v>
      </c>
      <c r="B78" s="63" t="s">
        <v>212</v>
      </c>
      <c r="C78" s="53">
        <v>0</v>
      </c>
      <c r="D78" s="53">
        <v>12000</v>
      </c>
      <c r="E78" s="58" t="e">
        <f t="shared" si="2"/>
        <v>#DIV/0!</v>
      </c>
      <c r="F78" s="53">
        <v>1000</v>
      </c>
      <c r="G78" s="58">
        <f t="shared" si="3"/>
        <v>12</v>
      </c>
    </row>
    <row r="79" spans="1:7" s="59" customFormat="1" ht="94.5" x14ac:dyDescent="0.25">
      <c r="A79" s="62" t="s">
        <v>215</v>
      </c>
      <c r="B79" s="63" t="s">
        <v>214</v>
      </c>
      <c r="C79" s="53">
        <v>0</v>
      </c>
      <c r="D79" s="53">
        <v>12000</v>
      </c>
      <c r="E79" s="58" t="e">
        <f t="shared" si="2"/>
        <v>#DIV/0!</v>
      </c>
      <c r="F79" s="53">
        <v>1000</v>
      </c>
      <c r="G79" s="58">
        <f t="shared" si="3"/>
        <v>12</v>
      </c>
    </row>
    <row r="80" spans="1:7" s="59" customFormat="1" ht="80.25" customHeight="1" x14ac:dyDescent="0.25">
      <c r="A80" s="62" t="s">
        <v>364</v>
      </c>
      <c r="B80" s="63" t="s">
        <v>365</v>
      </c>
      <c r="C80" s="53">
        <v>0</v>
      </c>
      <c r="D80" s="53">
        <v>1500</v>
      </c>
      <c r="E80" s="58" t="e">
        <f t="shared" si="2"/>
        <v>#DIV/0!</v>
      </c>
      <c r="F80" s="53">
        <v>0</v>
      </c>
      <c r="G80" s="58" t="e">
        <f t="shared" si="3"/>
        <v>#DIV/0!</v>
      </c>
    </row>
    <row r="81" spans="1:7" s="66" customFormat="1" ht="107.25" customHeight="1" x14ac:dyDescent="0.25">
      <c r="A81" s="64" t="s">
        <v>360</v>
      </c>
      <c r="B81" s="65" t="s">
        <v>361</v>
      </c>
      <c r="C81" s="55">
        <v>0</v>
      </c>
      <c r="D81" s="55">
        <v>1500</v>
      </c>
      <c r="E81" s="58" t="e">
        <f t="shared" si="2"/>
        <v>#DIV/0!</v>
      </c>
      <c r="F81" s="55">
        <v>0</v>
      </c>
      <c r="G81" s="58" t="e">
        <f t="shared" si="3"/>
        <v>#DIV/0!</v>
      </c>
    </row>
    <row r="82" spans="1:7" s="59" customFormat="1" ht="63" x14ac:dyDescent="0.25">
      <c r="A82" s="62" t="s">
        <v>217</v>
      </c>
      <c r="B82" s="63" t="s">
        <v>216</v>
      </c>
      <c r="C82" s="53">
        <v>10000</v>
      </c>
      <c r="D82" s="53">
        <v>1500</v>
      </c>
      <c r="E82" s="58">
        <f t="shared" si="2"/>
        <v>0.15</v>
      </c>
      <c r="F82" s="53">
        <v>7500</v>
      </c>
      <c r="G82" s="58">
        <f t="shared" si="3"/>
        <v>0.2</v>
      </c>
    </row>
    <row r="83" spans="1:7" s="59" customFormat="1" ht="94.5" x14ac:dyDescent="0.25">
      <c r="A83" s="62" t="s">
        <v>219</v>
      </c>
      <c r="B83" s="63" t="s">
        <v>218</v>
      </c>
      <c r="C83" s="53">
        <v>10000</v>
      </c>
      <c r="D83" s="53">
        <v>1500</v>
      </c>
      <c r="E83" s="58">
        <f t="shared" si="2"/>
        <v>0.15</v>
      </c>
      <c r="F83" s="53">
        <v>7500</v>
      </c>
      <c r="G83" s="58">
        <f t="shared" si="3"/>
        <v>0.2</v>
      </c>
    </row>
    <row r="84" spans="1:7" s="59" customFormat="1" ht="78.75" x14ac:dyDescent="0.25">
      <c r="A84" s="62" t="s">
        <v>221</v>
      </c>
      <c r="B84" s="63" t="s">
        <v>220</v>
      </c>
      <c r="C84" s="53">
        <v>0</v>
      </c>
      <c r="D84" s="53">
        <v>4000</v>
      </c>
      <c r="E84" s="58" t="e">
        <f t="shared" si="2"/>
        <v>#DIV/0!</v>
      </c>
      <c r="F84" s="53">
        <v>3450</v>
      </c>
      <c r="G84" s="58">
        <f t="shared" si="3"/>
        <v>1.1594202898550725</v>
      </c>
    </row>
    <row r="85" spans="1:7" s="59" customFormat="1" ht="129.75" customHeight="1" x14ac:dyDescent="0.25">
      <c r="A85" s="62" t="s">
        <v>223</v>
      </c>
      <c r="B85" s="63" t="s">
        <v>222</v>
      </c>
      <c r="C85" s="53">
        <v>0</v>
      </c>
      <c r="D85" s="53">
        <v>4000</v>
      </c>
      <c r="E85" s="58" t="e">
        <f t="shared" si="2"/>
        <v>#DIV/0!</v>
      </c>
      <c r="F85" s="53">
        <v>3450</v>
      </c>
      <c r="G85" s="58">
        <f t="shared" si="3"/>
        <v>1.1594202898550725</v>
      </c>
    </row>
    <row r="86" spans="1:7" s="59" customFormat="1" ht="67.5" customHeight="1" x14ac:dyDescent="0.25">
      <c r="A86" s="62" t="s">
        <v>225</v>
      </c>
      <c r="B86" s="63" t="s">
        <v>224</v>
      </c>
      <c r="C86" s="53">
        <v>0</v>
      </c>
      <c r="D86" s="53">
        <v>4914.72</v>
      </c>
      <c r="E86" s="58" t="e">
        <f t="shared" si="2"/>
        <v>#DIV/0!</v>
      </c>
      <c r="F86" s="53">
        <v>1750</v>
      </c>
      <c r="G86" s="58">
        <f t="shared" si="3"/>
        <v>2.8084114285714286</v>
      </c>
    </row>
    <row r="87" spans="1:7" s="59" customFormat="1" ht="99" customHeight="1" x14ac:dyDescent="0.25">
      <c r="A87" s="62" t="s">
        <v>227</v>
      </c>
      <c r="B87" s="63" t="s">
        <v>226</v>
      </c>
      <c r="C87" s="53">
        <v>0</v>
      </c>
      <c r="D87" s="53">
        <v>4914.72</v>
      </c>
      <c r="E87" s="58" t="e">
        <f t="shared" si="2"/>
        <v>#DIV/0!</v>
      </c>
      <c r="F87" s="53">
        <v>1750</v>
      </c>
      <c r="G87" s="58">
        <f t="shared" si="3"/>
        <v>2.8084114285714286</v>
      </c>
    </row>
    <row r="88" spans="1:7" s="59" customFormat="1" ht="63" x14ac:dyDescent="0.25">
      <c r="A88" s="62" t="s">
        <v>229</v>
      </c>
      <c r="B88" s="63" t="s">
        <v>228</v>
      </c>
      <c r="C88" s="53">
        <v>60000</v>
      </c>
      <c r="D88" s="53">
        <v>66150</v>
      </c>
      <c r="E88" s="58">
        <f t="shared" si="2"/>
        <v>1.1025</v>
      </c>
      <c r="F88" s="53">
        <v>49000</v>
      </c>
      <c r="G88" s="58">
        <f t="shared" si="3"/>
        <v>1.35</v>
      </c>
    </row>
    <row r="89" spans="1:7" s="59" customFormat="1" ht="94.5" x14ac:dyDescent="0.25">
      <c r="A89" s="62" t="s">
        <v>231</v>
      </c>
      <c r="B89" s="63" t="s">
        <v>230</v>
      </c>
      <c r="C89" s="53">
        <v>60000</v>
      </c>
      <c r="D89" s="53">
        <v>66150</v>
      </c>
      <c r="E89" s="58">
        <f t="shared" si="2"/>
        <v>1.1025</v>
      </c>
      <c r="F89" s="53">
        <v>49000</v>
      </c>
      <c r="G89" s="58">
        <f t="shared" si="3"/>
        <v>1.35</v>
      </c>
    </row>
    <row r="90" spans="1:7" s="59" customFormat="1" ht="78.75" x14ac:dyDescent="0.25">
      <c r="A90" s="62" t="s">
        <v>233</v>
      </c>
      <c r="B90" s="63" t="s">
        <v>232</v>
      </c>
      <c r="C90" s="53">
        <v>50000</v>
      </c>
      <c r="D90" s="53">
        <v>219693.24</v>
      </c>
      <c r="E90" s="58">
        <f t="shared" si="2"/>
        <v>4.3938648000000002</v>
      </c>
      <c r="F90" s="53">
        <v>38250.370000000003</v>
      </c>
      <c r="G90" s="58">
        <f t="shared" si="3"/>
        <v>5.7435585590413893</v>
      </c>
    </row>
    <row r="91" spans="1:7" s="59" customFormat="1" ht="110.25" x14ac:dyDescent="0.25">
      <c r="A91" s="62" t="s">
        <v>235</v>
      </c>
      <c r="B91" s="63" t="s">
        <v>234</v>
      </c>
      <c r="C91" s="53">
        <v>50000</v>
      </c>
      <c r="D91" s="53">
        <v>219693.24</v>
      </c>
      <c r="E91" s="58">
        <f t="shared" si="2"/>
        <v>4.3938648000000002</v>
      </c>
      <c r="F91" s="53">
        <v>38250.370000000003</v>
      </c>
      <c r="G91" s="58">
        <f t="shared" si="3"/>
        <v>5.7435585590413893</v>
      </c>
    </row>
    <row r="92" spans="1:7" s="59" customFormat="1" ht="51.75" customHeight="1" x14ac:dyDescent="0.25">
      <c r="A92" s="62" t="s">
        <v>237</v>
      </c>
      <c r="B92" s="63" t="s">
        <v>236</v>
      </c>
      <c r="C92" s="53">
        <v>130000</v>
      </c>
      <c r="D92" s="53">
        <v>86195.34</v>
      </c>
      <c r="E92" s="58">
        <f t="shared" si="2"/>
        <v>0.6630410769230769</v>
      </c>
      <c r="F92" s="53">
        <v>100350.83</v>
      </c>
      <c r="G92" s="58">
        <f t="shared" si="3"/>
        <v>0.85893998086513079</v>
      </c>
    </row>
    <row r="93" spans="1:7" s="59" customFormat="1" ht="63.75" customHeight="1" x14ac:dyDescent="0.25">
      <c r="A93" s="62" t="s">
        <v>239</v>
      </c>
      <c r="B93" s="63" t="s">
        <v>238</v>
      </c>
      <c r="C93" s="53">
        <v>130000</v>
      </c>
      <c r="D93" s="53">
        <v>86195.34</v>
      </c>
      <c r="E93" s="58">
        <f t="shared" si="2"/>
        <v>0.6630410769230769</v>
      </c>
      <c r="F93" s="53">
        <v>100350.83</v>
      </c>
      <c r="G93" s="58">
        <f t="shared" si="3"/>
        <v>0.85893998086513079</v>
      </c>
    </row>
    <row r="94" spans="1:7" s="59" customFormat="1" ht="83.25" customHeight="1" x14ac:dyDescent="0.25">
      <c r="A94" s="62" t="s">
        <v>357</v>
      </c>
      <c r="B94" s="63" t="s">
        <v>356</v>
      </c>
      <c r="C94" s="53">
        <v>180000</v>
      </c>
      <c r="D94" s="53">
        <v>80671.58</v>
      </c>
      <c r="E94" s="58">
        <f t="shared" si="2"/>
        <v>0.44817544444444446</v>
      </c>
      <c r="F94" s="53">
        <v>94761.1</v>
      </c>
      <c r="G94" s="58">
        <f t="shared" si="3"/>
        <v>0.85131536041687994</v>
      </c>
    </row>
    <row r="95" spans="1:7" s="59" customFormat="1" ht="66" customHeight="1" x14ac:dyDescent="0.25">
      <c r="A95" s="62" t="s">
        <v>241</v>
      </c>
      <c r="B95" s="63" t="s">
        <v>240</v>
      </c>
      <c r="C95" s="53">
        <v>150000</v>
      </c>
      <c r="D95" s="53">
        <v>4745.13</v>
      </c>
      <c r="E95" s="58">
        <f t="shared" si="2"/>
        <v>3.1634200000000001E-2</v>
      </c>
      <c r="F95" s="53">
        <v>70540.36</v>
      </c>
      <c r="G95" s="58">
        <f t="shared" si="3"/>
        <v>6.7268298602388768E-2</v>
      </c>
    </row>
    <row r="96" spans="1:7" s="59" customFormat="1" ht="82.5" customHeight="1" x14ac:dyDescent="0.25">
      <c r="A96" s="62" t="s">
        <v>357</v>
      </c>
      <c r="B96" s="63" t="s">
        <v>356</v>
      </c>
      <c r="C96" s="53">
        <v>150000</v>
      </c>
      <c r="D96" s="53">
        <v>4745.13</v>
      </c>
      <c r="E96" s="58">
        <f t="shared" si="2"/>
        <v>3.1634200000000001E-2</v>
      </c>
      <c r="F96" s="53">
        <v>70540.36</v>
      </c>
      <c r="G96" s="58">
        <f t="shared" si="3"/>
        <v>6.7268298602388768E-2</v>
      </c>
    </row>
    <row r="97" spans="1:7" s="59" customFormat="1" ht="110.25" customHeight="1" x14ac:dyDescent="0.25">
      <c r="A97" s="62" t="s">
        <v>243</v>
      </c>
      <c r="B97" s="63" t="s">
        <v>242</v>
      </c>
      <c r="C97" s="53">
        <v>30000</v>
      </c>
      <c r="D97" s="53">
        <v>75926.45</v>
      </c>
      <c r="E97" s="58">
        <f t="shared" si="2"/>
        <v>2.5308816666666667</v>
      </c>
      <c r="F97" s="53">
        <v>24220.74</v>
      </c>
      <c r="G97" s="58">
        <f t="shared" si="3"/>
        <v>3.1347700359278861</v>
      </c>
    </row>
    <row r="98" spans="1:7" s="59" customFormat="1" ht="102.75" customHeight="1" x14ac:dyDescent="0.25">
      <c r="A98" s="62" t="s">
        <v>354</v>
      </c>
      <c r="B98" s="63" t="s">
        <v>355</v>
      </c>
      <c r="C98" s="53">
        <v>30000</v>
      </c>
      <c r="D98" s="53">
        <v>75926.45</v>
      </c>
      <c r="E98" s="58">
        <f t="shared" si="2"/>
        <v>2.5308816666666667</v>
      </c>
      <c r="F98" s="53">
        <v>24220.74</v>
      </c>
      <c r="G98" s="58">
        <f t="shared" si="3"/>
        <v>3.1347700359278861</v>
      </c>
    </row>
    <row r="99" spans="1:7" s="59" customFormat="1" ht="31.5" x14ac:dyDescent="0.25">
      <c r="A99" s="62" t="s">
        <v>245</v>
      </c>
      <c r="B99" s="63" t="s">
        <v>244</v>
      </c>
      <c r="C99" s="53">
        <v>40000</v>
      </c>
      <c r="D99" s="53">
        <v>61458.720000000001</v>
      </c>
      <c r="E99" s="58">
        <f t="shared" si="2"/>
        <v>1.5364679999999999</v>
      </c>
      <c r="F99" s="53">
        <v>398181.32</v>
      </c>
      <c r="G99" s="58">
        <f t="shared" si="3"/>
        <v>0.15434857667356169</v>
      </c>
    </row>
    <row r="100" spans="1:7" s="59" customFormat="1" ht="114" customHeight="1" x14ac:dyDescent="0.25">
      <c r="A100" s="62" t="s">
        <v>368</v>
      </c>
      <c r="B100" s="63" t="s">
        <v>369</v>
      </c>
      <c r="C100" s="53">
        <v>40000</v>
      </c>
      <c r="D100" s="53">
        <v>51806</v>
      </c>
      <c r="E100" s="58">
        <f t="shared" si="2"/>
        <v>1.29515</v>
      </c>
      <c r="F100" s="53">
        <v>26051.09</v>
      </c>
      <c r="G100" s="58">
        <f t="shared" si="3"/>
        <v>1.988630802012507</v>
      </c>
    </row>
    <row r="101" spans="1:7" s="59" customFormat="1" ht="82.5" customHeight="1" x14ac:dyDescent="0.25">
      <c r="A101" s="62" t="s">
        <v>366</v>
      </c>
      <c r="B101" s="63" t="s">
        <v>367</v>
      </c>
      <c r="C101" s="53">
        <v>40000</v>
      </c>
      <c r="D101" s="53">
        <v>51806</v>
      </c>
      <c r="E101" s="58">
        <f t="shared" si="2"/>
        <v>1.29515</v>
      </c>
      <c r="F101" s="53">
        <v>26051.09</v>
      </c>
      <c r="G101" s="58">
        <f t="shared" si="3"/>
        <v>1.988630802012507</v>
      </c>
    </row>
    <row r="102" spans="1:7" s="59" customFormat="1" ht="85.5" customHeight="1" x14ac:dyDescent="0.25">
      <c r="A102" s="62" t="s">
        <v>247</v>
      </c>
      <c r="B102" s="63" t="s">
        <v>246</v>
      </c>
      <c r="C102" s="53">
        <v>0</v>
      </c>
      <c r="D102" s="53">
        <v>13822.84</v>
      </c>
      <c r="E102" s="58" t="e">
        <f t="shared" si="2"/>
        <v>#DIV/0!</v>
      </c>
      <c r="F102" s="53">
        <v>362821.4</v>
      </c>
      <c r="G102" s="58">
        <f t="shared" si="3"/>
        <v>3.8098193766960824E-2</v>
      </c>
    </row>
    <row r="103" spans="1:7" s="59" customFormat="1" ht="89.25" customHeight="1" x14ac:dyDescent="0.25">
      <c r="A103" s="62" t="s">
        <v>249</v>
      </c>
      <c r="B103" s="63" t="s">
        <v>248</v>
      </c>
      <c r="C103" s="53">
        <v>0</v>
      </c>
      <c r="D103" s="53">
        <v>13822.84</v>
      </c>
      <c r="E103" s="58" t="e">
        <f t="shared" si="2"/>
        <v>#DIV/0!</v>
      </c>
      <c r="F103" s="53">
        <v>362821.4</v>
      </c>
      <c r="G103" s="58">
        <f t="shared" si="3"/>
        <v>3.8098193766960824E-2</v>
      </c>
    </row>
    <row r="104" spans="1:7" s="59" customFormat="1" ht="94.5" x14ac:dyDescent="0.25">
      <c r="A104" s="62" t="s">
        <v>251</v>
      </c>
      <c r="B104" s="63" t="s">
        <v>250</v>
      </c>
      <c r="C104" s="53">
        <v>0</v>
      </c>
      <c r="D104" s="53">
        <v>-4170.12</v>
      </c>
      <c r="E104" s="58" t="e">
        <f t="shared" si="2"/>
        <v>#DIV/0!</v>
      </c>
      <c r="F104" s="53">
        <v>9308.83</v>
      </c>
      <c r="G104" s="58">
        <f t="shared" si="3"/>
        <v>-0.44797466491492488</v>
      </c>
    </row>
    <row r="105" spans="1:7" s="59" customFormat="1" ht="139.5" customHeight="1" x14ac:dyDescent="0.25">
      <c r="A105" s="62" t="s">
        <v>352</v>
      </c>
      <c r="B105" s="63" t="s">
        <v>353</v>
      </c>
      <c r="C105" s="53">
        <v>580000</v>
      </c>
      <c r="D105" s="53">
        <v>0</v>
      </c>
      <c r="E105" s="58">
        <f t="shared" si="2"/>
        <v>0</v>
      </c>
      <c r="F105" s="53">
        <v>0</v>
      </c>
      <c r="G105" s="58" t="e">
        <f t="shared" si="3"/>
        <v>#DIV/0!</v>
      </c>
    </row>
    <row r="106" spans="1:7" s="59" customFormat="1" x14ac:dyDescent="0.25">
      <c r="A106" s="60" t="s">
        <v>253</v>
      </c>
      <c r="B106" s="61" t="s">
        <v>252</v>
      </c>
      <c r="C106" s="52">
        <v>0</v>
      </c>
      <c r="D106" s="52">
        <v>-5882.59</v>
      </c>
      <c r="E106" s="58" t="e">
        <f t="shared" si="2"/>
        <v>#DIV/0!</v>
      </c>
      <c r="F106" s="52">
        <v>-180257.34</v>
      </c>
      <c r="G106" s="58">
        <f t="shared" si="3"/>
        <v>3.2634399242771478E-2</v>
      </c>
    </row>
    <row r="107" spans="1:7" s="59" customFormat="1" x14ac:dyDescent="0.25">
      <c r="A107" s="62" t="s">
        <v>255</v>
      </c>
      <c r="B107" s="63" t="s">
        <v>254</v>
      </c>
      <c r="C107" s="53">
        <v>0</v>
      </c>
      <c r="D107" s="53">
        <v>-5882.59</v>
      </c>
      <c r="E107" s="58" t="e">
        <f t="shared" si="2"/>
        <v>#DIV/0!</v>
      </c>
      <c r="F107" s="53">
        <v>-180257.34</v>
      </c>
      <c r="G107" s="58">
        <f t="shared" si="3"/>
        <v>3.2634399242771478E-2</v>
      </c>
    </row>
    <row r="108" spans="1:7" x14ac:dyDescent="0.25">
      <c r="A108" s="20" t="s">
        <v>257</v>
      </c>
      <c r="B108" s="21" t="s">
        <v>256</v>
      </c>
      <c r="C108" s="52">
        <f>C109</f>
        <v>993469661.14999998</v>
      </c>
      <c r="D108" s="52">
        <f>D109</f>
        <v>576562854.68000007</v>
      </c>
      <c r="E108" s="19">
        <f t="shared" ref="E108:E138" si="4">D108/C108</f>
        <v>0.58035275482151549</v>
      </c>
      <c r="F108" s="54">
        <f>F109</f>
        <v>431202429.99000007</v>
      </c>
      <c r="G108" s="26">
        <f>D108/F108</f>
        <v>1.3371048365691516</v>
      </c>
    </row>
    <row r="109" spans="1:7" ht="30" customHeight="1" x14ac:dyDescent="0.25">
      <c r="A109" s="20" t="s">
        <v>259</v>
      </c>
      <c r="B109" s="31" t="s">
        <v>258</v>
      </c>
      <c r="C109" s="52">
        <f>C110+C119+C127+C138+C141</f>
        <v>993469661.14999998</v>
      </c>
      <c r="D109" s="54">
        <f>D110+D119+D127+D138+D141</f>
        <v>576562854.68000007</v>
      </c>
      <c r="E109" s="19">
        <f t="shared" si="4"/>
        <v>0.58035275482151549</v>
      </c>
      <c r="F109" s="54">
        <f>F110+F119+F127+F138+F141</f>
        <v>431202429.99000007</v>
      </c>
      <c r="G109" s="26">
        <f t="shared" ref="G109:G141" si="5">D109/F109</f>
        <v>1.3371048365691516</v>
      </c>
    </row>
    <row r="110" spans="1:7" ht="31.5" x14ac:dyDescent="0.25">
      <c r="A110" s="20" t="s">
        <v>261</v>
      </c>
      <c r="B110" s="21" t="s">
        <v>260</v>
      </c>
      <c r="C110" s="52">
        <f>C111+C113+C115+C117</f>
        <v>112932396</v>
      </c>
      <c r="D110" s="52">
        <f>D111+D113+D115+D117</f>
        <v>100303421</v>
      </c>
      <c r="E110" s="19">
        <f t="shared" si="4"/>
        <v>0.88817225661270838</v>
      </c>
      <c r="F110" s="52">
        <f>F111+F113+F115</f>
        <v>119658177.27000001</v>
      </c>
      <c r="G110" s="26">
        <f t="shared" si="5"/>
        <v>0.83824961476450199</v>
      </c>
    </row>
    <row r="111" spans="1:7" ht="21.75" customHeight="1" x14ac:dyDescent="0.25">
      <c r="A111" s="22" t="s">
        <v>263</v>
      </c>
      <c r="B111" s="23" t="s">
        <v>262</v>
      </c>
      <c r="C111" s="53">
        <v>50515906</v>
      </c>
      <c r="D111" s="53">
        <v>37886931</v>
      </c>
      <c r="E111" s="30">
        <f t="shared" si="4"/>
        <v>0.75000002969361768</v>
      </c>
      <c r="F111" s="53">
        <v>58014561.5</v>
      </c>
      <c r="G111" s="27">
        <f t="shared" si="5"/>
        <v>0.65305899106037368</v>
      </c>
    </row>
    <row r="112" spans="1:7" ht="47.25" x14ac:dyDescent="0.25">
      <c r="A112" s="22" t="s">
        <v>265</v>
      </c>
      <c r="B112" s="23" t="s">
        <v>264</v>
      </c>
      <c r="C112" s="53">
        <v>50515906</v>
      </c>
      <c r="D112" s="53">
        <v>37886931</v>
      </c>
      <c r="E112" s="30">
        <f t="shared" si="4"/>
        <v>0.75000002969361768</v>
      </c>
      <c r="F112" s="53">
        <v>58014561.5</v>
      </c>
      <c r="G112" s="27">
        <f t="shared" si="5"/>
        <v>0.65305899106037368</v>
      </c>
    </row>
    <row r="113" spans="1:7" ht="31.5" x14ac:dyDescent="0.25">
      <c r="A113" s="22" t="s">
        <v>267</v>
      </c>
      <c r="B113" s="23" t="s">
        <v>266</v>
      </c>
      <c r="C113" s="53">
        <v>19795490</v>
      </c>
      <c r="D113" s="53">
        <v>19795490</v>
      </c>
      <c r="E113" s="30">
        <f t="shared" si="4"/>
        <v>1</v>
      </c>
      <c r="F113" s="53">
        <v>60973615.770000003</v>
      </c>
      <c r="G113" s="27">
        <f t="shared" si="5"/>
        <v>0.32465665271797278</v>
      </c>
    </row>
    <row r="114" spans="1:7" ht="33.75" customHeight="1" x14ac:dyDescent="0.25">
      <c r="A114" s="22" t="s">
        <v>269</v>
      </c>
      <c r="B114" s="23" t="s">
        <v>268</v>
      </c>
      <c r="C114" s="53">
        <v>19795490</v>
      </c>
      <c r="D114" s="53">
        <v>19795490</v>
      </c>
      <c r="E114" s="30">
        <f t="shared" si="4"/>
        <v>1</v>
      </c>
      <c r="F114" s="53">
        <v>60973615.770000003</v>
      </c>
      <c r="G114" s="27">
        <f t="shared" si="5"/>
        <v>0.32465665271797278</v>
      </c>
    </row>
    <row r="115" spans="1:7" ht="110.25" x14ac:dyDescent="0.25">
      <c r="A115" s="22" t="s">
        <v>271</v>
      </c>
      <c r="B115" s="23" t="s">
        <v>270</v>
      </c>
      <c r="C115" s="53">
        <v>0</v>
      </c>
      <c r="D115" s="53">
        <v>0</v>
      </c>
      <c r="E115" s="30" t="e">
        <f t="shared" si="4"/>
        <v>#DIV/0!</v>
      </c>
      <c r="F115" s="53">
        <v>670000</v>
      </c>
      <c r="G115" s="26">
        <f t="shared" si="5"/>
        <v>0</v>
      </c>
    </row>
    <row r="116" spans="1:7" ht="110.25" x14ac:dyDescent="0.25">
      <c r="A116" s="22" t="s">
        <v>273</v>
      </c>
      <c r="B116" s="23" t="s">
        <v>272</v>
      </c>
      <c r="C116" s="53">
        <v>0</v>
      </c>
      <c r="D116" s="53">
        <v>0</v>
      </c>
      <c r="E116" s="30" t="e">
        <f t="shared" si="4"/>
        <v>#DIV/0!</v>
      </c>
      <c r="F116" s="53">
        <v>670000</v>
      </c>
      <c r="G116" s="26">
        <f t="shared" si="5"/>
        <v>0</v>
      </c>
    </row>
    <row r="117" spans="1:7" x14ac:dyDescent="0.25">
      <c r="A117" s="22" t="s">
        <v>317</v>
      </c>
      <c r="B117" s="23" t="s">
        <v>318</v>
      </c>
      <c r="C117" s="53">
        <v>42621000</v>
      </c>
      <c r="D117" s="53">
        <v>42621000</v>
      </c>
      <c r="E117" s="30">
        <f t="shared" si="4"/>
        <v>1</v>
      </c>
      <c r="F117" s="53">
        <v>0</v>
      </c>
      <c r="G117" s="26" t="e">
        <f t="shared" si="5"/>
        <v>#DIV/0!</v>
      </c>
    </row>
    <row r="118" spans="1:7" x14ac:dyDescent="0.25">
      <c r="A118" s="22" t="s">
        <v>319</v>
      </c>
      <c r="B118" s="23" t="s">
        <v>320</v>
      </c>
      <c r="C118" s="53">
        <v>42621000</v>
      </c>
      <c r="D118" s="53">
        <v>42621000</v>
      </c>
      <c r="E118" s="30">
        <f t="shared" si="4"/>
        <v>1</v>
      </c>
      <c r="F118" s="53">
        <v>0</v>
      </c>
      <c r="G118" s="26" t="e">
        <f t="shared" si="5"/>
        <v>#DIV/0!</v>
      </c>
    </row>
    <row r="119" spans="1:7" ht="31.5" x14ac:dyDescent="0.25">
      <c r="A119" s="20" t="s">
        <v>275</v>
      </c>
      <c r="B119" s="21" t="s">
        <v>274</v>
      </c>
      <c r="C119" s="52">
        <f>SUM(C122:C126)</f>
        <v>399667320.17000002</v>
      </c>
      <c r="D119" s="52">
        <f>SUM(D122:D126)</f>
        <v>178211609.18000001</v>
      </c>
      <c r="E119" s="19">
        <f t="shared" si="4"/>
        <v>0.44589987768876632</v>
      </c>
      <c r="F119" s="52">
        <f>SUM(F120:F126)</f>
        <v>35423820.979999997</v>
      </c>
      <c r="G119" s="26">
        <f t="shared" si="5"/>
        <v>5.0308409496710373</v>
      </c>
    </row>
    <row r="120" spans="1:7" ht="62.25" customHeight="1" x14ac:dyDescent="0.25">
      <c r="A120" s="22" t="s">
        <v>277</v>
      </c>
      <c r="B120" s="23" t="s">
        <v>276</v>
      </c>
      <c r="C120" s="53">
        <v>0</v>
      </c>
      <c r="D120" s="53">
        <v>0</v>
      </c>
      <c r="E120" s="30" t="e">
        <f t="shared" si="4"/>
        <v>#DIV/0!</v>
      </c>
      <c r="F120" s="53">
        <v>572914</v>
      </c>
      <c r="G120" s="27">
        <f t="shared" si="5"/>
        <v>0</v>
      </c>
    </row>
    <row r="121" spans="1:7" ht="47.25" hidden="1" x14ac:dyDescent="0.25">
      <c r="A121" s="22" t="s">
        <v>279</v>
      </c>
      <c r="B121" s="23" t="s">
        <v>278</v>
      </c>
      <c r="C121" s="53"/>
      <c r="D121" s="53">
        <v>0</v>
      </c>
      <c r="E121" s="30" t="e">
        <f t="shared" si="4"/>
        <v>#DIV/0!</v>
      </c>
      <c r="F121" s="53">
        <v>0</v>
      </c>
      <c r="G121" s="27" t="e">
        <f t="shared" si="5"/>
        <v>#DIV/0!</v>
      </c>
    </row>
    <row r="122" spans="1:7" ht="78.75" x14ac:dyDescent="0.25">
      <c r="A122" s="22" t="s">
        <v>281</v>
      </c>
      <c r="B122" s="23" t="s">
        <v>280</v>
      </c>
      <c r="C122" s="53">
        <v>182867224.28999999</v>
      </c>
      <c r="D122" s="53">
        <v>105890852.67</v>
      </c>
      <c r="E122" s="30">
        <f t="shared" si="4"/>
        <v>0.57905867539211398</v>
      </c>
      <c r="F122" s="53">
        <v>1606322.22</v>
      </c>
      <c r="G122" s="27">
        <f t="shared" si="5"/>
        <v>65.921302308823201</v>
      </c>
    </row>
    <row r="123" spans="1:7" ht="31.5" x14ac:dyDescent="0.25">
      <c r="A123" s="22" t="s">
        <v>283</v>
      </c>
      <c r="B123" s="23" t="s">
        <v>282</v>
      </c>
      <c r="C123" s="53">
        <v>4097730</v>
      </c>
      <c r="D123" s="53">
        <v>2645370</v>
      </c>
      <c r="E123" s="30">
        <f t="shared" si="4"/>
        <v>0.64556962025316456</v>
      </c>
      <c r="F123" s="53">
        <v>2334150</v>
      </c>
      <c r="G123" s="27">
        <f t="shared" si="5"/>
        <v>1.1333333333333333</v>
      </c>
    </row>
    <row r="124" spans="1:7" ht="24.75" customHeight="1" x14ac:dyDescent="0.25">
      <c r="A124" s="22" t="s">
        <v>285</v>
      </c>
      <c r="B124" s="23" t="s">
        <v>284</v>
      </c>
      <c r="C124" s="53">
        <v>49800485.119999997</v>
      </c>
      <c r="D124" s="53">
        <v>0</v>
      </c>
      <c r="E124" s="30">
        <f t="shared" si="4"/>
        <v>0</v>
      </c>
      <c r="F124" s="53">
        <v>99431.74</v>
      </c>
      <c r="G124" s="27">
        <f t="shared" si="5"/>
        <v>0</v>
      </c>
    </row>
    <row r="125" spans="1:7" ht="31.5" x14ac:dyDescent="0.25">
      <c r="A125" s="22" t="s">
        <v>287</v>
      </c>
      <c r="B125" s="23" t="s">
        <v>286</v>
      </c>
      <c r="C125" s="53">
        <v>6982522.1799999997</v>
      </c>
      <c r="D125" s="53">
        <v>6982522.1799999997</v>
      </c>
      <c r="E125" s="30">
        <f t="shared" si="4"/>
        <v>1</v>
      </c>
      <c r="F125" s="53">
        <v>0</v>
      </c>
      <c r="G125" s="27" t="e">
        <f t="shared" si="5"/>
        <v>#DIV/0!</v>
      </c>
    </row>
    <row r="126" spans="1:7" ht="21.75" customHeight="1" x14ac:dyDescent="0.25">
      <c r="A126" s="22" t="s">
        <v>289</v>
      </c>
      <c r="B126" s="23" t="s">
        <v>288</v>
      </c>
      <c r="C126" s="53">
        <v>155919358.58000001</v>
      </c>
      <c r="D126" s="53">
        <v>62692864.329999998</v>
      </c>
      <c r="E126" s="30">
        <f t="shared" si="4"/>
        <v>0.40208518622037032</v>
      </c>
      <c r="F126" s="53">
        <v>30811003.02</v>
      </c>
      <c r="G126" s="27">
        <f t="shared" si="5"/>
        <v>2.0347557101372158</v>
      </c>
    </row>
    <row r="127" spans="1:7" ht="31.5" x14ac:dyDescent="0.25">
      <c r="A127" s="20" t="s">
        <v>291</v>
      </c>
      <c r="B127" s="21" t="s">
        <v>290</v>
      </c>
      <c r="C127" s="52">
        <f>SUM(C128:C137)</f>
        <v>453959944.97999996</v>
      </c>
      <c r="D127" s="52">
        <f>SUM(D128:D137)</f>
        <v>281147405.12000006</v>
      </c>
      <c r="E127" s="19">
        <f t="shared" si="4"/>
        <v>0.61932205303352594</v>
      </c>
      <c r="F127" s="52">
        <f>SUM(F128:F135)</f>
        <v>273085109.24000007</v>
      </c>
      <c r="G127" s="26">
        <f t="shared" si="5"/>
        <v>1.0295230153794819</v>
      </c>
    </row>
    <row r="128" spans="1:7" ht="47.25" x14ac:dyDescent="0.25">
      <c r="A128" s="22" t="s">
        <v>293</v>
      </c>
      <c r="B128" s="23" t="s">
        <v>292</v>
      </c>
      <c r="C128" s="53">
        <v>432401025.64999998</v>
      </c>
      <c r="D128" s="53">
        <v>270110538.33999997</v>
      </c>
      <c r="E128" s="30">
        <f t="shared" si="4"/>
        <v>0.62467598899415333</v>
      </c>
      <c r="F128" s="53">
        <v>269476299.72000003</v>
      </c>
      <c r="G128" s="27">
        <f t="shared" si="5"/>
        <v>1.0023535970349116</v>
      </c>
    </row>
    <row r="129" spans="1:7" ht="78.75" x14ac:dyDescent="0.25">
      <c r="A129" s="22" t="s">
        <v>295</v>
      </c>
      <c r="B129" s="23" t="s">
        <v>294</v>
      </c>
      <c r="C129" s="53">
        <v>4490020</v>
      </c>
      <c r="D129" s="53">
        <v>2545074.2400000002</v>
      </c>
      <c r="E129" s="30">
        <f t="shared" si="4"/>
        <v>0.5668291544358377</v>
      </c>
      <c r="F129" s="53">
        <v>1583599.3</v>
      </c>
      <c r="G129" s="27">
        <f t="shared" si="5"/>
        <v>1.6071453428907174</v>
      </c>
    </row>
    <row r="130" spans="1:7" ht="47.25" x14ac:dyDescent="0.25">
      <c r="A130" s="22" t="s">
        <v>310</v>
      </c>
      <c r="B130" s="23" t="s">
        <v>309</v>
      </c>
      <c r="C130" s="53">
        <v>667166</v>
      </c>
      <c r="D130" s="53">
        <v>459724.79999999999</v>
      </c>
      <c r="E130" s="30">
        <f t="shared" si="4"/>
        <v>0.68907108575676812</v>
      </c>
      <c r="F130" s="53">
        <v>0</v>
      </c>
      <c r="G130" s="27" t="e">
        <f>D130/F130</f>
        <v>#DIV/0!</v>
      </c>
    </row>
    <row r="131" spans="1:7" ht="63" x14ac:dyDescent="0.25">
      <c r="A131" s="22" t="s">
        <v>297</v>
      </c>
      <c r="B131" s="23" t="s">
        <v>296</v>
      </c>
      <c r="C131" s="53">
        <v>33107.199999999997</v>
      </c>
      <c r="D131" s="53">
        <v>9880</v>
      </c>
      <c r="E131" s="30">
        <f t="shared" si="4"/>
        <v>0.29842451188865265</v>
      </c>
      <c r="F131" s="53">
        <v>17143</v>
      </c>
      <c r="G131" s="27">
        <f t="shared" si="5"/>
        <v>0.57632853059557843</v>
      </c>
    </row>
    <row r="132" spans="1:7" ht="47.25" x14ac:dyDescent="0.25">
      <c r="A132" s="22" t="s">
        <v>299</v>
      </c>
      <c r="B132" s="23" t="s">
        <v>298</v>
      </c>
      <c r="C132" s="53">
        <v>675994.13</v>
      </c>
      <c r="D132" s="53">
        <v>203972.31</v>
      </c>
      <c r="E132" s="30">
        <f t="shared" si="4"/>
        <v>0.30173680650155943</v>
      </c>
      <c r="F132" s="53">
        <v>216049.5</v>
      </c>
      <c r="G132" s="27">
        <f t="shared" si="5"/>
        <v>0.94409989377434334</v>
      </c>
    </row>
    <row r="133" spans="1:7" ht="78.75" x14ac:dyDescent="0.25">
      <c r="A133" s="22" t="s">
        <v>335</v>
      </c>
      <c r="B133" s="23" t="s">
        <v>321</v>
      </c>
      <c r="C133" s="53">
        <v>11650100</v>
      </c>
      <c r="D133" s="53">
        <v>5246884.5999999996</v>
      </c>
      <c r="E133" s="30">
        <f t="shared" si="4"/>
        <v>0.45037249465669821</v>
      </c>
      <c r="F133" s="53">
        <v>0</v>
      </c>
      <c r="G133" s="27" t="e">
        <f t="shared" si="5"/>
        <v>#DIV/0!</v>
      </c>
    </row>
    <row r="134" spans="1:7" ht="31.5" x14ac:dyDescent="0.25">
      <c r="A134" s="22" t="s">
        <v>323</v>
      </c>
      <c r="B134" s="23" t="s">
        <v>322</v>
      </c>
      <c r="C134" s="53">
        <v>358344</v>
      </c>
      <c r="D134" s="53">
        <v>0</v>
      </c>
      <c r="E134" s="30">
        <f t="shared" si="4"/>
        <v>0</v>
      </c>
      <c r="F134" s="53">
        <v>0</v>
      </c>
      <c r="G134" s="27" t="e">
        <f t="shared" si="5"/>
        <v>#DIV/0!</v>
      </c>
    </row>
    <row r="135" spans="1:7" ht="31.5" x14ac:dyDescent="0.25">
      <c r="A135" s="22" t="s">
        <v>301</v>
      </c>
      <c r="B135" s="23" t="s">
        <v>300</v>
      </c>
      <c r="C135" s="53">
        <v>1395192</v>
      </c>
      <c r="D135" s="53">
        <v>1005215.69</v>
      </c>
      <c r="E135" s="30">
        <f t="shared" si="4"/>
        <v>0.72048556041032341</v>
      </c>
      <c r="F135" s="53">
        <v>1792017.72</v>
      </c>
      <c r="G135" s="27">
        <f t="shared" si="5"/>
        <v>0.56094070877825919</v>
      </c>
    </row>
    <row r="136" spans="1:7" ht="31.5" x14ac:dyDescent="0.25">
      <c r="A136" s="22" t="s">
        <v>325</v>
      </c>
      <c r="B136" s="23" t="s">
        <v>324</v>
      </c>
      <c r="C136" s="53">
        <v>2016764</v>
      </c>
      <c r="D136" s="53">
        <v>1498847.23</v>
      </c>
      <c r="E136" s="30">
        <f t="shared" si="4"/>
        <v>0.74319416153798856</v>
      </c>
      <c r="F136" s="53">
        <v>0</v>
      </c>
      <c r="G136" s="27" t="e">
        <f t="shared" si="5"/>
        <v>#DIV/0!</v>
      </c>
    </row>
    <row r="137" spans="1:7" x14ac:dyDescent="0.25">
      <c r="A137" s="22" t="s">
        <v>336</v>
      </c>
      <c r="B137" s="23" t="s">
        <v>337</v>
      </c>
      <c r="C137" s="53">
        <v>272232</v>
      </c>
      <c r="D137" s="53">
        <v>67267.91</v>
      </c>
      <c r="E137" s="30">
        <f t="shared" si="4"/>
        <v>0.24709773281612743</v>
      </c>
      <c r="F137" s="53"/>
      <c r="G137" s="27"/>
    </row>
    <row r="138" spans="1:7" ht="14.25" customHeight="1" x14ac:dyDescent="0.25">
      <c r="A138" s="20" t="s">
        <v>303</v>
      </c>
      <c r="B138" s="21" t="s">
        <v>302</v>
      </c>
      <c r="C138" s="52">
        <f>C139</f>
        <v>26910000</v>
      </c>
      <c r="D138" s="52">
        <f>D139</f>
        <v>16902958.079999998</v>
      </c>
      <c r="E138" s="19">
        <f t="shared" si="4"/>
        <v>0.62812924860646591</v>
      </c>
      <c r="F138" s="52">
        <f>SUM(F139:F140)</f>
        <v>2886047</v>
      </c>
      <c r="G138" s="26">
        <f t="shared" si="5"/>
        <v>5.8567854508259911</v>
      </c>
    </row>
    <row r="139" spans="1:7" ht="79.5" customHeight="1" x14ac:dyDescent="0.25">
      <c r="A139" s="22" t="s">
        <v>327</v>
      </c>
      <c r="B139" s="23" t="s">
        <v>326</v>
      </c>
      <c r="C139" s="53">
        <v>26910000</v>
      </c>
      <c r="D139" s="53">
        <v>16902958.079999998</v>
      </c>
      <c r="E139" s="30">
        <f t="shared" ref="E139:E141" si="6">D139/C139</f>
        <v>0.62812924860646591</v>
      </c>
      <c r="F139" s="53">
        <v>0</v>
      </c>
      <c r="G139" s="27" t="e">
        <f t="shared" si="5"/>
        <v>#DIV/0!</v>
      </c>
    </row>
    <row r="140" spans="1:7" ht="35.25" customHeight="1" x14ac:dyDescent="0.25">
      <c r="A140" s="22" t="s">
        <v>305</v>
      </c>
      <c r="B140" s="23" t="s">
        <v>304</v>
      </c>
      <c r="C140" s="53"/>
      <c r="D140" s="53"/>
      <c r="E140" s="30" t="e">
        <f t="shared" si="6"/>
        <v>#DIV/0!</v>
      </c>
      <c r="F140" s="53">
        <v>2886047</v>
      </c>
      <c r="G140" s="27">
        <f t="shared" si="5"/>
        <v>0</v>
      </c>
    </row>
    <row r="141" spans="1:7" x14ac:dyDescent="0.25">
      <c r="A141" s="20" t="s">
        <v>330</v>
      </c>
      <c r="B141" s="21" t="s">
        <v>331</v>
      </c>
      <c r="C141" s="52">
        <v>0</v>
      </c>
      <c r="D141" s="52">
        <v>-2538.6999999999998</v>
      </c>
      <c r="E141" s="19" t="e">
        <f t="shared" si="6"/>
        <v>#DIV/0!</v>
      </c>
      <c r="F141" s="52">
        <v>149275.5</v>
      </c>
      <c r="G141" s="26">
        <f t="shared" si="5"/>
        <v>-1.7006809556826135E-2</v>
      </c>
    </row>
    <row r="142" spans="1:7" ht="63" x14ac:dyDescent="0.25">
      <c r="A142" s="20" t="s">
        <v>329</v>
      </c>
      <c r="B142" s="21" t="s">
        <v>328</v>
      </c>
      <c r="C142" s="52">
        <v>0</v>
      </c>
      <c r="D142" s="52">
        <v>-2538.6999999999998</v>
      </c>
      <c r="E142" s="19" t="e">
        <f t="shared" ref="E142" si="7">D142/C142</f>
        <v>#DIV/0!</v>
      </c>
      <c r="F142" s="52">
        <v>0</v>
      </c>
      <c r="G142" s="26" t="e">
        <f t="shared" ref="G142" si="8">D142/F142</f>
        <v>#DIV/0!</v>
      </c>
    </row>
    <row r="144" spans="1:7" ht="20.25" customHeight="1" x14ac:dyDescent="0.25"/>
  </sheetData>
  <mergeCells count="7">
    <mergeCell ref="F5:F7"/>
    <mergeCell ref="G5:G7"/>
    <mergeCell ref="B5:B7"/>
    <mergeCell ref="A5:A7"/>
    <mergeCell ref="C5:C7"/>
    <mergeCell ref="D5:D7"/>
    <mergeCell ref="E5:E7"/>
  </mergeCells>
  <pageMargins left="0.7" right="0.7" top="0.75" bottom="0.75" header="0.3" footer="0.3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110" zoomScaleNormal="110" zoomScaleSheetLayoutView="100" workbookViewId="0">
      <pane ySplit="5" topLeftCell="A6" activePane="bottomLeft" state="frozen"/>
      <selection pane="bottomLeft" activeCell="B42" sqref="B42"/>
    </sheetView>
  </sheetViews>
  <sheetFormatPr defaultRowHeight="15" outlineLevelRow="1" x14ac:dyDescent="0.25"/>
  <cols>
    <col min="1" max="1" width="9.140625" style="1"/>
    <col min="2" max="2" width="63.140625" style="1" customWidth="1"/>
    <col min="3" max="3" width="18.5703125" style="1" customWidth="1"/>
    <col min="4" max="4" width="19" style="1" customWidth="1"/>
    <col min="5" max="5" width="15.7109375" style="1" customWidth="1"/>
    <col min="6" max="6" width="19" style="1" customWidth="1"/>
    <col min="7" max="7" width="18.7109375" style="1" customWidth="1"/>
    <col min="8" max="16384" width="9.140625" style="1"/>
  </cols>
  <sheetData>
    <row r="1" spans="1:7" ht="12.75" customHeight="1" x14ac:dyDescent="0.25">
      <c r="B1" s="77"/>
      <c r="C1" s="78"/>
      <c r="D1" s="2"/>
      <c r="E1" s="2"/>
      <c r="F1" s="2"/>
      <c r="G1" s="2"/>
    </row>
    <row r="2" spans="1:7" ht="33" customHeight="1" x14ac:dyDescent="0.25">
      <c r="B2" s="79" t="s">
        <v>313</v>
      </c>
      <c r="C2" s="79"/>
      <c r="D2" s="79"/>
      <c r="E2" s="79"/>
      <c r="F2" s="79"/>
      <c r="G2" s="79"/>
    </row>
    <row r="3" spans="1:7" ht="20.25" customHeight="1" x14ac:dyDescent="0.25">
      <c r="B3" s="88" t="s">
        <v>0</v>
      </c>
      <c r="C3" s="88"/>
      <c r="D3" s="88"/>
      <c r="E3" s="88"/>
      <c r="F3" s="88"/>
      <c r="G3" s="88"/>
    </row>
    <row r="4" spans="1:7" ht="26.25" customHeight="1" x14ac:dyDescent="0.25">
      <c r="A4" s="82" t="s">
        <v>2</v>
      </c>
      <c r="B4" s="82" t="s">
        <v>1</v>
      </c>
      <c r="C4" s="82" t="s">
        <v>3</v>
      </c>
      <c r="D4" s="84" t="s">
        <v>332</v>
      </c>
      <c r="E4" s="90" t="s">
        <v>333</v>
      </c>
      <c r="F4" s="84" t="s">
        <v>334</v>
      </c>
      <c r="G4" s="86" t="s">
        <v>83</v>
      </c>
    </row>
    <row r="5" spans="1:7" ht="60" customHeight="1" x14ac:dyDescent="0.25">
      <c r="A5" s="83"/>
      <c r="B5" s="83"/>
      <c r="C5" s="91"/>
      <c r="D5" s="89"/>
      <c r="E5" s="91"/>
      <c r="F5" s="85"/>
      <c r="G5" s="87"/>
    </row>
    <row r="6" spans="1:7" ht="15.75" x14ac:dyDescent="0.25">
      <c r="A6" s="3" t="s">
        <v>5</v>
      </c>
      <c r="B6" s="37" t="s">
        <v>4</v>
      </c>
      <c r="C6" s="43">
        <f>SUM(C7:C14)</f>
        <v>146223178.78</v>
      </c>
      <c r="D6" s="43">
        <f>SUM(D7:D14)</f>
        <v>95390782.049999997</v>
      </c>
      <c r="E6" s="49">
        <f>D6/C6</f>
        <v>0.65236430260841305</v>
      </c>
      <c r="F6" s="39">
        <f>SUM(F7:F14)</f>
        <v>93185143.359999985</v>
      </c>
      <c r="G6" s="4">
        <f>D6/F6</f>
        <v>1.0236694242286994</v>
      </c>
    </row>
    <row r="7" spans="1:7" ht="30" outlineLevel="1" x14ac:dyDescent="0.25">
      <c r="A7" s="34" t="s">
        <v>7</v>
      </c>
      <c r="B7" s="38" t="s">
        <v>6</v>
      </c>
      <c r="C7" s="41">
        <v>2723900</v>
      </c>
      <c r="D7" s="41">
        <v>1817238.63</v>
      </c>
      <c r="E7" s="42">
        <f t="shared" ref="E7:E49" si="0">D7/C7</f>
        <v>0.66714586805683029</v>
      </c>
      <c r="F7" s="35">
        <v>1632151.06</v>
      </c>
      <c r="G7" s="16">
        <f t="shared" ref="G7:G49" si="1">D7/F7</f>
        <v>1.1134010046839657</v>
      </c>
    </row>
    <row r="8" spans="1:7" ht="45" outlineLevel="1" x14ac:dyDescent="0.25">
      <c r="A8" s="34" t="s">
        <v>9</v>
      </c>
      <c r="B8" s="38" t="s">
        <v>8</v>
      </c>
      <c r="C8" s="41">
        <v>2085626.09</v>
      </c>
      <c r="D8" s="41">
        <v>1079988.5900000001</v>
      </c>
      <c r="E8" s="42">
        <f t="shared" si="0"/>
        <v>0.5178246451644648</v>
      </c>
      <c r="F8" s="35">
        <v>1393675.99</v>
      </c>
      <c r="G8" s="16">
        <f t="shared" si="1"/>
        <v>0.77492085516950038</v>
      </c>
    </row>
    <row r="9" spans="1:7" ht="45" outlineLevel="1" x14ac:dyDescent="0.25">
      <c r="A9" s="34" t="s">
        <v>11</v>
      </c>
      <c r="B9" s="38" t="s">
        <v>10</v>
      </c>
      <c r="C9" s="41">
        <v>64232734</v>
      </c>
      <c r="D9" s="41">
        <v>45134515.520000003</v>
      </c>
      <c r="E9" s="42">
        <f t="shared" si="0"/>
        <v>0.70267156182391366</v>
      </c>
      <c r="F9" s="35">
        <v>38236030.939999998</v>
      </c>
      <c r="G9" s="16">
        <f t="shared" si="1"/>
        <v>1.1804184276036682</v>
      </c>
    </row>
    <row r="10" spans="1:7" ht="15.75" outlineLevel="1" x14ac:dyDescent="0.25">
      <c r="A10" s="34" t="s">
        <v>13</v>
      </c>
      <c r="B10" s="38" t="s">
        <v>12</v>
      </c>
      <c r="C10" s="41">
        <v>33107.199999999997</v>
      </c>
      <c r="D10" s="41">
        <v>9880</v>
      </c>
      <c r="E10" s="42">
        <f t="shared" si="0"/>
        <v>0.29842451188865265</v>
      </c>
      <c r="F10" s="35">
        <v>17143</v>
      </c>
      <c r="G10" s="16">
        <f t="shared" si="1"/>
        <v>0.57632853059557843</v>
      </c>
    </row>
    <row r="11" spans="1:7" ht="30" outlineLevel="1" x14ac:dyDescent="0.25">
      <c r="A11" s="34" t="s">
        <v>15</v>
      </c>
      <c r="B11" s="38" t="s">
        <v>14</v>
      </c>
      <c r="C11" s="41">
        <v>9213473.9100000001</v>
      </c>
      <c r="D11" s="41">
        <v>6326172.1200000001</v>
      </c>
      <c r="E11" s="42">
        <f t="shared" si="0"/>
        <v>0.68662180864633282</v>
      </c>
      <c r="F11" s="35">
        <v>6353694.96</v>
      </c>
      <c r="G11" s="16">
        <f t="shared" si="1"/>
        <v>0.99566821508220471</v>
      </c>
    </row>
    <row r="12" spans="1:7" ht="15.75" outlineLevel="1" x14ac:dyDescent="0.25">
      <c r="A12" s="34" t="s">
        <v>315</v>
      </c>
      <c r="B12" s="38" t="s">
        <v>314</v>
      </c>
      <c r="C12" s="41">
        <v>770000</v>
      </c>
      <c r="D12" s="41">
        <v>770000</v>
      </c>
      <c r="E12" s="42">
        <f t="shared" si="0"/>
        <v>1</v>
      </c>
      <c r="F12" s="35">
        <v>750000</v>
      </c>
      <c r="G12" s="16">
        <f t="shared" si="1"/>
        <v>1.0266666666666666</v>
      </c>
    </row>
    <row r="13" spans="1:7" ht="15.75" outlineLevel="1" x14ac:dyDescent="0.25">
      <c r="A13" s="34" t="s">
        <v>17</v>
      </c>
      <c r="B13" s="38" t="s">
        <v>16</v>
      </c>
      <c r="C13" s="41">
        <v>793553.76</v>
      </c>
      <c r="D13" s="41"/>
      <c r="E13" s="42">
        <f t="shared" si="0"/>
        <v>0</v>
      </c>
      <c r="F13" s="35"/>
      <c r="G13" s="16" t="e">
        <f t="shared" si="1"/>
        <v>#DIV/0!</v>
      </c>
    </row>
    <row r="14" spans="1:7" ht="15.75" outlineLevel="1" x14ac:dyDescent="0.25">
      <c r="A14" s="34" t="s">
        <v>19</v>
      </c>
      <c r="B14" s="38" t="s">
        <v>18</v>
      </c>
      <c r="C14" s="41">
        <v>66370783.82</v>
      </c>
      <c r="D14" s="41">
        <v>40252987.189999998</v>
      </c>
      <c r="E14" s="42">
        <f t="shared" si="0"/>
        <v>0.60648654231909593</v>
      </c>
      <c r="F14" s="35">
        <v>44802447.409999996</v>
      </c>
      <c r="G14" s="4">
        <f t="shared" si="1"/>
        <v>0.89845509602708551</v>
      </c>
    </row>
    <row r="15" spans="1:7" s="14" customFormat="1" ht="15.75" outlineLevel="1" x14ac:dyDescent="0.25">
      <c r="A15" s="12" t="s">
        <v>85</v>
      </c>
      <c r="B15" s="36" t="s">
        <v>84</v>
      </c>
      <c r="C15" s="40">
        <f>C16</f>
        <v>667166</v>
      </c>
      <c r="D15" s="40">
        <f>D16</f>
        <v>459724.79999999999</v>
      </c>
      <c r="E15" s="49">
        <f t="shared" si="0"/>
        <v>0.68907108575676812</v>
      </c>
      <c r="F15" s="13">
        <f>F16</f>
        <v>0</v>
      </c>
      <c r="G15" s="4" t="e">
        <f t="shared" si="1"/>
        <v>#DIV/0!</v>
      </c>
    </row>
    <row r="16" spans="1:7" ht="15.75" outlineLevel="1" x14ac:dyDescent="0.25">
      <c r="A16" s="11" t="s">
        <v>87</v>
      </c>
      <c r="B16" s="5" t="s">
        <v>86</v>
      </c>
      <c r="C16" s="44">
        <v>667166</v>
      </c>
      <c r="D16" s="44">
        <v>459724.79999999999</v>
      </c>
      <c r="E16" s="42">
        <f t="shared" si="0"/>
        <v>0.68907108575676812</v>
      </c>
      <c r="F16" s="15">
        <v>0</v>
      </c>
      <c r="G16" s="16" t="e">
        <f t="shared" si="1"/>
        <v>#DIV/0!</v>
      </c>
    </row>
    <row r="17" spans="1:7" ht="31.5" x14ac:dyDescent="0.25">
      <c r="A17" s="3" t="s">
        <v>21</v>
      </c>
      <c r="B17" s="45" t="s">
        <v>20</v>
      </c>
      <c r="C17" s="43">
        <f>SUM(C18:C19)</f>
        <v>2096130</v>
      </c>
      <c r="D17" s="43">
        <f>SUM(D18:D19)</f>
        <v>174655.46</v>
      </c>
      <c r="E17" s="49">
        <f t="shared" si="0"/>
        <v>8.3322818718304686E-2</v>
      </c>
      <c r="F17" s="39">
        <f>SUM(F18:F19)</f>
        <v>539254.86</v>
      </c>
      <c r="G17" s="4">
        <f t="shared" si="1"/>
        <v>0.32388295953419871</v>
      </c>
    </row>
    <row r="18" spans="1:7" ht="31.5" x14ac:dyDescent="0.25">
      <c r="A18" s="6" t="s">
        <v>23</v>
      </c>
      <c r="B18" s="46" t="s">
        <v>22</v>
      </c>
      <c r="C18" s="43">
        <v>0</v>
      </c>
      <c r="D18" s="43">
        <v>0</v>
      </c>
      <c r="E18" s="42" t="e">
        <f t="shared" si="0"/>
        <v>#DIV/0!</v>
      </c>
      <c r="F18" s="35">
        <v>539254.86</v>
      </c>
      <c r="G18" s="16">
        <f t="shared" si="1"/>
        <v>0</v>
      </c>
    </row>
    <row r="19" spans="1:7" ht="33.75" customHeight="1" outlineLevel="1" x14ac:dyDescent="0.25">
      <c r="A19" s="6">
        <v>310</v>
      </c>
      <c r="B19" s="46" t="s">
        <v>316</v>
      </c>
      <c r="C19" s="41">
        <v>2096130</v>
      </c>
      <c r="D19" s="41">
        <v>174655.46</v>
      </c>
      <c r="E19" s="42">
        <f t="shared" si="0"/>
        <v>8.3322818718304686E-2</v>
      </c>
      <c r="F19" s="35">
        <v>0</v>
      </c>
      <c r="G19" s="16" t="e">
        <f t="shared" si="1"/>
        <v>#DIV/0!</v>
      </c>
    </row>
    <row r="20" spans="1:7" ht="15.75" x14ac:dyDescent="0.25">
      <c r="A20" s="3" t="s">
        <v>25</v>
      </c>
      <c r="B20" s="45" t="s">
        <v>24</v>
      </c>
      <c r="C20" s="43">
        <f>SUM(C21:C24)</f>
        <v>109656047.3</v>
      </c>
      <c r="D20" s="43">
        <f>SUM(D21:D24)</f>
        <v>45162952.979999997</v>
      </c>
      <c r="E20" s="49">
        <f t="shared" si="0"/>
        <v>0.41186012164419861</v>
      </c>
      <c r="F20" s="39">
        <f>SUM(F21:F24)</f>
        <v>44472605.039999999</v>
      </c>
      <c r="G20" s="4">
        <f t="shared" si="1"/>
        <v>1.0155229930735805</v>
      </c>
    </row>
    <row r="21" spans="1:7" ht="15.75" outlineLevel="1" x14ac:dyDescent="0.25">
      <c r="A21" s="6" t="s">
        <v>27</v>
      </c>
      <c r="B21" s="46" t="s">
        <v>26</v>
      </c>
      <c r="C21" s="41">
        <v>324127.09000000003</v>
      </c>
      <c r="D21" s="41">
        <v>0</v>
      </c>
      <c r="E21" s="42">
        <f t="shared" si="0"/>
        <v>0</v>
      </c>
      <c r="F21" s="35">
        <v>0</v>
      </c>
      <c r="G21" s="16"/>
    </row>
    <row r="22" spans="1:7" ht="15.75" outlineLevel="1" x14ac:dyDescent="0.25">
      <c r="A22" s="6" t="s">
        <v>29</v>
      </c>
      <c r="B22" s="46" t="s">
        <v>28</v>
      </c>
      <c r="C22" s="41">
        <v>5553387.0800000001</v>
      </c>
      <c r="D22" s="41">
        <v>4407317.08</v>
      </c>
      <c r="E22" s="42">
        <f t="shared" si="0"/>
        <v>0.79362684727533883</v>
      </c>
      <c r="F22" s="35">
        <v>1980510</v>
      </c>
      <c r="G22" s="16">
        <f t="shared" si="1"/>
        <v>2.2253445223705004</v>
      </c>
    </row>
    <row r="23" spans="1:7" ht="15.75" outlineLevel="1" x14ac:dyDescent="0.25">
      <c r="A23" s="6" t="s">
        <v>31</v>
      </c>
      <c r="B23" s="46" t="s">
        <v>30</v>
      </c>
      <c r="C23" s="41">
        <v>102938966.38</v>
      </c>
      <c r="D23" s="41">
        <v>40755635.899999999</v>
      </c>
      <c r="E23" s="42">
        <f t="shared" si="0"/>
        <v>0.39592039179362121</v>
      </c>
      <c r="F23" s="35">
        <v>42492095.039999999</v>
      </c>
      <c r="G23" s="16">
        <f t="shared" si="1"/>
        <v>0.9591345369446862</v>
      </c>
    </row>
    <row r="24" spans="1:7" ht="15.75" outlineLevel="1" x14ac:dyDescent="0.25">
      <c r="A24" s="6" t="s">
        <v>33</v>
      </c>
      <c r="B24" s="46" t="s">
        <v>32</v>
      </c>
      <c r="C24" s="41">
        <v>839566.75</v>
      </c>
      <c r="D24" s="41">
        <v>0</v>
      </c>
      <c r="E24" s="42">
        <f t="shared" si="0"/>
        <v>0</v>
      </c>
      <c r="F24" s="35">
        <v>0</v>
      </c>
      <c r="G24" s="16" t="e">
        <f t="shared" si="1"/>
        <v>#DIV/0!</v>
      </c>
    </row>
    <row r="25" spans="1:7" ht="15.75" x14ac:dyDescent="0.25">
      <c r="A25" s="3" t="s">
        <v>35</v>
      </c>
      <c r="B25" s="45" t="s">
        <v>34</v>
      </c>
      <c r="C25" s="43">
        <f>SUM(C26:C29)</f>
        <v>59560358.030000001</v>
      </c>
      <c r="D25" s="43">
        <f>SUM(D26:D29)</f>
        <v>24760916.630000003</v>
      </c>
      <c r="E25" s="49">
        <f t="shared" si="0"/>
        <v>0.41572813611241488</v>
      </c>
      <c r="F25" s="39">
        <f>SUM(F26:F29)</f>
        <v>10444781.380000001</v>
      </c>
      <c r="G25" s="4">
        <f t="shared" si="1"/>
        <v>2.3706495836679733</v>
      </c>
    </row>
    <row r="26" spans="1:7" ht="15.75" outlineLevel="1" x14ac:dyDescent="0.25">
      <c r="A26" s="6" t="s">
        <v>37</v>
      </c>
      <c r="B26" s="46" t="s">
        <v>36</v>
      </c>
      <c r="C26" s="41">
        <v>3084328</v>
      </c>
      <c r="D26" s="41">
        <v>1212252.68</v>
      </c>
      <c r="E26" s="42">
        <f t="shared" si="0"/>
        <v>0.39303623998485243</v>
      </c>
      <c r="F26" s="35">
        <v>303165.34000000003</v>
      </c>
      <c r="G26" s="16">
        <f t="shared" si="1"/>
        <v>3.998651956717743</v>
      </c>
    </row>
    <row r="27" spans="1:7" ht="15.75" outlineLevel="1" x14ac:dyDescent="0.25">
      <c r="A27" s="6" t="s">
        <v>39</v>
      </c>
      <c r="B27" s="46" t="s">
        <v>38</v>
      </c>
      <c r="C27" s="41">
        <v>21759682</v>
      </c>
      <c r="D27" s="41">
        <v>1906181.07</v>
      </c>
      <c r="E27" s="42">
        <f t="shared" si="0"/>
        <v>8.760151320226095E-2</v>
      </c>
      <c r="F27" s="35">
        <v>2105248.7200000002</v>
      </c>
      <c r="G27" s="16">
        <f t="shared" si="1"/>
        <v>0.90544221777272937</v>
      </c>
    </row>
    <row r="28" spans="1:7" ht="15.75" outlineLevel="1" x14ac:dyDescent="0.25">
      <c r="A28" s="6" t="s">
        <v>41</v>
      </c>
      <c r="B28" s="46" t="s">
        <v>40</v>
      </c>
      <c r="C28" s="41">
        <v>30105928.390000001</v>
      </c>
      <c r="D28" s="41">
        <v>17079248.300000001</v>
      </c>
      <c r="E28" s="42">
        <f t="shared" si="0"/>
        <v>0.56730515261814851</v>
      </c>
      <c r="F28" s="35">
        <v>5036157.5</v>
      </c>
      <c r="G28" s="16">
        <f t="shared" si="1"/>
        <v>3.3913252911569982</v>
      </c>
    </row>
    <row r="29" spans="1:7" ht="19.5" customHeight="1" outlineLevel="1" x14ac:dyDescent="0.25">
      <c r="A29" s="6" t="s">
        <v>43</v>
      </c>
      <c r="B29" s="46" t="s">
        <v>42</v>
      </c>
      <c r="C29" s="41">
        <v>4610419.6399999997</v>
      </c>
      <c r="D29" s="41">
        <v>4563234.58</v>
      </c>
      <c r="E29" s="42">
        <f t="shared" si="0"/>
        <v>0.98976556068982913</v>
      </c>
      <c r="F29" s="35">
        <v>3000209.82</v>
      </c>
      <c r="G29" s="16">
        <f t="shared" si="1"/>
        <v>1.520971816564483</v>
      </c>
    </row>
    <row r="30" spans="1:7" ht="15.75" x14ac:dyDescent="0.25">
      <c r="A30" s="3" t="s">
        <v>45</v>
      </c>
      <c r="B30" s="45" t="s">
        <v>44</v>
      </c>
      <c r="C30" s="43">
        <f>SUM(C31:C35)</f>
        <v>930364495.15999997</v>
      </c>
      <c r="D30" s="43">
        <f>SUM(D31:D35)</f>
        <v>573244390.10000014</v>
      </c>
      <c r="E30" s="49">
        <f t="shared" si="0"/>
        <v>0.61615032934099245</v>
      </c>
      <c r="F30" s="39">
        <f>SUM(F31:F35)</f>
        <v>431291386.50999999</v>
      </c>
      <c r="G30" s="4">
        <f t="shared" si="1"/>
        <v>1.3291347984912951</v>
      </c>
    </row>
    <row r="31" spans="1:7" ht="15.75" outlineLevel="1" x14ac:dyDescent="0.25">
      <c r="A31" s="6" t="s">
        <v>47</v>
      </c>
      <c r="B31" s="46" t="s">
        <v>46</v>
      </c>
      <c r="C31" s="41">
        <v>353145063.81999999</v>
      </c>
      <c r="D31" s="41">
        <v>204407938.13</v>
      </c>
      <c r="E31" s="42">
        <f t="shared" si="0"/>
        <v>0.57882145064949242</v>
      </c>
      <c r="F31" s="35">
        <v>95888547.260000005</v>
      </c>
      <c r="G31" s="16">
        <f t="shared" si="1"/>
        <v>2.1317242149445823</v>
      </c>
    </row>
    <row r="32" spans="1:7" ht="15.75" outlineLevel="1" x14ac:dyDescent="0.25">
      <c r="A32" s="6" t="s">
        <v>49</v>
      </c>
      <c r="B32" s="46" t="s">
        <v>48</v>
      </c>
      <c r="C32" s="41">
        <v>504560323.24000001</v>
      </c>
      <c r="D32" s="41">
        <v>317764406.79000002</v>
      </c>
      <c r="E32" s="42">
        <f t="shared" si="0"/>
        <v>0.62978476934035832</v>
      </c>
      <c r="F32" s="35">
        <v>293151138.5</v>
      </c>
      <c r="G32" s="16">
        <f t="shared" si="1"/>
        <v>1.0839610189335833</v>
      </c>
    </row>
    <row r="33" spans="1:7" ht="15.75" outlineLevel="1" x14ac:dyDescent="0.25">
      <c r="A33" s="6" t="s">
        <v>51</v>
      </c>
      <c r="B33" s="46" t="s">
        <v>50</v>
      </c>
      <c r="C33" s="41">
        <v>37544862</v>
      </c>
      <c r="D33" s="41">
        <v>26155168.5</v>
      </c>
      <c r="E33" s="42">
        <f t="shared" si="0"/>
        <v>0.69663775831697028</v>
      </c>
      <c r="F33" s="35">
        <v>23571931.399999999</v>
      </c>
      <c r="G33" s="16">
        <f t="shared" si="1"/>
        <v>1.1095895391923634</v>
      </c>
    </row>
    <row r="34" spans="1:7" ht="15.75" outlineLevel="1" x14ac:dyDescent="0.25">
      <c r="A34" s="6" t="s">
        <v>53</v>
      </c>
      <c r="B34" s="46" t="s">
        <v>52</v>
      </c>
      <c r="C34" s="41">
        <v>3125997.1</v>
      </c>
      <c r="D34" s="41">
        <v>2459711.44</v>
      </c>
      <c r="E34" s="42">
        <f t="shared" si="0"/>
        <v>0.78685659689191645</v>
      </c>
      <c r="F34" s="35">
        <v>339066.31</v>
      </c>
      <c r="G34" s="16">
        <f t="shared" si="1"/>
        <v>7.254366970283777</v>
      </c>
    </row>
    <row r="35" spans="1:7" ht="15.75" outlineLevel="1" x14ac:dyDescent="0.25">
      <c r="A35" s="6" t="s">
        <v>55</v>
      </c>
      <c r="B35" s="46" t="s">
        <v>54</v>
      </c>
      <c r="C35" s="41">
        <v>31988249</v>
      </c>
      <c r="D35" s="41">
        <v>22457165.239999998</v>
      </c>
      <c r="E35" s="42">
        <f t="shared" si="0"/>
        <v>0.70204421755001334</v>
      </c>
      <c r="F35" s="35">
        <v>18340703.039999999</v>
      </c>
      <c r="G35" s="16">
        <f t="shared" si="1"/>
        <v>1.2244440788895734</v>
      </c>
    </row>
    <row r="36" spans="1:7" ht="15.75" x14ac:dyDescent="0.25">
      <c r="A36" s="3" t="s">
        <v>57</v>
      </c>
      <c r="B36" s="45" t="s">
        <v>56</v>
      </c>
      <c r="C36" s="43">
        <f>SUM(C37:C38)</f>
        <v>110236416.34999999</v>
      </c>
      <c r="D36" s="43">
        <f>SUM(D37:D38)</f>
        <v>28321524.719999999</v>
      </c>
      <c r="E36" s="49">
        <f t="shared" si="0"/>
        <v>0.25691623201972857</v>
      </c>
      <c r="F36" s="39">
        <f>SUM(F37:F38)</f>
        <v>27529633.859999999</v>
      </c>
      <c r="G36" s="4">
        <f t="shared" si="1"/>
        <v>1.0287650342182937</v>
      </c>
    </row>
    <row r="37" spans="1:7" ht="15.75" outlineLevel="1" x14ac:dyDescent="0.25">
      <c r="A37" s="6" t="s">
        <v>59</v>
      </c>
      <c r="B37" s="46" t="s">
        <v>58</v>
      </c>
      <c r="C37" s="41">
        <v>46029272.939999998</v>
      </c>
      <c r="D37" s="41">
        <v>27852981.41</v>
      </c>
      <c r="E37" s="42">
        <f t="shared" si="0"/>
        <v>0.60511452019472201</v>
      </c>
      <c r="F37" s="35">
        <v>27529633.859999999</v>
      </c>
      <c r="G37" s="16">
        <f t="shared" si="1"/>
        <v>1.0117454359053362</v>
      </c>
    </row>
    <row r="38" spans="1:7" ht="15.75" outlineLevel="1" x14ac:dyDescent="0.25">
      <c r="A38" s="6" t="s">
        <v>61</v>
      </c>
      <c r="B38" s="46" t="s">
        <v>60</v>
      </c>
      <c r="C38" s="41">
        <v>64207143.409999996</v>
      </c>
      <c r="D38" s="41">
        <v>468543.31</v>
      </c>
      <c r="E38" s="42">
        <f t="shared" si="0"/>
        <v>7.2973704344402642E-3</v>
      </c>
      <c r="F38" s="35">
        <v>0</v>
      </c>
      <c r="G38" s="4" t="e">
        <f t="shared" si="1"/>
        <v>#DIV/0!</v>
      </c>
    </row>
    <row r="39" spans="1:7" ht="15.75" x14ac:dyDescent="0.25">
      <c r="A39" s="3" t="s">
        <v>63</v>
      </c>
      <c r="B39" s="45" t="s">
        <v>62</v>
      </c>
      <c r="C39" s="43">
        <f>SUM(C40:C43)</f>
        <v>57147950.869999997</v>
      </c>
      <c r="D39" s="43">
        <f>SUM(D40:D43)</f>
        <v>35325588.980000004</v>
      </c>
      <c r="E39" s="49">
        <f t="shared" si="0"/>
        <v>0.61814270577012564</v>
      </c>
      <c r="F39" s="39">
        <f>SUM(F40:F43)</f>
        <v>43151281.140000001</v>
      </c>
      <c r="G39" s="4">
        <f t="shared" si="1"/>
        <v>0.81864519538573322</v>
      </c>
    </row>
    <row r="40" spans="1:7" ht="15.75" outlineLevel="1" x14ac:dyDescent="0.25">
      <c r="A40" s="6" t="s">
        <v>65</v>
      </c>
      <c r="B40" s="46" t="s">
        <v>64</v>
      </c>
      <c r="C40" s="41">
        <v>3100000</v>
      </c>
      <c r="D40" s="41">
        <v>1992882.05</v>
      </c>
      <c r="E40" s="42">
        <f t="shared" si="0"/>
        <v>0.64286517741935489</v>
      </c>
      <c r="F40" s="35">
        <v>2284894.0099999998</v>
      </c>
      <c r="G40" s="16">
        <f t="shared" si="1"/>
        <v>0.87219890344060214</v>
      </c>
    </row>
    <row r="41" spans="1:7" ht="15.75" outlineLevel="1" x14ac:dyDescent="0.25">
      <c r="A41" s="6" t="s">
        <v>67</v>
      </c>
      <c r="B41" s="46" t="s">
        <v>66</v>
      </c>
      <c r="C41" s="41">
        <v>3131303</v>
      </c>
      <c r="D41" s="41">
        <v>2617388.63</v>
      </c>
      <c r="E41" s="42">
        <f t="shared" si="0"/>
        <v>0.83587842824536618</v>
      </c>
      <c r="F41" s="35">
        <v>5604976.4500000002</v>
      </c>
      <c r="G41" s="16">
        <f t="shared" si="1"/>
        <v>0.46697584786462393</v>
      </c>
    </row>
    <row r="42" spans="1:7" ht="15.75" outlineLevel="1" x14ac:dyDescent="0.25">
      <c r="A42" s="6" t="s">
        <v>69</v>
      </c>
      <c r="B42" s="46" t="s">
        <v>68</v>
      </c>
      <c r="C42" s="41">
        <v>50541647.869999997</v>
      </c>
      <c r="D42" s="41">
        <v>30536977.710000001</v>
      </c>
      <c r="E42" s="42">
        <f t="shared" si="0"/>
        <v>0.60419434262502214</v>
      </c>
      <c r="F42" s="35">
        <v>34998032.020000003</v>
      </c>
      <c r="G42" s="16">
        <f t="shared" si="1"/>
        <v>0.87253413827809845</v>
      </c>
    </row>
    <row r="43" spans="1:7" ht="15.75" outlineLevel="1" x14ac:dyDescent="0.25">
      <c r="A43" s="6" t="s">
        <v>71</v>
      </c>
      <c r="B43" s="46" t="s">
        <v>70</v>
      </c>
      <c r="C43" s="41">
        <v>375000</v>
      </c>
      <c r="D43" s="41">
        <v>178340.59</v>
      </c>
      <c r="E43" s="42">
        <f t="shared" si="0"/>
        <v>0.47557490666666663</v>
      </c>
      <c r="F43" s="35">
        <v>263378.65999999997</v>
      </c>
      <c r="G43" s="16">
        <f t="shared" si="1"/>
        <v>0.67712619541765462</v>
      </c>
    </row>
    <row r="44" spans="1:7" ht="15.75" x14ac:dyDescent="0.25">
      <c r="A44" s="3" t="s">
        <v>73</v>
      </c>
      <c r="B44" s="45" t="s">
        <v>72</v>
      </c>
      <c r="C44" s="43">
        <f>SUM(C45:C46)</f>
        <v>123440379.54000001</v>
      </c>
      <c r="D44" s="43">
        <f>SUM(D45:D46)</f>
        <v>41401998.799999997</v>
      </c>
      <c r="E44" s="49">
        <f t="shared" si="0"/>
        <v>0.33540077367134119</v>
      </c>
      <c r="F44" s="39">
        <f>SUM(F45:F46)</f>
        <v>2016643.7</v>
      </c>
      <c r="G44" s="4">
        <f t="shared" si="1"/>
        <v>20.530150566508105</v>
      </c>
    </row>
    <row r="45" spans="1:7" ht="15.75" outlineLevel="1" x14ac:dyDescent="0.25">
      <c r="A45" s="6" t="s">
        <v>75</v>
      </c>
      <c r="B45" s="46" t="s">
        <v>74</v>
      </c>
      <c r="C45" s="41">
        <v>1158800</v>
      </c>
      <c r="D45" s="41">
        <v>588168</v>
      </c>
      <c r="E45" s="42">
        <f t="shared" si="0"/>
        <v>0.50756644804970663</v>
      </c>
      <c r="F45" s="35">
        <v>618732</v>
      </c>
      <c r="G45" s="16">
        <f t="shared" si="1"/>
        <v>0.95060219933670798</v>
      </c>
    </row>
    <row r="46" spans="1:7" ht="15.75" outlineLevel="1" x14ac:dyDescent="0.25">
      <c r="A46" s="6" t="s">
        <v>77</v>
      </c>
      <c r="B46" s="46" t="s">
        <v>76</v>
      </c>
      <c r="C46" s="41">
        <v>122281579.54000001</v>
      </c>
      <c r="D46" s="41">
        <v>40813830.799999997</v>
      </c>
      <c r="E46" s="42">
        <f t="shared" si="0"/>
        <v>0.33376924761304072</v>
      </c>
      <c r="F46" s="35">
        <v>1397911.7</v>
      </c>
      <c r="G46" s="16">
        <f t="shared" si="1"/>
        <v>29.196286718252662</v>
      </c>
    </row>
    <row r="47" spans="1:7" ht="15.75" x14ac:dyDescent="0.25">
      <c r="A47" s="3" t="s">
        <v>79</v>
      </c>
      <c r="B47" s="45" t="s">
        <v>78</v>
      </c>
      <c r="C47" s="47">
        <v>1730000</v>
      </c>
      <c r="D47" s="47">
        <f>D48</f>
        <v>1497500</v>
      </c>
      <c r="E47" s="42">
        <f t="shared" si="0"/>
        <v>0.86560693641618502</v>
      </c>
      <c r="F47" s="39">
        <f>F48</f>
        <v>1365000</v>
      </c>
      <c r="G47" s="4">
        <f t="shared" si="1"/>
        <v>1.0970695970695972</v>
      </c>
    </row>
    <row r="48" spans="1:7" ht="15.75" outlineLevel="1" x14ac:dyDescent="0.25">
      <c r="A48" s="6" t="s">
        <v>81</v>
      </c>
      <c r="B48" s="46" t="s">
        <v>80</v>
      </c>
      <c r="C48" s="48">
        <v>1730000</v>
      </c>
      <c r="D48" s="48">
        <v>1497500</v>
      </c>
      <c r="E48" s="42">
        <f t="shared" si="0"/>
        <v>0.86560693641618502</v>
      </c>
      <c r="F48" s="35">
        <v>1365000</v>
      </c>
      <c r="G48" s="4">
        <f t="shared" si="1"/>
        <v>1.0970695970695972</v>
      </c>
    </row>
    <row r="49" spans="1:7" ht="17.25" customHeight="1" x14ac:dyDescent="0.25">
      <c r="A49" s="8"/>
      <c r="B49" s="9" t="s">
        <v>82</v>
      </c>
      <c r="C49" s="10">
        <f>C6+C15+C17+C20+C25+C30+C36+C39+C44+C47</f>
        <v>1541122122.0299997</v>
      </c>
      <c r="D49" s="10">
        <f>D6+D15+D17+D20+D25+D30+D36+D39+D44+D47</f>
        <v>845740034.5200001</v>
      </c>
      <c r="E49" s="42">
        <f t="shared" si="0"/>
        <v>0.54878197024773923</v>
      </c>
      <c r="F49" s="10">
        <f>F6+F15+F17+F20+F25+F30+F36+F39+F44+F47</f>
        <v>653995729.85000002</v>
      </c>
      <c r="G49" s="4">
        <f t="shared" si="1"/>
        <v>1.2931889245117525</v>
      </c>
    </row>
    <row r="50" spans="1:7" ht="12.75" customHeight="1" x14ac:dyDescent="0.25">
      <c r="B50" s="2"/>
      <c r="C50" s="2"/>
      <c r="D50" s="2"/>
      <c r="E50" s="2"/>
      <c r="F50" s="2"/>
      <c r="G50" s="2"/>
    </row>
    <row r="51" spans="1:7" ht="15.75" x14ac:dyDescent="0.25">
      <c r="B51" s="80"/>
      <c r="C51" s="81"/>
      <c r="D51" s="7"/>
      <c r="E51" s="7"/>
      <c r="F51" s="7"/>
      <c r="G51" s="7"/>
    </row>
  </sheetData>
  <mergeCells count="11">
    <mergeCell ref="B1:C1"/>
    <mergeCell ref="B2:G2"/>
    <mergeCell ref="B51:C51"/>
    <mergeCell ref="A4:A5"/>
    <mergeCell ref="F4:F5"/>
    <mergeCell ref="G4:G5"/>
    <mergeCell ref="B3:G3"/>
    <mergeCell ref="D4:D5"/>
    <mergeCell ref="E4:E5"/>
    <mergeCell ref="C4:C5"/>
    <mergeCell ref="B4:B5"/>
  </mergeCells>
  <pageMargins left="0.59027779999999996" right="0.36111110000000002" top="0.36111110000000002" bottom="0.36111110000000002" header="0.39444439999999997" footer="0.39444439999999997"/>
  <pageSetup paperSize="9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C794B3C-C04A-4439-8C00-1BE1A5D653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doh2</cp:lastModifiedBy>
  <cp:lastPrinted>2021-11-01T23:54:49Z</cp:lastPrinted>
  <dcterms:created xsi:type="dcterms:W3CDTF">2020-11-10T23:37:01Z</dcterms:created>
  <dcterms:modified xsi:type="dcterms:W3CDTF">2021-11-02T01:31:20Z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 4 расх.разделы)(3).xlsx</vt:lpwstr>
  </property>
  <property fmtid="{D5CDD505-2E9C-101B-9397-08002B2CF9AE}" pid="3" name="Название отчета">
    <vt:lpwstr>Отчет об испол. квартал год (Прил 4 расх.разделы)(3).xlsx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20.1.1823.22711285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budg2020_new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sqr_god_otch_pr4.xlt</vt:lpwstr>
  </property>
  <property fmtid="{D5CDD505-2E9C-101B-9397-08002B2CF9AE}" pid="11" name="Локальная база">
    <vt:lpwstr>не используется</vt:lpwstr>
  </property>
</Properties>
</file>