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8_{9F266A0C-9F9B-47C2-BA0C-370089FF8424}" xr6:coauthVersionLast="45" xr6:coauthVersionMax="45" xr10:uidLastSave="{00000000-0000-0000-0000-000000000000}"/>
  <bookViews>
    <workbookView xWindow="-120" yWindow="-120" windowWidth="29040" windowHeight="15840" xr2:uid="{00000000-000D-0000-FFFF-FFFF00000000}"/>
  </bookViews>
  <sheets>
    <sheet name="Форма 7" sheetId="16" r:id="rId1"/>
    <sheet name="Лист3" sheetId="23" state="hidden" r:id="rId2"/>
    <sheet name="Лист2" sheetId="21" state="hidden" r:id="rId3"/>
    <sheet name="Лист1" sheetId="20" state="hidden" r:id="rId4"/>
    <sheet name="Форма 8" sheetId="15" r:id="rId5"/>
    <sheet name="Лист4" sheetId="24" state="hidden" r:id="rId6"/>
    <sheet name="Форма 10" sheetId="18" state="hidden" r:id="rId7"/>
  </sheets>
  <externalReferences>
    <externalReference r:id="rId8"/>
  </externalReferences>
  <definedNames>
    <definedName name="_xlnm._FilterDatabase" localSheetId="4" hidden="1">'Форма 8'!$A$5:$E$935</definedName>
    <definedName name="_xlnm.Print_Area" localSheetId="6">'Форма 10'!$A$1:$C$2</definedName>
    <definedName name="_xlnm.Print_Area" localSheetId="4">'Форма 8'!$A$1:$E$148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53" i="16" l="1"/>
  <c r="K653" i="16"/>
  <c r="J653" i="16"/>
  <c r="K647" i="16"/>
  <c r="J647" i="16"/>
  <c r="I647" i="16"/>
  <c r="J678" i="16"/>
  <c r="K678" i="16"/>
  <c r="I678" i="16"/>
  <c r="D809" i="15"/>
  <c r="J607" i="16"/>
  <c r="K608" i="16"/>
  <c r="K607" i="16" s="1"/>
  <c r="J620" i="16"/>
  <c r="I633" i="16"/>
  <c r="J633" i="16"/>
  <c r="K602" i="16" l="1"/>
  <c r="I620" i="16"/>
  <c r="J602" i="16"/>
  <c r="I607" i="16"/>
  <c r="I602" i="16" s="1"/>
  <c r="I624" i="16" l="1"/>
  <c r="J557" i="16"/>
  <c r="K557" i="16"/>
  <c r="L557" i="16"/>
  <c r="M557" i="16"/>
  <c r="N557" i="16"/>
  <c r="I557" i="16"/>
  <c r="J561" i="16"/>
  <c r="K561" i="16"/>
  <c r="I561" i="16"/>
  <c r="I516" i="16"/>
  <c r="J516" i="16"/>
  <c r="J503" i="16" s="1"/>
  <c r="J513" i="16"/>
  <c r="J475" i="16"/>
  <c r="J474" i="16" s="1"/>
  <c r="K475" i="16"/>
  <c r="I475" i="16"/>
  <c r="K446" i="16"/>
  <c r="J462" i="16"/>
  <c r="J452" i="16"/>
  <c r="J451" i="16" s="1"/>
  <c r="K452" i="16"/>
  <c r="K451" i="16" s="1"/>
  <c r="I452" i="16"/>
  <c r="I451" i="16" s="1"/>
  <c r="I446" i="16"/>
  <c r="J423" i="16"/>
  <c r="I414" i="16"/>
  <c r="I295" i="16"/>
  <c r="J301" i="16"/>
  <c r="J292" i="16" s="1"/>
  <c r="K301" i="16"/>
  <c r="K292" i="16" s="1"/>
  <c r="L301" i="16"/>
  <c r="M301" i="16"/>
  <c r="N301" i="16"/>
  <c r="I301" i="16"/>
  <c r="I292" i="16" s="1"/>
  <c r="J304" i="16"/>
  <c r="K304" i="16"/>
  <c r="I304" i="16"/>
  <c r="J295" i="16"/>
  <c r="K295" i="16"/>
  <c r="K319" i="16"/>
  <c r="K322" i="16"/>
  <c r="J356" i="16"/>
  <c r="I356" i="16"/>
  <c r="I319" i="16"/>
  <c r="J319" i="16"/>
  <c r="J380" i="16"/>
  <c r="K380" i="16"/>
  <c r="I380" i="16"/>
  <c r="K347" i="16"/>
  <c r="J347" i="16"/>
  <c r="I347" i="16"/>
  <c r="J333" i="16"/>
  <c r="K333" i="16"/>
  <c r="I333" i="16"/>
  <c r="J331" i="16"/>
  <c r="K331" i="16"/>
  <c r="I331" i="16"/>
  <c r="L286" i="16"/>
  <c r="M286" i="16"/>
  <c r="N286" i="16"/>
  <c r="I215" i="16"/>
  <c r="K273" i="16"/>
  <c r="K272" i="16" s="1"/>
  <c r="K271" i="16" s="1"/>
  <c r="L272" i="16"/>
  <c r="M272" i="16"/>
  <c r="N272" i="16"/>
  <c r="J273" i="16"/>
  <c r="J272" i="16" s="1"/>
  <c r="J271" i="16" s="1"/>
  <c r="I273" i="16"/>
  <c r="I272" i="16" s="1"/>
  <c r="I271" i="16" s="1"/>
  <c r="K265" i="16"/>
  <c r="J265" i="16"/>
  <c r="J264" i="16"/>
  <c r="K264" i="16"/>
  <c r="J263" i="16"/>
  <c r="K263" i="16"/>
  <c r="I263" i="16"/>
  <c r="I264" i="16"/>
  <c r="I265" i="16"/>
  <c r="I249" i="16"/>
  <c r="J226" i="16"/>
  <c r="K226" i="16"/>
  <c r="I226" i="16"/>
  <c r="K259" i="16" l="1"/>
  <c r="J259" i="16"/>
  <c r="I259" i="16"/>
  <c r="K208" i="16"/>
  <c r="J208" i="16"/>
  <c r="I208" i="16"/>
  <c r="K198" i="16"/>
  <c r="J198" i="16"/>
  <c r="I198" i="16"/>
  <c r="K195" i="16"/>
  <c r="J195" i="16"/>
  <c r="I195" i="16"/>
  <c r="K192" i="16"/>
  <c r="J192" i="16"/>
  <c r="I192" i="16"/>
  <c r="K190" i="16"/>
  <c r="J190" i="16"/>
  <c r="I190" i="16"/>
  <c r="K184" i="16"/>
  <c r="J184" i="16"/>
  <c r="I184" i="16"/>
  <c r="K170" i="16"/>
  <c r="J170" i="16"/>
  <c r="I170" i="16"/>
  <c r="K169" i="16"/>
  <c r="J169" i="16"/>
  <c r="I169" i="16"/>
  <c r="K168" i="16"/>
  <c r="J168" i="16"/>
  <c r="I168" i="16"/>
  <c r="K160" i="16"/>
  <c r="J160" i="16"/>
  <c r="I160" i="16"/>
  <c r="K153" i="16"/>
  <c r="J153" i="16"/>
  <c r="I153" i="16"/>
  <c r="K150" i="16"/>
  <c r="J150" i="16"/>
  <c r="I150" i="16"/>
  <c r="J138" i="16"/>
  <c r="J137" i="16" s="1"/>
  <c r="K137" i="16"/>
  <c r="I137" i="16"/>
  <c r="K135" i="16"/>
  <c r="J135" i="16"/>
  <c r="I135" i="16"/>
  <c r="K132" i="16"/>
  <c r="J132" i="16"/>
  <c r="I132" i="16"/>
  <c r="K130" i="16"/>
  <c r="J130" i="16"/>
  <c r="I130" i="16"/>
  <c r="K122" i="16"/>
  <c r="J122" i="16"/>
  <c r="I122" i="16"/>
  <c r="K88" i="16"/>
  <c r="J88" i="16"/>
  <c r="I88" i="16"/>
  <c r="K67" i="16"/>
  <c r="J67" i="16"/>
  <c r="I67" i="16"/>
  <c r="K66" i="16"/>
  <c r="K12" i="16" s="1"/>
  <c r="J66" i="16"/>
  <c r="J12" i="16" s="1"/>
  <c r="I66" i="16"/>
  <c r="I12" i="16" s="1"/>
  <c r="K65" i="16"/>
  <c r="I65" i="16"/>
  <c r="K64" i="16"/>
  <c r="J64" i="16"/>
  <c r="I64" i="16"/>
  <c r="K63" i="16"/>
  <c r="J63" i="16"/>
  <c r="I63" i="16"/>
  <c r="K58" i="16"/>
  <c r="J58" i="16"/>
  <c r="I58" i="16"/>
  <c r="K56" i="16"/>
  <c r="J56" i="16"/>
  <c r="I56" i="16"/>
  <c r="K54" i="16"/>
  <c r="J54" i="16"/>
  <c r="I54" i="16"/>
  <c r="K26" i="16"/>
  <c r="J26" i="16"/>
  <c r="I26" i="16"/>
  <c r="K17" i="16"/>
  <c r="J17" i="16"/>
  <c r="I17" i="16"/>
  <c r="K16" i="16"/>
  <c r="J16" i="16"/>
  <c r="I16" i="16"/>
  <c r="K15" i="16"/>
  <c r="J15" i="16"/>
  <c r="I15" i="16"/>
  <c r="K14" i="16"/>
  <c r="K9" i="16" s="1"/>
  <c r="J14" i="16"/>
  <c r="I14" i="16"/>
  <c r="J215" i="16"/>
  <c r="K215" i="16"/>
  <c r="K62" i="16" l="1"/>
  <c r="J167" i="16"/>
  <c r="I197" i="16"/>
  <c r="I11" i="16" s="1"/>
  <c r="K167" i="16"/>
  <c r="J10" i="16"/>
  <c r="J197" i="16"/>
  <c r="K197" i="16"/>
  <c r="K11" i="16" s="1"/>
  <c r="K10" i="16"/>
  <c r="I167" i="16"/>
  <c r="K13" i="16"/>
  <c r="I10" i="16"/>
  <c r="I13" i="16"/>
  <c r="I62" i="16"/>
  <c r="J13" i="16"/>
  <c r="I9" i="16"/>
  <c r="J9" i="16"/>
  <c r="J65" i="16"/>
  <c r="J11" i="16" l="1"/>
  <c r="J8" i="16" s="1"/>
  <c r="K8" i="16"/>
  <c r="I8" i="16"/>
  <c r="J62" i="16"/>
  <c r="E811" i="15" l="1"/>
  <c r="E809" i="15" s="1"/>
  <c r="E808" i="15" s="1"/>
  <c r="D421" i="15"/>
  <c r="E494" i="15"/>
  <c r="D494" i="15"/>
  <c r="D495" i="15"/>
  <c r="E420" i="15"/>
  <c r="D420" i="15"/>
  <c r="E421" i="15"/>
  <c r="E418" i="15"/>
  <c r="E419" i="15"/>
  <c r="D418" i="15"/>
  <c r="D419" i="15"/>
  <c r="E438" i="15"/>
  <c r="D438" i="15"/>
  <c r="E368" i="15"/>
  <c r="E367" i="15" s="1"/>
  <c r="E11" i="15"/>
  <c r="D54" i="15"/>
  <c r="D11" i="15" s="1"/>
  <c r="E861" i="15"/>
  <c r="D861" i="15"/>
  <c r="E862" i="15"/>
  <c r="D862" i="15"/>
  <c r="E851" i="15"/>
  <c r="E848" i="15" s="1"/>
  <c r="D851" i="15"/>
  <c r="D848" i="15" s="1"/>
  <c r="E852" i="15"/>
  <c r="E849" i="15" s="1"/>
  <c r="D852" i="15"/>
  <c r="D849" i="15" s="1"/>
  <c r="E857" i="15"/>
  <c r="D857" i="15"/>
  <c r="E854" i="15"/>
  <c r="D854" i="15"/>
  <c r="E657" i="15"/>
  <c r="E653" i="15" s="1"/>
  <c r="D665" i="15"/>
  <c r="E666" i="15"/>
  <c r="D666" i="15"/>
  <c r="E667" i="15"/>
  <c r="D667" i="15"/>
  <c r="D684" i="15"/>
  <c r="E684" i="15"/>
  <c r="D690" i="15"/>
  <c r="E690" i="15"/>
  <c r="D657" i="15"/>
  <c r="E658" i="15"/>
  <c r="D658" i="15"/>
  <c r="E659" i="15"/>
  <c r="D659" i="15"/>
  <c r="E860" i="15" l="1"/>
  <c r="E655" i="15"/>
  <c r="D860" i="15"/>
  <c r="E846" i="15"/>
  <c r="D850" i="15"/>
  <c r="E850" i="15"/>
  <c r="D655" i="15"/>
  <c r="E654" i="15"/>
  <c r="E656" i="15"/>
  <c r="D552" i="15" l="1"/>
  <c r="D597" i="15"/>
  <c r="E603" i="15"/>
  <c r="D603" i="15"/>
  <c r="D604" i="15"/>
  <c r="D605" i="15"/>
  <c r="D559" i="15"/>
  <c r="E560" i="15"/>
  <c r="D560" i="15"/>
  <c r="D581" i="15"/>
  <c r="D578" i="15" s="1"/>
  <c r="E578" i="15"/>
  <c r="E574" i="15"/>
  <c r="D574" i="15"/>
  <c r="D570" i="15"/>
  <c r="E570" i="15"/>
  <c r="D565" i="15"/>
  <c r="E565" i="15"/>
  <c r="E561" i="15" s="1"/>
  <c r="E558" i="15" s="1"/>
  <c r="D901" i="15"/>
  <c r="D900" i="15"/>
  <c r="D561" i="15" l="1"/>
  <c r="D830" i="15" l="1"/>
  <c r="E826" i="15" l="1"/>
  <c r="D826" i="15"/>
  <c r="D821" i="15" s="1"/>
  <c r="D808" i="15" s="1"/>
  <c r="D805" i="15" s="1"/>
  <c r="D822" i="15" l="1"/>
  <c r="E833" i="15"/>
  <c r="D833" i="15"/>
  <c r="D836" i="15"/>
  <c r="E821" i="15" l="1"/>
  <c r="E751" i="15" l="1"/>
  <c r="D751" i="15"/>
  <c r="E756" i="15"/>
  <c r="E745" i="15" s="1"/>
  <c r="D756" i="15"/>
  <c r="E757" i="15"/>
  <c r="E746" i="15" s="1"/>
  <c r="D757" i="15"/>
  <c r="D746" i="15" s="1"/>
  <c r="E758" i="15"/>
  <c r="D758" i="15"/>
  <c r="E771" i="15"/>
  <c r="D771" i="15"/>
  <c r="E767" i="15"/>
  <c r="D767" i="15"/>
  <c r="E763" i="15"/>
  <c r="D763" i="15"/>
  <c r="D755" i="15" l="1"/>
  <c r="E755" i="15"/>
  <c r="D745" i="15"/>
  <c r="E759" i="15"/>
  <c r="D759" i="15"/>
  <c r="D395" i="15" l="1"/>
  <c r="D388" i="15"/>
  <c r="E387" i="15"/>
  <c r="D387" i="15"/>
  <c r="D393" i="15"/>
  <c r="E404" i="15"/>
  <c r="D404" i="15"/>
  <c r="D368" i="15"/>
  <c r="D367" i="15" s="1"/>
  <c r="D340" i="15"/>
  <c r="D342" i="15"/>
  <c r="E342" i="15"/>
  <c r="E349" i="15"/>
  <c r="E340" i="15" s="1"/>
  <c r="D349" i="15"/>
  <c r="E273" i="15" l="1"/>
  <c r="D273" i="15"/>
  <c r="D315" i="15"/>
  <c r="D278" i="15" s="1"/>
  <c r="D271" i="15" s="1"/>
  <c r="D316" i="15"/>
  <c r="D317" i="15"/>
  <c r="D320" i="15"/>
  <c r="E318" i="15"/>
  <c r="E315" i="15" s="1"/>
  <c r="E319" i="15"/>
  <c r="E316" i="15" s="1"/>
  <c r="D323" i="15"/>
  <c r="D284" i="15"/>
  <c r="E291" i="15"/>
  <c r="D291" i="15"/>
  <c r="D289" i="15" s="1"/>
  <c r="E314" i="15" l="1"/>
  <c r="E287" i="15"/>
  <c r="D287" i="15"/>
  <c r="E280" i="15"/>
  <c r="D280" i="15"/>
  <c r="E160" i="15"/>
  <c r="D182" i="15"/>
  <c r="E239" i="15"/>
  <c r="E157" i="15" s="1"/>
  <c r="E243" i="15"/>
  <c r="E248" i="15"/>
  <c r="E253" i="15"/>
  <c r="D249" i="15"/>
  <c r="D244" i="15" s="1"/>
  <c r="D250" i="15"/>
  <c r="D245" i="15" s="1"/>
  <c r="D240" i="15" s="1"/>
  <c r="D251" i="15"/>
  <c r="D246" i="15" s="1"/>
  <c r="D241" i="15" s="1"/>
  <c r="D252" i="15"/>
  <c r="D247" i="15" s="1"/>
  <c r="D242" i="15" s="1"/>
  <c r="D160" i="15" s="1"/>
  <c r="D253" i="15"/>
  <c r="E258" i="15"/>
  <c r="D258" i="15"/>
  <c r="E263" i="15"/>
  <c r="D263" i="15"/>
  <c r="E223" i="15"/>
  <c r="E228" i="15"/>
  <c r="D229" i="15"/>
  <c r="D224" i="15" s="1"/>
  <c r="D230" i="15"/>
  <c r="D225" i="15" s="1"/>
  <c r="D231" i="15"/>
  <c r="D226" i="15" s="1"/>
  <c r="E232" i="15"/>
  <c r="D232" i="15"/>
  <c r="E182" i="15"/>
  <c r="E164" i="15"/>
  <c r="D164" i="15"/>
  <c r="I534" i="16"/>
  <c r="I528" i="16"/>
  <c r="J528" i="16"/>
  <c r="I542" i="16"/>
  <c r="D124" i="15"/>
  <c r="D51" i="15"/>
  <c r="E115" i="15"/>
  <c r="D115" i="15"/>
  <c r="E114" i="15"/>
  <c r="E113" i="15"/>
  <c r="E112" i="15"/>
  <c r="E111" i="15"/>
  <c r="E110" i="15"/>
  <c r="E109" i="15"/>
  <c r="D108" i="15"/>
  <c r="E238" i="15" l="1"/>
  <c r="D223" i="15"/>
  <c r="D239" i="15"/>
  <c r="D238" i="15" s="1"/>
  <c r="D243" i="15"/>
  <c r="D228" i="15"/>
  <c r="D248" i="15"/>
  <c r="E51" i="15"/>
  <c r="I527" i="16"/>
  <c r="I545" i="16" s="1"/>
  <c r="E108" i="15"/>
  <c r="D157" i="15" l="1"/>
  <c r="E98" i="15"/>
  <c r="E97" i="15" s="1"/>
  <c r="D97" i="15"/>
  <c r="E95" i="15"/>
  <c r="D95" i="15"/>
  <c r="D53" i="15" s="1"/>
  <c r="E69" i="15"/>
  <c r="D69" i="15"/>
  <c r="E55" i="15"/>
  <c r="D55" i="15"/>
  <c r="E53" i="15" l="1"/>
  <c r="E373" i="15" l="1"/>
  <c r="D373" i="15"/>
  <c r="I396" i="16" l="1"/>
  <c r="I423" i="16"/>
  <c r="I370" i="16"/>
  <c r="I371" i="16"/>
  <c r="I322" i="16"/>
  <c r="E147" i="15" l="1"/>
  <c r="E123" i="15"/>
  <c r="E121" i="15" s="1"/>
  <c r="D123" i="15"/>
  <c r="D121" i="15" s="1"/>
  <c r="E124" i="15"/>
  <c r="E932" i="15" l="1"/>
  <c r="D932" i="15"/>
  <c r="E931" i="15"/>
  <c r="E928" i="15" s="1"/>
  <c r="D931" i="15"/>
  <c r="D928" i="15" s="1"/>
  <c r="E917" i="15"/>
  <c r="D917" i="15"/>
  <c r="E913" i="15"/>
  <c r="D913" i="15"/>
  <c r="E912" i="15"/>
  <c r="E909" i="15" s="1"/>
  <c r="D912" i="15"/>
  <c r="D909" i="15" s="1"/>
  <c r="E905" i="15"/>
  <c r="D905" i="15"/>
  <c r="E901" i="15"/>
  <c r="D897" i="15"/>
  <c r="E897" i="15"/>
  <c r="E893" i="15"/>
  <c r="D893" i="15"/>
  <c r="E889" i="15"/>
  <c r="D889" i="15"/>
  <c r="E885" i="15"/>
  <c r="D885" i="15"/>
  <c r="E881" i="15"/>
  <c r="D881" i="15"/>
  <c r="E877" i="15"/>
  <c r="D877" i="15"/>
  <c r="E876" i="15"/>
  <c r="E873" i="15" s="1"/>
  <c r="D876" i="15"/>
  <c r="D873" i="15" s="1"/>
  <c r="E871" i="15"/>
  <c r="D871" i="15"/>
  <c r="E870" i="15"/>
  <c r="D870" i="15"/>
  <c r="J487" i="16"/>
  <c r="J485" i="16"/>
  <c r="E801" i="15"/>
  <c r="E800" i="15" s="1"/>
  <c r="E797" i="15" s="1"/>
  <c r="D800" i="15"/>
  <c r="D797" i="15" s="1"/>
  <c r="E791" i="15"/>
  <c r="E790" i="15" s="1"/>
  <c r="D791" i="15"/>
  <c r="D790" i="15" s="1"/>
  <c r="E782" i="15"/>
  <c r="D782" i="15"/>
  <c r="D784" i="15"/>
  <c r="E784" i="15"/>
  <c r="E748" i="15"/>
  <c r="E747" i="15" s="1"/>
  <c r="E744" i="15" s="1"/>
  <c r="D748" i="15"/>
  <c r="D747" i="15" s="1"/>
  <c r="D744" i="15" s="1"/>
  <c r="E737" i="15"/>
  <c r="D737" i="15"/>
  <c r="E733" i="15"/>
  <c r="D733" i="15"/>
  <c r="E730" i="15"/>
  <c r="E729" i="15"/>
  <c r="D729" i="15"/>
  <c r="E728" i="15"/>
  <c r="E725" i="15" s="1"/>
  <c r="D728" i="15"/>
  <c r="D725" i="15" s="1"/>
  <c r="E720" i="15"/>
  <c r="E719" i="15" s="1"/>
  <c r="D720" i="15"/>
  <c r="D719" i="15" s="1"/>
  <c r="E714" i="15"/>
  <c r="E713" i="15" s="1"/>
  <c r="D714" i="15"/>
  <c r="D713" i="15" s="1"/>
  <c r="E708" i="15"/>
  <c r="E703" i="15" s="1"/>
  <c r="D708" i="15"/>
  <c r="D703" i="15" s="1"/>
  <c r="E707" i="15"/>
  <c r="D707" i="15"/>
  <c r="E705" i="15"/>
  <c r="D705" i="15"/>
  <c r="D872" i="15" l="1"/>
  <c r="D869" i="15" s="1"/>
  <c r="E702" i="15"/>
  <c r="E664" i="15"/>
  <c r="E927" i="15"/>
  <c r="E924" i="15" s="1"/>
  <c r="D846" i="15"/>
  <c r="D653" i="15"/>
  <c r="D927" i="15"/>
  <c r="D924" i="15" s="1"/>
  <c r="E872" i="15"/>
  <c r="E869" i="15" s="1"/>
  <c r="E805" i="15"/>
  <c r="D781" i="15"/>
  <c r="D778" i="15" s="1"/>
  <c r="E781" i="15"/>
  <c r="E778" i="15" s="1"/>
  <c r="D702" i="15"/>
  <c r="E700" i="15"/>
  <c r="D700" i="15"/>
  <c r="D706" i="15"/>
  <c r="D704" i="15" s="1"/>
  <c r="E706" i="15"/>
  <c r="E701" i="15" s="1"/>
  <c r="D701" i="15" l="1"/>
  <c r="D698" i="15" s="1"/>
  <c r="E698" i="15"/>
  <c r="E704" i="15"/>
  <c r="D617" i="15" l="1"/>
  <c r="E552" i="15"/>
  <c r="E556" i="15"/>
  <c r="D556" i="15"/>
  <c r="D551" i="15" s="1"/>
  <c r="E566" i="15"/>
  <c r="D548" i="15" l="1"/>
  <c r="D550" i="15"/>
  <c r="E562" i="15"/>
  <c r="D558" i="15"/>
  <c r="D656" i="15"/>
  <c r="E551" i="15"/>
  <c r="D566" i="15"/>
  <c r="E550" i="15" l="1"/>
  <c r="E548" i="15"/>
  <c r="E593" i="15"/>
  <c r="E590" i="15" s="1"/>
  <c r="D593" i="15"/>
  <c r="E594" i="15"/>
  <c r="D594" i="15"/>
  <c r="D610" i="15" l="1"/>
  <c r="D606" i="15"/>
  <c r="I487" i="16"/>
  <c r="I458" i="16" l="1"/>
  <c r="J467" i="16"/>
  <c r="K467" i="16"/>
  <c r="I467" i="16"/>
  <c r="E629" i="15" l="1"/>
  <c r="E625" i="15" s="1"/>
  <c r="E622" i="15" s="1"/>
  <c r="D629" i="15"/>
  <c r="D625" i="15" s="1"/>
  <c r="E642" i="15"/>
  <c r="D642" i="15"/>
  <c r="E638" i="15"/>
  <c r="D638" i="15"/>
  <c r="E634" i="15"/>
  <c r="D634" i="15"/>
  <c r="E630" i="15"/>
  <c r="D630" i="15"/>
  <c r="E626" i="15" l="1"/>
  <c r="D626" i="15"/>
  <c r="D622" i="15"/>
  <c r="E617" i="15" l="1"/>
  <c r="D614" i="15"/>
  <c r="D602" i="15"/>
  <c r="E598" i="15"/>
  <c r="D598" i="15"/>
  <c r="D590" i="15"/>
  <c r="E586" i="15"/>
  <c r="D586" i="15"/>
  <c r="E585" i="15"/>
  <c r="D585" i="15"/>
  <c r="E584" i="15"/>
  <c r="E547" i="15" s="1"/>
  <c r="D584" i="15"/>
  <c r="D547" i="15" s="1"/>
  <c r="E583" i="15"/>
  <c r="E546" i="15" s="1"/>
  <c r="D583" i="15"/>
  <c r="D546" i="15" s="1"/>
  <c r="D562" i="15"/>
  <c r="D545" i="15" l="1"/>
  <c r="E545" i="15"/>
  <c r="E614" i="15"/>
  <c r="D582" i="15"/>
  <c r="E582" i="15"/>
  <c r="E392" i="15" l="1"/>
  <c r="D344" i="15"/>
  <c r="D341" i="15" s="1"/>
  <c r="D339" i="15" s="1"/>
  <c r="D392" i="15"/>
  <c r="D390" i="15" s="1"/>
  <c r="E310" i="15"/>
  <c r="D310" i="15"/>
  <c r="E388" i="15" l="1"/>
  <c r="D299" i="15"/>
  <c r="D163" i="15"/>
  <c r="E166" i="15"/>
  <c r="I243" i="16"/>
  <c r="J646" i="16" l="1"/>
  <c r="K646" i="16"/>
  <c r="D295" i="15"/>
  <c r="I646" i="16"/>
  <c r="K630" i="16"/>
  <c r="J630" i="16"/>
  <c r="K633" i="16"/>
  <c r="I630" i="16"/>
  <c r="K627" i="16"/>
  <c r="J627" i="16"/>
  <c r="I627" i="16"/>
  <c r="K624" i="16"/>
  <c r="J624" i="16"/>
  <c r="J594" i="16"/>
  <c r="J593" i="16" s="1"/>
  <c r="J596" i="16" s="1"/>
  <c r="K594" i="16"/>
  <c r="K593" i="16" s="1"/>
  <c r="K596" i="16" s="1"/>
  <c r="I594" i="16"/>
  <c r="I593" i="16" s="1"/>
  <c r="I596" i="16" s="1"/>
  <c r="I585" i="16"/>
  <c r="I584" i="16" s="1"/>
  <c r="J576" i="16"/>
  <c r="J579" i="16" s="1"/>
  <c r="K576" i="16"/>
  <c r="K579" i="16" s="1"/>
  <c r="I576" i="16"/>
  <c r="I579" i="16" s="1"/>
  <c r="K574" i="16"/>
  <c r="J574" i="16"/>
  <c r="I574" i="16"/>
  <c r="J554" i="16"/>
  <c r="J553" i="16" s="1"/>
  <c r="K542" i="16"/>
  <c r="J542" i="16"/>
  <c r="K534" i="16"/>
  <c r="J534" i="16"/>
  <c r="K528" i="16"/>
  <c r="I511" i="16"/>
  <c r="I503" i="16" s="1"/>
  <c r="I513" i="16"/>
  <c r="I510" i="16" s="1"/>
  <c r="I490" i="16"/>
  <c r="J490" i="16"/>
  <c r="J484" i="16" s="1"/>
  <c r="K490" i="16"/>
  <c r="K487" i="16"/>
  <c r="K485" i="16"/>
  <c r="I485" i="16"/>
  <c r="J473" i="16"/>
  <c r="K474" i="16"/>
  <c r="K473" i="16" s="1"/>
  <c r="I474" i="16"/>
  <c r="I473" i="16" s="1"/>
  <c r="J465" i="16"/>
  <c r="J464" i="16" s="1"/>
  <c r="I619" i="16" l="1"/>
  <c r="I601" i="16" s="1"/>
  <c r="I641" i="16" s="1"/>
  <c r="J619" i="16"/>
  <c r="J601" i="16" s="1"/>
  <c r="J573" i="16"/>
  <c r="I484" i="16"/>
  <c r="K573" i="16"/>
  <c r="K619" i="16"/>
  <c r="K601" i="16" s="1"/>
  <c r="I573" i="16"/>
  <c r="K527" i="16"/>
  <c r="K545" i="16" s="1"/>
  <c r="J527" i="16"/>
  <c r="J545" i="16" s="1"/>
  <c r="K484" i="16"/>
  <c r="K465" i="16"/>
  <c r="K464" i="16" s="1"/>
  <c r="I464" i="16"/>
  <c r="J461" i="16"/>
  <c r="K462" i="16"/>
  <c r="K461" i="16" s="1"/>
  <c r="I462" i="16"/>
  <c r="I461" i="16" s="1"/>
  <c r="J458" i="16"/>
  <c r="J457" i="16" s="1"/>
  <c r="K458" i="16"/>
  <c r="K457" i="16" s="1"/>
  <c r="I457" i="16"/>
  <c r="J449" i="16"/>
  <c r="K449" i="16"/>
  <c r="K445" i="16" s="1"/>
  <c r="I449" i="16"/>
  <c r="I445" i="16" s="1"/>
  <c r="J446" i="16"/>
  <c r="J431" i="16"/>
  <c r="K431" i="16"/>
  <c r="I431" i="16"/>
  <c r="I444" i="16" l="1"/>
  <c r="K444" i="16"/>
  <c r="J445" i="16"/>
  <c r="J444" i="16" s="1"/>
  <c r="K641" i="16"/>
  <c r="J641" i="16"/>
  <c r="I426" i="16"/>
  <c r="J422" i="16"/>
  <c r="K423" i="16"/>
  <c r="I412" i="16"/>
  <c r="J412" i="16"/>
  <c r="K412" i="16"/>
  <c r="J399" i="16"/>
  <c r="K399" i="16"/>
  <c r="I399" i="16"/>
  <c r="J396" i="16"/>
  <c r="K396" i="16"/>
  <c r="J393" i="16"/>
  <c r="J392" i="16" l="1"/>
  <c r="I422" i="16"/>
  <c r="J408" i="16"/>
  <c r="K422" i="16"/>
  <c r="K408" i="16"/>
  <c r="I408" i="16"/>
  <c r="J391" i="16" l="1"/>
  <c r="K392" i="16"/>
  <c r="K391" i="16" s="1"/>
  <c r="I393" i="16"/>
  <c r="I392" i="16" s="1"/>
  <c r="I391" i="16" s="1"/>
  <c r="L319" i="16" l="1"/>
  <c r="M319" i="16"/>
  <c r="N319" i="16"/>
  <c r="J383" i="16"/>
  <c r="J379" i="16" s="1"/>
  <c r="K383" i="16"/>
  <c r="K379" i="16" s="1"/>
  <c r="I383" i="16"/>
  <c r="I379" i="16" s="1"/>
  <c r="J371" i="16"/>
  <c r="J370" i="16" s="1"/>
  <c r="K371" i="16"/>
  <c r="K370" i="16" s="1"/>
  <c r="K369" i="16" l="1"/>
  <c r="I369" i="16"/>
  <c r="J369" i="16"/>
  <c r="K356" i="16"/>
  <c r="J362" i="16" l="1"/>
  <c r="K362" i="16"/>
  <c r="I362" i="16"/>
  <c r="I355" i="16" s="1"/>
  <c r="I321" i="16" s="1"/>
  <c r="J337" i="16"/>
  <c r="J336" i="16" s="1"/>
  <c r="K337" i="16"/>
  <c r="K336" i="16" s="1"/>
  <c r="I337" i="16"/>
  <c r="I336" i="16" s="1"/>
  <c r="J342" i="16"/>
  <c r="K342" i="16"/>
  <c r="I342" i="16"/>
  <c r="K330" i="16"/>
  <c r="I330" i="16"/>
  <c r="J328" i="16"/>
  <c r="K328" i="16"/>
  <c r="I328" i="16"/>
  <c r="J326" i="16"/>
  <c r="K326" i="16"/>
  <c r="I326" i="16"/>
  <c r="J325" i="16" l="1"/>
  <c r="I325" i="16"/>
  <c r="I320" i="16"/>
  <c r="K320" i="16"/>
  <c r="K325" i="16"/>
  <c r="J355" i="16"/>
  <c r="J321" i="16" s="1"/>
  <c r="K355" i="16"/>
  <c r="K321" i="16" s="1"/>
  <c r="J322" i="16"/>
  <c r="J320" i="16" s="1"/>
  <c r="J308" i="16"/>
  <c r="J302" i="16" s="1"/>
  <c r="J294" i="16" s="1"/>
  <c r="K308" i="16"/>
  <c r="K302" i="16" s="1"/>
  <c r="K294" i="16" s="1"/>
  <c r="K291" i="16" s="1"/>
  <c r="I308" i="16"/>
  <c r="I302" i="16" s="1"/>
  <c r="I294" i="16" s="1"/>
  <c r="K269" i="16"/>
  <c r="J269" i="16"/>
  <c r="I269" i="16"/>
  <c r="K260" i="16"/>
  <c r="J260" i="16"/>
  <c r="I260" i="16"/>
  <c r="J249" i="16"/>
  <c r="K249" i="16"/>
  <c r="J247" i="16"/>
  <c r="K247" i="16"/>
  <c r="I247" i="16"/>
  <c r="J243" i="16"/>
  <c r="K243" i="16"/>
  <c r="J239" i="16"/>
  <c r="K239" i="16"/>
  <c r="I239" i="16"/>
  <c r="J286" i="16" l="1"/>
  <c r="I286" i="16"/>
  <c r="K286" i="16"/>
  <c r="I317" i="16"/>
  <c r="I291" i="16"/>
  <c r="J214" i="16"/>
  <c r="K214" i="16"/>
  <c r="I214" i="16"/>
  <c r="D347" i="15"/>
  <c r="D354" i="15"/>
  <c r="D355" i="15"/>
  <c r="D356" i="15"/>
  <c r="D358" i="15"/>
  <c r="D353" i="15" s="1"/>
  <c r="D362" i="15"/>
  <c r="D379" i="15"/>
  <c r="J300" i="16" l="1"/>
  <c r="J291" i="16"/>
  <c r="D333" i="15"/>
  <c r="D352" i="15"/>
  <c r="D372" i="15"/>
  <c r="D371" i="15" s="1"/>
  <c r="I300" i="16"/>
  <c r="K300" i="16"/>
  <c r="D357" i="15"/>
  <c r="E515" i="15"/>
  <c r="D515" i="15"/>
  <c r="D519" i="15"/>
  <c r="D314" i="15" l="1"/>
  <c r="D660" i="15"/>
  <c r="E295" i="15" l="1"/>
  <c r="E284" i="15" s="1"/>
  <c r="J507" i="16" l="1"/>
  <c r="L174" i="16" l="1"/>
  <c r="M174" i="16"/>
  <c r="N174" i="16"/>
  <c r="D88" i="15" l="1"/>
  <c r="E13" i="15"/>
  <c r="D13" i="15"/>
  <c r="D8" i="15" s="1"/>
  <c r="K585" i="16"/>
  <c r="K584" i="16" s="1"/>
  <c r="J585" i="16"/>
  <c r="J584" i="16" s="1"/>
  <c r="E356" i="15" l="1"/>
  <c r="E355" i="15"/>
  <c r="E354" i="15"/>
  <c r="E361" i="15"/>
  <c r="E360" i="15"/>
  <c r="E359" i="15"/>
  <c r="E358" i="15"/>
  <c r="E353" i="15" s="1"/>
  <c r="E344" i="15"/>
  <c r="E341" i="15" s="1"/>
  <c r="E339" i="15" s="1"/>
  <c r="E334" i="15"/>
  <c r="D334" i="15"/>
  <c r="E278" i="15"/>
  <c r="E320" i="15"/>
  <c r="E323" i="15"/>
  <c r="E317" i="15" l="1"/>
  <c r="E352" i="15"/>
  <c r="E331" i="15"/>
  <c r="E357" i="15"/>
  <c r="E289" i="15"/>
  <c r="D331" i="15" l="1"/>
  <c r="D664" i="15" l="1"/>
  <c r="D668" i="15"/>
  <c r="D672" i="15"/>
  <c r="D676" i="15"/>
  <c r="D680" i="15"/>
  <c r="D654" i="15" l="1"/>
  <c r="D652" i="15" l="1"/>
  <c r="E434" i="15"/>
  <c r="D434" i="15"/>
  <c r="L341" i="16" l="1"/>
  <c r="M341" i="16"/>
  <c r="N341" i="16"/>
  <c r="E143" i="15" l="1"/>
  <c r="E430" i="15" l="1"/>
  <c r="D430" i="15"/>
  <c r="E426" i="15"/>
  <c r="D426" i="15"/>
  <c r="E422" i="15"/>
  <c r="D422" i="15"/>
  <c r="E524" i="15"/>
  <c r="D524" i="15"/>
  <c r="E525" i="15"/>
  <c r="D525" i="15"/>
  <c r="E526" i="15"/>
  <c r="D526" i="15"/>
  <c r="E527" i="15"/>
  <c r="D527" i="15"/>
  <c r="E531" i="15"/>
  <c r="D531" i="15"/>
  <c r="E535" i="15"/>
  <c r="D535" i="15"/>
  <c r="E539" i="15"/>
  <c r="D539" i="15"/>
  <c r="E523" i="15" l="1"/>
  <c r="D523" i="15"/>
  <c r="J509" i="16" l="1"/>
  <c r="I509" i="16"/>
  <c r="I508" i="16" s="1"/>
  <c r="K509" i="16"/>
  <c r="L627" i="16"/>
  <c r="M627" i="16"/>
  <c r="N627" i="16"/>
  <c r="E395" i="15"/>
  <c r="E393" i="15" s="1"/>
  <c r="E379" i="15"/>
  <c r="E372" i="15" s="1"/>
  <c r="E371" i="15" s="1"/>
  <c r="E390" i="15" l="1"/>
  <c r="E333" i="15"/>
  <c r="E672" i="15"/>
  <c r="E668" i="15"/>
  <c r="E652" i="15" l="1"/>
  <c r="E676" i="15"/>
  <c r="N62" i="16" l="1"/>
  <c r="N60" i="16" s="1"/>
  <c r="L64" i="16"/>
  <c r="M64" i="16"/>
  <c r="N64" i="16"/>
  <c r="D147" i="15" l="1"/>
  <c r="E8" i="15"/>
  <c r="E16" i="15" l="1"/>
  <c r="E14" i="15"/>
  <c r="E15" i="15"/>
  <c r="D15" i="15"/>
  <c r="D14" i="15"/>
  <c r="D16" i="15"/>
  <c r="E308" i="15" l="1"/>
  <c r="E279" i="15" s="1"/>
  <c r="E272" i="15" s="1"/>
  <c r="D308" i="15"/>
  <c r="D279" i="15" s="1"/>
  <c r="D272" i="15" s="1"/>
  <c r="D277" i="15" l="1"/>
  <c r="E277" i="15"/>
  <c r="L610" i="16" l="1"/>
  <c r="M610" i="16"/>
  <c r="N610" i="16"/>
  <c r="E409" i="15"/>
  <c r="D409" i="15"/>
  <c r="E407" i="15"/>
  <c r="D407" i="15"/>
  <c r="E362" i="15"/>
  <c r="E347" i="15"/>
  <c r="D403" i="15" l="1"/>
  <c r="D389" i="15" s="1"/>
  <c r="D386" i="15" s="1"/>
  <c r="E403" i="15"/>
  <c r="E389" i="15" s="1"/>
  <c r="E386" i="15" s="1"/>
  <c r="E332" i="15"/>
  <c r="E329" i="15" s="1"/>
  <c r="D332" i="15"/>
  <c r="D329" i="15" s="1"/>
  <c r="K554" i="16"/>
  <c r="K553" i="16" s="1"/>
  <c r="I554" i="16"/>
  <c r="I553" i="16" s="1"/>
  <c r="E519" i="15"/>
  <c r="E511" i="15"/>
  <c r="D507" i="15"/>
  <c r="E507" i="15"/>
  <c r="E503" i="15"/>
  <c r="D503" i="15"/>
  <c r="E492" i="15"/>
  <c r="E488" i="15" s="1"/>
  <c r="D492" i="15"/>
  <c r="E493" i="15"/>
  <c r="E489" i="15" s="1"/>
  <c r="D493" i="15"/>
  <c r="D489" i="15" s="1"/>
  <c r="E490" i="15"/>
  <c r="E417" i="15" s="1"/>
  <c r="D490" i="15"/>
  <c r="D417" i="15" s="1"/>
  <c r="E499" i="15"/>
  <c r="D499" i="15"/>
  <c r="E495" i="15"/>
  <c r="E465" i="15"/>
  <c r="D465" i="15"/>
  <c r="E483" i="15"/>
  <c r="D483" i="15"/>
  <c r="E478" i="15"/>
  <c r="D478" i="15"/>
  <c r="E470" i="15"/>
  <c r="D470" i="15"/>
  <c r="D198" i="15"/>
  <c r="D162" i="15"/>
  <c r="E163" i="15"/>
  <c r="E445" i="15" l="1"/>
  <c r="D488" i="15"/>
  <c r="D491" i="15"/>
  <c r="E491" i="15"/>
  <c r="D445" i="15"/>
  <c r="D175" i="15"/>
  <c r="D221" i="15"/>
  <c r="D206" i="15"/>
  <c r="D202" i="15"/>
  <c r="E179" i="15"/>
  <c r="D179" i="15"/>
  <c r="E162" i="15"/>
  <c r="D161" i="15"/>
  <c r="E236" i="15"/>
  <c r="D236" i="15"/>
  <c r="E221" i="15"/>
  <c r="E210" i="15"/>
  <c r="E158" i="15" s="1"/>
  <c r="D210" i="15"/>
  <c r="D158" i="15" s="1"/>
  <c r="E211" i="15"/>
  <c r="D211" i="15"/>
  <c r="E216" i="15"/>
  <c r="D216" i="15"/>
  <c r="E213" i="15"/>
  <c r="D213" i="15"/>
  <c r="E206" i="15"/>
  <c r="E202" i="15"/>
  <c r="E198" i="15"/>
  <c r="E187" i="15"/>
  <c r="D187" i="15"/>
  <c r="E175" i="15"/>
  <c r="E170" i="15"/>
  <c r="D170" i="15"/>
  <c r="D159" i="15" l="1"/>
  <c r="D156" i="15" s="1"/>
  <c r="E159" i="15"/>
  <c r="E156" i="15" s="1"/>
  <c r="E161" i="15"/>
  <c r="D208" i="15"/>
  <c r="E208" i="15"/>
  <c r="E271" i="15" l="1"/>
  <c r="D12" i="15"/>
  <c r="D24" i="15"/>
  <c r="E24" i="15"/>
  <c r="D42" i="15"/>
  <c r="E42" i="15"/>
  <c r="D44" i="15"/>
  <c r="E44" i="15"/>
  <c r="D46" i="15"/>
  <c r="E46" i="15"/>
  <c r="E88" i="15"/>
  <c r="D105" i="15"/>
  <c r="D52" i="15" s="1"/>
  <c r="D50" i="15" s="1"/>
  <c r="E105" i="15"/>
  <c r="E52" i="15" s="1"/>
  <c r="D136" i="15"/>
  <c r="E136" i="15"/>
  <c r="D141" i="15"/>
  <c r="D122" i="15" s="1"/>
  <c r="E141" i="15"/>
  <c r="D143" i="15"/>
  <c r="D151" i="15"/>
  <c r="D146" i="15" s="1"/>
  <c r="E151" i="15"/>
  <c r="E146" i="15" s="1"/>
  <c r="E680" i="15"/>
  <c r="D450" i="15"/>
  <c r="E450" i="15"/>
  <c r="D454" i="15"/>
  <c r="E454" i="15"/>
  <c r="D463" i="15"/>
  <c r="E463" i="15"/>
  <c r="D464" i="15"/>
  <c r="E464" i="15"/>
  <c r="D466" i="15"/>
  <c r="E466" i="15"/>
  <c r="D475" i="15"/>
  <c r="E475" i="15"/>
  <c r="D476" i="15"/>
  <c r="E476" i="15"/>
  <c r="D487" i="15"/>
  <c r="E487" i="15"/>
  <c r="D511" i="15"/>
  <c r="D120" i="15" l="1"/>
  <c r="D10" i="15"/>
  <c r="E122" i="15"/>
  <c r="E10" i="15" s="1"/>
  <c r="E9" i="15"/>
  <c r="E7" i="15" s="1"/>
  <c r="E474" i="15"/>
  <c r="D474" i="15"/>
  <c r="E270" i="15"/>
  <c r="E460" i="15"/>
  <c r="E448" i="15" s="1"/>
  <c r="E444" i="15" s="1"/>
  <c r="E416" i="15" s="1"/>
  <c r="E459" i="15"/>
  <c r="D460" i="15"/>
  <c r="D448" i="15" s="1"/>
  <c r="D444" i="15" s="1"/>
  <c r="D416" i="15" s="1"/>
  <c r="D459" i="15"/>
  <c r="D462" i="15"/>
  <c r="E462" i="15"/>
  <c r="E12" i="15"/>
  <c r="E120" i="15" l="1"/>
  <c r="D9" i="15"/>
  <c r="D7" i="15" s="1"/>
  <c r="E50" i="15"/>
  <c r="D270" i="15"/>
  <c r="E447" i="15"/>
  <c r="E458" i="15"/>
  <c r="D447" i="15"/>
  <c r="D443" i="15" s="1"/>
  <c r="D458" i="15"/>
  <c r="L653" i="16"/>
  <c r="M653" i="16"/>
  <c r="N653" i="16"/>
  <c r="D442" i="15" l="1"/>
  <c r="D415" i="15"/>
  <c r="D446" i="15"/>
  <c r="E443" i="15"/>
  <c r="E446" i="15"/>
  <c r="J671" i="16"/>
  <c r="K671" i="16"/>
  <c r="I671" i="16"/>
  <c r="K668" i="16"/>
  <c r="K662" i="16"/>
  <c r="I662" i="16"/>
  <c r="J662" i="16"/>
  <c r="J668" i="16"/>
  <c r="I668" i="16"/>
  <c r="E442" i="15" l="1"/>
  <c r="E415" i="15"/>
  <c r="K674" i="16"/>
  <c r="J674" i="16"/>
  <c r="I674" i="16"/>
  <c r="D414" i="15" l="1"/>
  <c r="E414" i="15" l="1"/>
  <c r="K507" i="16" l="1"/>
  <c r="I507" i="16"/>
  <c r="J510" i="16"/>
  <c r="J508" i="16" s="1"/>
  <c r="J505" i="16" s="1"/>
  <c r="K510" i="16"/>
  <c r="I504" i="16"/>
  <c r="I502" i="16" s="1"/>
  <c r="J317" i="16"/>
  <c r="L339" i="16"/>
  <c r="M339" i="16"/>
  <c r="N339" i="16"/>
  <c r="K504" i="16" l="1"/>
  <c r="J504" i="16"/>
  <c r="J502" i="16" s="1"/>
  <c r="I505" i="16"/>
  <c r="K508" i="16"/>
  <c r="K505" i="16" l="1"/>
  <c r="K521" i="16" l="1"/>
  <c r="J521" i="16"/>
  <c r="J501" i="16" s="1"/>
  <c r="J499" i="16" s="1"/>
  <c r="I521" i="16"/>
  <c r="I501" i="16" s="1"/>
  <c r="I499" i="16" s="1"/>
  <c r="K517" i="16"/>
  <c r="K516" i="16" l="1"/>
  <c r="I520" i="16"/>
  <c r="J520" i="16"/>
  <c r="K520" i="16"/>
  <c r="K501" i="16"/>
  <c r="K317" i="16" l="1"/>
  <c r="K503" i="16"/>
  <c r="K502" i="16" s="1"/>
  <c r="K499" i="16" l="1"/>
  <c r="L11" i="16" l="1"/>
  <c r="M11" i="16" s="1"/>
  <c r="L137" i="16" l="1"/>
  <c r="L14" i="16"/>
  <c r="M14" i="16"/>
  <c r="N14" i="16"/>
  <c r="M137" i="16" l="1"/>
  <c r="M62" i="16" s="1"/>
  <c r="M60" i="16" s="1"/>
  <c r="L62" i="16"/>
  <c r="L60" i="16" s="1"/>
  <c r="L58" i="16"/>
  <c r="L7" i="16" l="1"/>
  <c r="M7" i="16" s="1"/>
  <c r="M58" i="16"/>
</calcChain>
</file>

<file path=xl/sharedStrings.xml><?xml version="1.0" encoding="utf-8"?>
<sst xmlns="http://schemas.openxmlformats.org/spreadsheetml/2006/main" count="4937" uniqueCount="1294">
  <si>
    <t>0610122060</t>
  </si>
  <si>
    <t>0610122070</t>
  </si>
  <si>
    <t>1.5</t>
  </si>
  <si>
    <t>0620000000</t>
  </si>
  <si>
    <t>0620122020</t>
  </si>
  <si>
    <t>0640122030</t>
  </si>
  <si>
    <t>Бюджет ЧМО</t>
  </si>
  <si>
    <t>«Формирование современной городской среды Чугуевского муниципального округа»</t>
  </si>
  <si>
    <t>всего</t>
  </si>
  <si>
    <t>федеральный бюджет (субсидии, субвенции, иные межбюджетные трансферты)</t>
  </si>
  <si>
    <t>краевой бюджет (субсидии, субвенции, иные межбюджетные трансферты)</t>
  </si>
  <si>
    <t>бюджет Чугуевского муниципального округа</t>
  </si>
  <si>
    <t>Благоустройство территорий, детских и спортивных площадок на территории Чугуевского муниципального округа</t>
  </si>
  <si>
    <t xml:space="preserve">краевой бюджет </t>
  </si>
  <si>
    <t>бюджет округа</t>
  </si>
  <si>
    <t>Организация транспортного обслуживания</t>
  </si>
  <si>
    <t>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t>
  </si>
  <si>
    <t>Субсидии на возмещение недополученных доходов , субъектам, осуществляющим пассажирские перевозки автобусами общего пользования на маршрутах в границах Чугуевского муниципального округа</t>
  </si>
  <si>
    <t>Приобретение и установка дорожных знаков</t>
  </si>
  <si>
    <t>Разметка пешеходных переходов</t>
  </si>
  <si>
    <t>Разметка улично-дорожной сети</t>
  </si>
  <si>
    <t xml:space="preserve"> - зимнее, в том числе:</t>
  </si>
  <si>
    <t>очистка дорог от снега</t>
  </si>
  <si>
    <t>1.5.</t>
  </si>
  <si>
    <t>Субвенции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</si>
  <si>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</si>
  <si>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Основное мероприятие "Федеральный проект "Содействие занятости женщин - создание условий дошкольного образования для детей в возрасте до трех лет""</t>
  </si>
  <si>
    <t>1.4.1</t>
  </si>
  <si>
    <t>Субсидии бюджетам муниципальных образований Приморского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</si>
  <si>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t>
  </si>
  <si>
    <t>Основное мероприятие "Развитие инфраструктуры образовательных организаций"</t>
  </si>
  <si>
    <t>2.1.1</t>
  </si>
  <si>
    <t>2.1.2</t>
  </si>
  <si>
    <t>Основное мероприятие " Реализация образовательных программ начального, общего, сновного общего и среднего общего образования"</t>
  </si>
  <si>
    <t>2.2.1</t>
  </si>
  <si>
    <t>2.2.2</t>
  </si>
  <si>
    <t>2.2.3</t>
  </si>
  <si>
    <t>Мероприятия по охране труда</t>
  </si>
  <si>
    <t>2.2.4</t>
  </si>
  <si>
    <t>2.2.5</t>
  </si>
  <si>
    <t>2.2.6</t>
  </si>
  <si>
    <t>2.2.7</t>
  </si>
  <si>
    <t>2.2.8</t>
  </si>
  <si>
    <t>2.2.9</t>
  </si>
  <si>
    <t>2.2.10</t>
  </si>
  <si>
    <t>2.2.11</t>
  </si>
  <si>
    <t>2.2.12</t>
  </si>
  <si>
    <t>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</si>
  <si>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2.2.13</t>
  </si>
  <si>
    <t>Основное мероприятие "Создание условий для получения качественного общего образования"</t>
  </si>
  <si>
    <t>2.3.1</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</si>
  <si>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</si>
  <si>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2.3.2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</si>
  <si>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</si>
  <si>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2.4.</t>
  </si>
  <si>
    <t>Основное мероприятие "Формирование доступной среды"</t>
  </si>
  <si>
    <t>2.4.1</t>
  </si>
  <si>
    <t>Мероприятия для обеспечения доступности и получения услуг инвалидами и другими маломобильными группами инвалидов</t>
  </si>
  <si>
    <t>2.5.</t>
  </si>
  <si>
    <t>2.6.</t>
  </si>
  <si>
    <t>2.6.1</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</si>
  <si>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</si>
  <si>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3.</t>
  </si>
  <si>
    <t>Основное мероприятие "Реализация дополнительных общеобразовательных программ и обеспечение условий их предоставления"</t>
  </si>
  <si>
    <t>3.1.1</t>
  </si>
  <si>
    <t>3.1.2</t>
  </si>
  <si>
    <t>Расходы на обеспечение деятельности (оказаниеуслуг, выполнение работ) музыкальной школы</t>
  </si>
  <si>
    <t>3.1.3</t>
  </si>
  <si>
    <t xml:space="preserve">Расходы на приобретение коммунальных услуг </t>
  </si>
  <si>
    <t>3.1.4</t>
  </si>
  <si>
    <t>3.1.5</t>
  </si>
  <si>
    <t>3.1.6</t>
  </si>
  <si>
    <t>3.1.7</t>
  </si>
  <si>
    <t>Основное мероприятие "Организация и обеспечение отдыха и оздоровления детей"</t>
  </si>
  <si>
    <t>3.2.1</t>
  </si>
  <si>
    <t>Мероприятия по организации и обеспечению оздоровления и отдыха детей</t>
  </si>
  <si>
    <t>3.2.2</t>
  </si>
  <si>
    <t>Субсидии на иные цели (Мероприятия по организации и обеспечению оздоровления и отдыха детей)</t>
  </si>
  <si>
    <t>3.2.3</t>
  </si>
  <si>
    <t>3.2.4</t>
  </si>
  <si>
    <t>Субсидии на иные цели (Субвенции на организацию и обеспечение оздоровления и отдыха детей Примрского края (за исключением организации отдыха детей в каникулярное время))</t>
  </si>
  <si>
    <t>Основное мероприятие "Реализация мероприятий, направленных на привлечение детей и подростков к участию в районных и краевых массовых мероприятиях и повышение качества жизни детей"</t>
  </si>
  <si>
    <t>3.3.1</t>
  </si>
  <si>
    <t>Проведение мероприятий для детей, подростков и молодежи</t>
  </si>
  <si>
    <t>3.4.1</t>
  </si>
  <si>
    <t>3.4.2</t>
  </si>
  <si>
    <t>4.</t>
  </si>
  <si>
    <t>Обязательное страхование гидротехнических сооружений</t>
  </si>
  <si>
    <t>Обеспечение пожарной безопасности на территории Чугуевского муниципального округа</t>
  </si>
  <si>
    <t>1.6</t>
  </si>
  <si>
    <t>000</t>
  </si>
  <si>
    <t>05</t>
  </si>
  <si>
    <t>Всего по программе</t>
  </si>
  <si>
    <t>В том числе:</t>
  </si>
  <si>
    <t>-бюджет Приморского края</t>
  </si>
  <si>
    <t xml:space="preserve"> -бюджет Чугуевского округа</t>
  </si>
  <si>
    <t>Организация транспортного обслуживания населения</t>
  </si>
  <si>
    <t>0390100000</t>
  </si>
  <si>
    <t>0390193130</t>
  </si>
  <si>
    <t>Приобретение и установка дорожных знаков, разметка пешеходных переходов и улично-дорожной сети</t>
  </si>
  <si>
    <t>0390321060</t>
  </si>
  <si>
    <t>Содержание и ремонт автомобильных дорог и искуственных сооружений</t>
  </si>
  <si>
    <t>0390321070</t>
  </si>
  <si>
    <t>5.</t>
  </si>
  <si>
    <t>Устройство и восстановление уличного освещения</t>
  </si>
  <si>
    <t>0390321071</t>
  </si>
  <si>
    <t>0390321072</t>
  </si>
  <si>
    <t>Объем расходов (тыс.руб.), годы</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</si>
  <si>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</si>
  <si>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МКУ "ЦООУ"</t>
  </si>
  <si>
    <t>Основное мероприятие "Профилактика правонарушений несовершеннолетних и молодежи, предупреждение детской безнадзорности и беспризорности"</t>
  </si>
  <si>
    <t>1.1</t>
  </si>
  <si>
    <t>Подписка на периодические издания по профилактике безнадзорности и правонарушений среди несовершеннолетних (в т.ч.видеофильмы)</t>
  </si>
  <si>
    <t>0990124030</t>
  </si>
  <si>
    <t>1.2</t>
  </si>
  <si>
    <t xml:space="preserve">Обследование семей, находящихся в социально опасном положении, нуждающихся в помощи государства (приобретение ГСМ)
</t>
  </si>
  <si>
    <t>1.3</t>
  </si>
  <si>
    <t>Содействие развитию молодежных общественных объединений, привлека-ющих в работу «трудных подростков» (заказ имиджевой продукции)</t>
  </si>
  <si>
    <t>1.4</t>
  </si>
  <si>
    <t>Субвенции на создание и обеспечение деятельности комиссии по делам несовершеннолетних и защите их прав</t>
  </si>
  <si>
    <t>Основное мероприятие 2. Профилактика злоупотребления наркотиками, популяризация здорового образа жизни</t>
  </si>
  <si>
    <t>2.1</t>
  </si>
  <si>
    <t>Выявление, учет и организация уничтожения выявленных очагов дикорастущих и культивируемых наркотикосодержащих растений на территории Чугуевского округа</t>
  </si>
  <si>
    <t>0990224040</t>
  </si>
  <si>
    <t>2.2</t>
  </si>
  <si>
    <t>Организация обучения волонтеров, реализующих комплекс мероприятий по профилактике наркомании среди молодежи</t>
  </si>
  <si>
    <t>2.3</t>
  </si>
  <si>
    <t>Организация тренингов, станционных игр, конкурсов, направленных на профилактику употребления наркотических средств в молодежной среде</t>
  </si>
  <si>
    <t>Основное мероприятие 3. Профилактика административных правонарушений, совершенных на территории Чугуевского муниципального округа</t>
  </si>
  <si>
    <t>3.1</t>
  </si>
  <si>
    <t>Субвенции на реализацию отдельных полномочий по созданию административной комиссии</t>
  </si>
  <si>
    <t>0990393030</t>
  </si>
  <si>
    <t>Организация библиотечного обслуживания населения</t>
  </si>
  <si>
    <t>Расходы на обеспечение деятельности (оказание услуг, выполнение работ) централизованной библиотечной системы</t>
  </si>
  <si>
    <t>0290170590</t>
  </si>
  <si>
    <t>08</t>
  </si>
  <si>
    <t>Государственная поддержка лучших работников муниципальных учреждений культуры, находящихся на территории сельских поселений Приморского края</t>
  </si>
  <si>
    <t>Организация деятельности централизованной клубной системы</t>
  </si>
  <si>
    <t>Расходы на обеспечение деятельности  (оказание услуг, выполнение работ) учреждений</t>
  </si>
  <si>
    <t>Организация и проведение культурно-массовых мероприятий</t>
  </si>
  <si>
    <t>2.4</t>
  </si>
  <si>
    <t>Расходы, связанные с преобразованием сельских поселений</t>
  </si>
  <si>
    <t>0290210080</t>
  </si>
  <si>
    <t>2.5</t>
  </si>
  <si>
    <t>02902R5192</t>
  </si>
  <si>
    <t>2.6</t>
  </si>
  <si>
    <t>Изготовление технической документации на строительство клубов</t>
  </si>
  <si>
    <t>0290220090</t>
  </si>
  <si>
    <t>2.7</t>
  </si>
  <si>
    <t>2.7.1</t>
  </si>
  <si>
    <t>2.8</t>
  </si>
  <si>
    <t>Изготовление технической документации по объектам недвижимости отрасли культуры</t>
  </si>
  <si>
    <t>0290720320</t>
  </si>
  <si>
    <t>3</t>
  </si>
  <si>
    <t xml:space="preserve">Обеспечение деятельности муниципального казенного учреждения «Центр обеспечения деятельности учреждений культуры» </t>
  </si>
  <si>
    <t>13</t>
  </si>
  <si>
    <t>4</t>
  </si>
  <si>
    <t>Реализация молодежной политики</t>
  </si>
  <si>
    <t>4.1</t>
  </si>
  <si>
    <t>Проведение мероприятий для детей и молодежи</t>
  </si>
  <si>
    <t>0290420160</t>
  </si>
  <si>
    <t>4.2</t>
  </si>
  <si>
    <t>Выплата стипендии главы Чугуевского муниципального округа социально активной молодежи</t>
  </si>
  <si>
    <t>0290420290</t>
  </si>
  <si>
    <t>4.3</t>
  </si>
  <si>
    <t>Поддержка молодежных общественных объединений</t>
  </si>
  <si>
    <t>0290420310</t>
  </si>
  <si>
    <t>5</t>
  </si>
  <si>
    <t>Формирование доступной среды</t>
  </si>
  <si>
    <t>0290541060</t>
  </si>
  <si>
    <t>6</t>
  </si>
  <si>
    <t xml:space="preserve">Проведение ремонтно-реставрационных работ объектов культурного наследия </t>
  </si>
  <si>
    <t>6.1</t>
  </si>
  <si>
    <t>Содержание и ремонт памятников истории и культуры, в том числе объектов культурного наследия</t>
  </si>
  <si>
    <t>0290620280</t>
  </si>
  <si>
    <t>6.2</t>
  </si>
  <si>
    <t>Разработка проектной документации на проведение работ по сохранению объектов культурного наследия</t>
  </si>
  <si>
    <t>0290692500</t>
  </si>
  <si>
    <t>Развитие массовой физической культуры и спорта на территории Чугуевского МО</t>
  </si>
  <si>
    <t>11</t>
  </si>
  <si>
    <t>0590220170</t>
  </si>
  <si>
    <t>Приобретение спортивного оборудования, приспособлений, инвентаря, расходных материалов</t>
  </si>
  <si>
    <t>Приобретение наградной атрибутики</t>
  </si>
  <si>
    <t>0590220180</t>
  </si>
  <si>
    <t>Организация и проведение мероприятий физкультурно-спортивной направленности для лиц с ограниченными возможностями здоровья</t>
  </si>
  <si>
    <t>Поэтапное внедрение Всероссийского физкультурно-спортивного комплекса ГТО на территории Чугуевского муниципального округа</t>
  </si>
  <si>
    <t>0590220210</t>
  </si>
  <si>
    <t>Организация и проведение физкультурно-спортивных мероприятий в рамках Всероссийского физкультурно-спортивного комплекса "Готов к труду и обороне" (ГТО)</t>
  </si>
  <si>
    <t>Пропаганда физической культуры и спорта как составляющей здорового образа жизни населения Чугуевского муниципального округа</t>
  </si>
  <si>
    <t>0590220240</t>
  </si>
  <si>
    <t>Развитие туризма на территории Чугуевского муниципального округа</t>
  </si>
  <si>
    <t>Организация и проведение мероприятий с элементами спортивного туризма</t>
  </si>
  <si>
    <t>Приобретение туристического оборудования, инвентаря, снаряжений и расходных материалов</t>
  </si>
  <si>
    <t>Приобретение призов и наградной атрибутики</t>
  </si>
  <si>
    <t>Развитие спортивной инфраструктуры, находящейся в муниципальной собственности</t>
  </si>
  <si>
    <t>Организация физкультурно-спортивной работы по месту жительства</t>
  </si>
  <si>
    <t>90</t>
  </si>
  <si>
    <t>Техническое и программное обеспечение администрации Чугуевского муниципального округа</t>
  </si>
  <si>
    <t>Организация защиты персональных данных, обеспечение функционирования системы информационной безопасности</t>
  </si>
  <si>
    <t>2</t>
  </si>
  <si>
    <t>Основное мероприятие: 
2. Информационная открытость</t>
  </si>
  <si>
    <t>Обеспечение бесперебойного круглосуточного функционирования официального сайта администрации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</si>
  <si>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</si>
  <si>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Основное мероприятие "Обеспечение правовых и организационных мер, направленных на предупреждение, выявление и последующее устранение причин коррупции"</t>
  </si>
  <si>
    <t>Повышение квалификации муниципальных служащих по образовательным программам в области противодействия коррупции</t>
  </si>
  <si>
    <t>Основное мероприятие: "Организация профессионального обучения муниципальных служащих"</t>
  </si>
  <si>
    <t>12</t>
  </si>
  <si>
    <t>Ежемесячные денежные выплаты опекунам (попечителям) на содержание детей, находящихся под опекой (попечительством)</t>
  </si>
  <si>
    <t>0490293051</t>
  </si>
  <si>
    <t>323</t>
  </si>
  <si>
    <t>Вознаграждение приемным родителям</t>
  </si>
  <si>
    <t>0490293053</t>
  </si>
  <si>
    <t>0490300000</t>
  </si>
  <si>
    <t>Разработка проекта генерального плана и правил землепользования Чугуевского муниципального округа</t>
  </si>
  <si>
    <t>Субсидии некомерческим организациям, не являющимися муниципальными организациями</t>
  </si>
  <si>
    <t>0490343030</t>
  </si>
  <si>
    <t>633</t>
  </si>
  <si>
    <t>Организация ритуальных услуг и содержание мест захоронения</t>
  </si>
  <si>
    <t>1</t>
  </si>
  <si>
    <t>Организация мероприятий по благоустройству территорий Чугуевского муницпального округа</t>
  </si>
  <si>
    <t>1690224020</t>
  </si>
  <si>
    <t>0790223030</t>
  </si>
  <si>
    <t>0790223040</t>
  </si>
  <si>
    <t>Проведение информационной пропаганды, направленной на профилактику терроризма и экстремизма</t>
  </si>
  <si>
    <t>Обеспечение мер  по предупреждению, ликвидации снижение и смягчение рисков последствий ЧС</t>
  </si>
  <si>
    <t>15</t>
  </si>
  <si>
    <t>Приобретение и установка звуковых сирен оповещения населения</t>
  </si>
  <si>
    <t>Создание условий для организации работы добровольной пожарной охраны</t>
  </si>
  <si>
    <t>Создание условий для забора воды пожарной техникой</t>
  </si>
  <si>
    <t>Обеспечение, приобретение и содержание пожаротехнических средств</t>
  </si>
  <si>
    <t>226100</t>
  </si>
  <si>
    <t>1090170120</t>
  </si>
  <si>
    <t>1090170590</t>
  </si>
  <si>
    <t>109010591</t>
  </si>
  <si>
    <t>Основное мероприятие: "Внедрение современных механизмов стимулирования муниципальных служащих, повышения престижа муниципальной службы"</t>
  </si>
  <si>
    <t>Пенсии за выслугу лет лицам, замещавшим должности муниципальной службы в органах местного самоуправления Чугуевского муниципального округа</t>
  </si>
  <si>
    <t>Федеральный бюджет</t>
  </si>
  <si>
    <t>Краевой бюджет</t>
  </si>
  <si>
    <t>Бюджет округа</t>
  </si>
  <si>
    <t>Иные внебюджетные источники</t>
  </si>
  <si>
    <t>0420000000</t>
  </si>
  <si>
    <t>Основное мероприятие "Формирование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</si>
  <si>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0420100000</t>
  </si>
  <si>
    <t>Обеспечение проведения технической инвентаризации объектов недвижимости, изготовления технической документации, формирование земельных участков для организации проведения конкурсов и аукционов</t>
  </si>
  <si>
    <t>Основное мероприятие "Проведение оценки рыночной стоимости муниципального имущества"</t>
  </si>
  <si>
    <t>0420240020</t>
  </si>
  <si>
    <t>Обеспечение проведения оценки рыночной стоимости объектов недвижимости, земельных участков, а также права аренды на объекты недвижимости и земельные участки</t>
  </si>
  <si>
    <t>Подпрограмма "Создание условий для обеспечения доступным и комфортным жильем населения Чугуевского муниципального округа" на 2020-2024 годы</t>
  </si>
  <si>
    <t>Подпрограмма "Долгосрочное финансовое планирование и организация бюджетного процесса в Чугуевском муниципальном округе" на 2020-2024 годы</t>
  </si>
  <si>
    <t>972</t>
  </si>
  <si>
    <t>0440000000</t>
  </si>
  <si>
    <t>Основное мероприятие "Совершенствование бюджетного процесса""</t>
  </si>
  <si>
    <t>0440110030</t>
  </si>
  <si>
    <t>Бюджет Приморского края</t>
  </si>
  <si>
    <t>5.1</t>
  </si>
  <si>
    <t>Поддержка традиционно сложившихся и развитие новых производств</t>
  </si>
  <si>
    <t xml:space="preserve">Обновление основных производственных фондов промышленных предприятий </t>
  </si>
  <si>
    <t>Строительство деревообрабатывающих предприятий</t>
  </si>
  <si>
    <t>Создание новых рабочих мест</t>
  </si>
  <si>
    <t>Строительство фабрики экологически чистых игрушек в с. Чугуевка</t>
  </si>
  <si>
    <t>Реконструкция и строительство объектов торговли, общественного питания</t>
  </si>
  <si>
    <t>5.2</t>
  </si>
  <si>
    <t>Повышение эффективности агропромышленного комплекса</t>
  </si>
  <si>
    <t>Приобретение племенного скота</t>
  </si>
  <si>
    <t>Строительство фермы КРС в муниципальном округе</t>
  </si>
  <si>
    <t>Сохранение и поддержание плодородия земель путем внесения минеральных удобрений и средств химизации</t>
  </si>
  <si>
    <t>Приобретение техники и оборудования</t>
  </si>
  <si>
    <t>Вовлечение в оборот неиспользуемых сельскохозяйственных угодий</t>
  </si>
  <si>
    <t>5.3</t>
  </si>
  <si>
    <t>оплата проезда беременных женщин и больных туберкулёзом на приём к врачу (в границах Чугуевского муниципального района)</t>
  </si>
  <si>
    <t>единовременная выплата на погребение умершего почетного гражданина Чугуевского муниципального округа (района)</t>
  </si>
  <si>
    <t>0490242020</t>
  </si>
  <si>
    <t>0490293160</t>
  </si>
  <si>
    <t xml:space="preserve"> - летнее, в том числе:</t>
  </si>
  <si>
    <t>планировка автогрейдером дорог Чугуевского муниципального округа</t>
  </si>
  <si>
    <t>Отсыпка дорог Чугуевского муниципального округа</t>
  </si>
  <si>
    <t>Ямочный ремонт дорог Чугуевского муниципального округа</t>
  </si>
  <si>
    <t>Укрепление обочин дорог Чугуевского муниципального округа</t>
  </si>
  <si>
    <t>Ремонт исодержание искуственных сооружений (мостов, трубопереездов) в селах Чугуевского муниципального округа</t>
  </si>
  <si>
    <t>Очистка дорог от мусора, расчистка свалок вдоль дорог</t>
  </si>
  <si>
    <t>Уборка опасных деревьев</t>
  </si>
  <si>
    <t>Скашивание травы вдоль дорог</t>
  </si>
  <si>
    <t>Ремонт автомобильных дорог общего пользования местного значения населенных пунктов Чугуевского муниципального округа</t>
  </si>
  <si>
    <t>Устройство и восстановление уличного освещения вдоль дорог Чугуевского муниципального округа</t>
  </si>
  <si>
    <t>федеральный бюджет</t>
  </si>
  <si>
    <t>краевой бюджет</t>
  </si>
  <si>
    <t>бюджет ЧМО</t>
  </si>
  <si>
    <t>Развитие адаптивной физической культуры</t>
  </si>
  <si>
    <t>Содержание линий уличного освещения</t>
  </si>
  <si>
    <t>Ремонт и модернизация тепловых сетей</t>
  </si>
  <si>
    <t>№ п/п</t>
  </si>
  <si>
    <t xml:space="preserve">Наименование   
подпрограммы,  
мероприятия,   
  отдельного   
  мероприятия  
</t>
  </si>
  <si>
    <t>1.1.</t>
  </si>
  <si>
    <t>1.</t>
  </si>
  <si>
    <t>1.2.</t>
  </si>
  <si>
    <t>1.3.</t>
  </si>
  <si>
    <t>1.4.</t>
  </si>
  <si>
    <t>1.2.1</t>
  </si>
  <si>
    <t>1.2.2</t>
  </si>
  <si>
    <t>1.2.3</t>
  </si>
  <si>
    <t>1.2.4</t>
  </si>
  <si>
    <t>1.2.5</t>
  </si>
  <si>
    <t>1.2.6</t>
  </si>
  <si>
    <t>1.2.7</t>
  </si>
  <si>
    <t>1.2.8</t>
  </si>
  <si>
    <t>1.2.9</t>
  </si>
  <si>
    <t>1.3.1</t>
  </si>
  <si>
    <t xml:space="preserve">Источники ресурсного    
  обеспечения        
</t>
  </si>
  <si>
    <t>1.1.1</t>
  </si>
  <si>
    <t>1.1.2</t>
  </si>
  <si>
    <t>1.1.3</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</si>
  <si>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</si>
  <si>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Мероприятия по профилактике терроризма и экстремизма</t>
  </si>
  <si>
    <t>Мероприятия по пожарной безопасности</t>
  </si>
  <si>
    <t xml:space="preserve">федеральный бюджет (иные межбюджетные трансферты)     </t>
  </si>
  <si>
    <t xml:space="preserve">краевой бюджет (субсидии, субвенции, иные межбюджетные трансферты)     </t>
  </si>
  <si>
    <t>Субвенции на организацию и обеспечение оздоровления и отдыха детей Примрского края (за исключением организации отдыха детей в каникулярное время)</t>
  </si>
  <si>
    <t xml:space="preserve">Фактические
расходы  
(тыс. руб.) 
</t>
  </si>
  <si>
    <t xml:space="preserve">Оценка расходов              (в соответствии с муниципальной программой),
  тыс. руб.   
</t>
  </si>
  <si>
    <t xml:space="preserve">Мероприятия по трудоустройству несовершеннолетних </t>
  </si>
  <si>
    <t>Расходы на приобретение коммунальных услуг</t>
  </si>
  <si>
    <t>2.2.</t>
  </si>
  <si>
    <t>3.3.</t>
  </si>
  <si>
    <t>2.3.</t>
  </si>
  <si>
    <t>2.1.</t>
  </si>
  <si>
    <t>3.1.</t>
  </si>
  <si>
    <t>3.2.</t>
  </si>
  <si>
    <t>3.4.</t>
  </si>
  <si>
    <t>3.5.</t>
  </si>
  <si>
    <t>4.1.</t>
  </si>
  <si>
    <t>4.2.</t>
  </si>
  <si>
    <t>Основное мероприятие "Развитие инфраструктуры организаций дошкольного образования"</t>
  </si>
  <si>
    <t>Мероприятия по информатизации системы образования</t>
  </si>
  <si>
    <t>Строительство, реконструкция зданий (в том числе проекто-изыскательские работы)</t>
  </si>
  <si>
    <t>Мероприятия по капитальному ремонту  зданий и  помещений учреждений (в том числе проектно - изыскательские работы)</t>
  </si>
  <si>
    <t>Основное мероприятие "Реализация образовательных программ дошкольного образования"</t>
  </si>
  <si>
    <t>Мероприятия по по охране труда</t>
  </si>
  <si>
    <t>Приобретение витамина С для детей, посещающих муниципальные дошкольные учреждения</t>
  </si>
  <si>
    <t>Расходы на обеспечение деятельности (оказание услуг, выполнение работ) муниципальных учреждений</t>
  </si>
  <si>
    <t>Основное мероприятие "Управление в сфере реализации развития отрасли образования"</t>
  </si>
  <si>
    <t>4.1.1</t>
  </si>
  <si>
    <t>4.1.2</t>
  </si>
  <si>
    <t>Расходы на обеспечение деятельности (оказание услуг, выполнение работ) учреждений</t>
  </si>
  <si>
    <t>4.1.3</t>
  </si>
  <si>
    <t>Всего</t>
  </si>
  <si>
    <t>бюджет  Чугуевского муниципального округа</t>
  </si>
  <si>
    <t xml:space="preserve">краевой бюджет (субсидии, субвенции, иные межбюджетные трансферты),   бюджет  Чугуевского муниципального округа  </t>
  </si>
  <si>
    <t>Форма 7</t>
  </si>
  <si>
    <t xml:space="preserve">Наименование муниципальной программы,  подпрограммы, отдельного   
  мероприятия  
</t>
  </si>
  <si>
    <t xml:space="preserve">Код бюджетной классификации </t>
  </si>
  <si>
    <t>ГРБС</t>
  </si>
  <si>
    <t>РзПр</t>
  </si>
  <si>
    <t>ЦСт</t>
  </si>
  <si>
    <t>ВР</t>
  </si>
  <si>
    <t>Рз</t>
  </si>
  <si>
    <t>Пр</t>
  </si>
  <si>
    <t>07</t>
  </si>
  <si>
    <t>01</t>
  </si>
  <si>
    <t>0110120190</t>
  </si>
  <si>
    <t>244</t>
  </si>
  <si>
    <t>0110170070</t>
  </si>
  <si>
    <t>414</t>
  </si>
  <si>
    <t>0110170080</t>
  </si>
  <si>
    <t>243</t>
  </si>
  <si>
    <t>0110220050</t>
  </si>
  <si>
    <t>0110220060</t>
  </si>
  <si>
    <t>0110220100</t>
  </si>
  <si>
    <t>0110220150</t>
  </si>
  <si>
    <t>0110270590</t>
  </si>
  <si>
    <t>111</t>
  </si>
  <si>
    <t>112</t>
  </si>
  <si>
    <t>119</t>
  </si>
  <si>
    <t>851</t>
  </si>
  <si>
    <t>852</t>
  </si>
  <si>
    <t>853</t>
  </si>
  <si>
    <t>0110270591</t>
  </si>
  <si>
    <t>0110293070</t>
  </si>
  <si>
    <t>10</t>
  </si>
  <si>
    <t>04</t>
  </si>
  <si>
    <t>0110293090</t>
  </si>
  <si>
    <t>313</t>
  </si>
  <si>
    <t>03</t>
  </si>
  <si>
    <t>321</t>
  </si>
  <si>
    <t>971</t>
  </si>
  <si>
    <t>011P252320</t>
  </si>
  <si>
    <t>02</t>
  </si>
  <si>
    <t>612</t>
  </si>
  <si>
    <t>0120210060</t>
  </si>
  <si>
    <t>831</t>
  </si>
  <si>
    <t>0120220050</t>
  </si>
  <si>
    <t>0120220060</t>
  </si>
  <si>
    <t>0120220150</t>
  </si>
  <si>
    <t>0120270390</t>
  </si>
  <si>
    <t>0120270590</t>
  </si>
  <si>
    <t>611</t>
  </si>
  <si>
    <t>0120270591</t>
  </si>
  <si>
    <t>0120293060</t>
  </si>
  <si>
    <t>0120393150</t>
  </si>
  <si>
    <t>0120441060</t>
  </si>
  <si>
    <t>06</t>
  </si>
  <si>
    <t>012E593140</t>
  </si>
  <si>
    <t>0130170490</t>
  </si>
  <si>
    <t>0130170491</t>
  </si>
  <si>
    <t>0130170690</t>
  </si>
  <si>
    <t>0130170691</t>
  </si>
  <si>
    <t>974</t>
  </si>
  <si>
    <t>0130221050</t>
  </si>
  <si>
    <t>0130293080</t>
  </si>
  <si>
    <t>0130320160</t>
  </si>
  <si>
    <t>09</t>
  </si>
  <si>
    <t>0190420060</t>
  </si>
  <si>
    <t>0190470590</t>
  </si>
  <si>
    <t>0190470591</t>
  </si>
  <si>
    <t>Форма 8</t>
  </si>
  <si>
    <t>0120170060</t>
  </si>
  <si>
    <t>Приобретение технологического оборудования</t>
  </si>
  <si>
    <t>0120253030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</si>
  <si>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</si>
  <si>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2.2.14</t>
  </si>
  <si>
    <t>2.2.15</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</si>
  <si>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</si>
  <si>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01203R3041</t>
  </si>
  <si>
    <t>2.3.3</t>
  </si>
  <si>
    <t>2.3.4</t>
  </si>
  <si>
    <t>Расходы на предупреждение распространения коронавирусной инфекции</t>
  </si>
  <si>
    <t>0120229070</t>
  </si>
  <si>
    <t>Форма 10</t>
  </si>
  <si>
    <t>Субсидии на иные цели (Мероприятия по профилактике терроризма и экстремизма)</t>
  </si>
  <si>
    <t>247</t>
  </si>
  <si>
    <t>Основное мероприятие "Реализация инициативных проектов"</t>
  </si>
  <si>
    <t>0130120050</t>
  </si>
  <si>
    <t>Субсидии на иные цели (Мероприятия по информатизации системы образования)</t>
  </si>
  <si>
    <t>0130120190</t>
  </si>
  <si>
    <t>013E193140</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</si>
  <si>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</si>
  <si>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Реализация инициативного проекта по направлению "Твой проект", в рамках софинансирования краевого бюджета</t>
  </si>
  <si>
    <t>I</t>
  </si>
  <si>
    <t>бюджет Чугуевского округа</t>
  </si>
  <si>
    <t>0390300000</t>
  </si>
  <si>
    <t>3.2</t>
  </si>
  <si>
    <t>3.3</t>
  </si>
  <si>
    <t>3.4</t>
  </si>
  <si>
    <t>3.5</t>
  </si>
  <si>
    <t>Приобретение и установка дорожных знаков, разметка пешеходных переходов и улично-дорожной сети (субсидии МБУ СКС)</t>
  </si>
  <si>
    <t xml:space="preserve"> -*-</t>
  </si>
  <si>
    <r>
      <t xml:space="preserve">Содержание автомобильных дорог </t>
    </r>
    <r>
      <rPr>
        <b/>
        <sz val="11"/>
        <color indexed="8"/>
        <rFont val="Times New Roman"/>
        <family val="1"/>
        <charset val="204"/>
      </rPr>
      <t>(субсидии МБУ СКС)</t>
    </r>
  </si>
  <si>
    <t>Отв. Исп.</t>
  </si>
  <si>
    <t>АЧМО</t>
  </si>
  <si>
    <t>Разработка туристических маршрутов по объектам культурно-исторического наследия</t>
  </si>
  <si>
    <t>Подпрограмма  "Содержание и ремонт муницпального жилищного фонда"</t>
  </si>
  <si>
    <t>2.1.3</t>
  </si>
  <si>
    <t>2.1.4</t>
  </si>
  <si>
    <t>2.1.5</t>
  </si>
  <si>
    <t>2.1.6</t>
  </si>
  <si>
    <t>2.1.7</t>
  </si>
  <si>
    <t>Подпрограмма "Переселение граждан из ветхого и аварийного жилья"</t>
  </si>
  <si>
    <t>Признание жилых помещений непригодными для проживания и снос жилых помещений, признанных непригодными</t>
  </si>
  <si>
    <t>Подпрограмма "Обеспечение жильем молодых семей"</t>
  </si>
  <si>
    <t>5.1.</t>
  </si>
  <si>
    <t>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t>
  </si>
  <si>
    <t>Комплектование книжных фондов и обеспечение информационно-техническим оборудованием библиотек</t>
  </si>
  <si>
    <t>Комплектование и обеспечение сохранности библиотечных фондов  и обеспечение информационно-техническим оборудованием библиотек</t>
  </si>
  <si>
    <t>Приобретение светового, звукового и мультимедийного оборудования</t>
  </si>
  <si>
    <t>2.8.1</t>
  </si>
  <si>
    <t>Приобретение центральным учреждением культуры клубного типа светового, звукового и мультимедийного оборудования</t>
  </si>
  <si>
    <t>2.9</t>
  </si>
  <si>
    <t>6.3</t>
  </si>
  <si>
    <t>Работы по сохранению объектов культурного наследия</t>
  </si>
  <si>
    <t>Строительство, реконструкция зданий (в том числе проектно-изыскательские работы)</t>
  </si>
  <si>
    <t>0290692490</t>
  </si>
  <si>
    <t>1.1.4</t>
  </si>
  <si>
    <t>1.1.5</t>
  </si>
  <si>
    <t>Отдельное мероприятие "Формирование благоприятных условий жизнедеятельности""</t>
  </si>
  <si>
    <t>МКУ "ЦХО"</t>
  </si>
  <si>
    <t>1.1.1.3</t>
  </si>
  <si>
    <t>Аренда помещения, охранные услуги (отдел ЗАГС)</t>
  </si>
  <si>
    <t>Иные выплаты персоналу</t>
  </si>
  <si>
    <t>Начисления на заработную плату</t>
  </si>
  <si>
    <t>Налог на имущество</t>
  </si>
  <si>
    <t>Прочие налоги и сборы</t>
  </si>
  <si>
    <t>Уплата иных платежей</t>
  </si>
  <si>
    <t>Теплоснабжение, электроснабжение</t>
  </si>
  <si>
    <t>1.3.2</t>
  </si>
  <si>
    <t>Водоснабжение, водоотведение</t>
  </si>
  <si>
    <t>Расходы по оплате договоров , контрактов на выполнение  работ, оказание услуг, связанных с материально- техническим обеспечением органов местного самоуправления</t>
  </si>
  <si>
    <t>06501L4970</t>
  </si>
  <si>
    <t>6.</t>
  </si>
  <si>
    <t>0310</t>
  </si>
  <si>
    <t xml:space="preserve">Проведение комплекса мероприятий по расчистке, углублению и берегоукреплению водных объектов, а также водоотводных канав </t>
  </si>
  <si>
    <t>Оплата расходов на составление сметных расчетов по проведению инженерной защиты, расчистке, углублению и берегоукреплению водных объектов, а также водосточных канав, и на проведение экспертизы данных сметных расчетов</t>
  </si>
  <si>
    <t xml:space="preserve">Проведение ежегодного обслуживания, текущего ремонта данных гидротехнических сооружений, а также удаление древесно-кустарниковой растительности  </t>
  </si>
  <si>
    <t>Приобретение дополнительных знаков «Пожарный водозабор» с указателями направления</t>
  </si>
  <si>
    <t>Приобретение и установка баннеров, плакатов, аншлагов с информацией о мерах предосторожности с огнем и о введении особого противопожарного режима</t>
  </si>
  <si>
    <t>Приобретение и распространение информационных листовок, памяток и брошюр на тематику пожарной безопасности</t>
  </si>
  <si>
    <t>Оборудование жилых домов социально-незащищенных граждан автономными пожарными извещателями</t>
  </si>
  <si>
    <t>Приобретение и обслуживание (ремонт) мотопомп, приобретение ледобуров, спец.одежды и инвентаря для добровольных пожарных по селам</t>
  </si>
  <si>
    <t>Приобретение воздуходувок для тушения полевых пожаров</t>
  </si>
  <si>
    <t>Приобретение противопожарных ранцев-опрыскивателей, зажигательных аппаратов и таблеток-смачивателей для РЛО</t>
  </si>
  <si>
    <t>Проведение агитационно-массовой работы с целью привлечения населения в ряды добровольных пожарных</t>
  </si>
  <si>
    <t>1590226090</t>
  </si>
  <si>
    <t>1590226100</t>
  </si>
  <si>
    <t>Пропаганда здорового образа жизни, профилактика вредных привычек, формирование у населения мотивации к здоровому образу жизни</t>
  </si>
  <si>
    <t>Изготовление и распространение листовок и буклетов</t>
  </si>
  <si>
    <t xml:space="preserve">Проведение профилактических мероприятий антитабачной и антиалкогольной направленности, неинфекционных заболеваний, заболеваний полости рта и заболеваний репродуктивной системы у мужчин  </t>
  </si>
  <si>
    <t>Создание условий для физической активности населения</t>
  </si>
  <si>
    <t>проведение оздоровительных мероприятий</t>
  </si>
  <si>
    <t>Объем расходов (в рублях), годы</t>
  </si>
  <si>
    <t>краевой бюджет  субвенции</t>
  </si>
  <si>
    <t>Бюджет Чугуевского муниципального округа</t>
  </si>
  <si>
    <t>Админист-рация Чугуевс-кого муни-ципального округа</t>
  </si>
  <si>
    <t>МКУ «ЦООУ»</t>
  </si>
  <si>
    <t xml:space="preserve">Подписка на периодические издания по профилактике безнадзорности и правонарушений среди несовершеннолетних (в т.ч. видеофильмы), </t>
  </si>
  <si>
    <t>Обследование семей, находящихся в социально опасном положении, нуждающихся в помощи государства (приобретение ГСМ)</t>
  </si>
  <si>
    <t>2..1</t>
  </si>
  <si>
    <r>
      <t xml:space="preserve">ОЦЕНКА  ЭФФЕКТИВНОСТИ  МУНИЦИПАЛЬНЫХ ПРОГРАММ                                                                                   ЗА </t>
    </r>
    <r>
      <rPr>
        <b/>
        <u/>
        <sz val="16"/>
        <rFont val="Times New Roman"/>
        <family val="1"/>
        <charset val="204"/>
      </rPr>
      <t>2021</t>
    </r>
    <r>
      <rPr>
        <b/>
        <sz val="16"/>
        <rFont val="Times New Roman"/>
        <family val="1"/>
        <charset val="204"/>
      </rPr>
      <t xml:space="preserve"> ГОД  приведена в сводной таблице оценки эффективности реализации муниципальных программ за 2021 год  Доклада о ходе релизации муниципальных программ в Чугуевском муниципальном округе за 2021 год</t>
    </r>
  </si>
  <si>
    <t>Субсидии бюджетным учреждениям на иные цели (Мероприятия по профилактике терроризма и экстремизма)</t>
  </si>
  <si>
    <t>Субсидии бюджетным учреждениям на иные цели (Мероприятия по по охране труда)</t>
  </si>
  <si>
    <t>Субсидии бюджетным учреждениям на иные цели (Мероприятия по пожарной безопасности)</t>
  </si>
  <si>
    <t>1.2.10</t>
  </si>
  <si>
    <t>1.2.11</t>
  </si>
  <si>
    <t>1.2.12</t>
  </si>
  <si>
    <t>1.2.13</t>
  </si>
  <si>
    <t>1.2.14</t>
  </si>
  <si>
    <t>1.2.15</t>
  </si>
  <si>
    <t>1.2.16</t>
  </si>
  <si>
    <t>Субсидии бюджетным учреждениям на иные цели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</si>
  <si>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обеспечение деятельности (оказание услуг, выполнение работ)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</si>
  <si>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</si>
  <si>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</si>
  <si>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1.2.17</t>
  </si>
  <si>
    <t>Образовательные учреждения, МКУ "ЦООУ"</t>
  </si>
  <si>
    <t xml:space="preserve">федеральный бюджет (иные межбюджетные трансферты)        
</t>
  </si>
  <si>
    <t xml:space="preserve">краевой бюджет (субсидии,  
субвенции, иные            
межбюджетные трансферты)   
</t>
  </si>
  <si>
    <t xml:space="preserve">бюджет Чугуевского муниципального района          </t>
  </si>
  <si>
    <t>Основное мероприятие "Федеральный проект "Современная школа""</t>
  </si>
  <si>
    <t>011E193140</t>
  </si>
  <si>
    <t>1.5.1</t>
  </si>
  <si>
    <t>Субсидии бюджетным учреждениям на иные цели (Мероприятия по капитальному ремонту  зданий и  помещений учреждений (в том числе проектно - изыскательские работы)</t>
  </si>
  <si>
    <t>Капитальный ремонт зданий муниципальных общеобразовательных учреждений, в рамках софинансирования краевого бюджета</t>
  </si>
  <si>
    <t>Субсидии бюджетным учреждениям на иные цели (Капитальный ремонт зданий муниципальных общеобразовательных учреждений, в рамках софинансирования краевого бюджета)</t>
  </si>
  <si>
    <t>0120170080</t>
  </si>
  <si>
    <t>01201S2340</t>
  </si>
  <si>
    <t>Расходы, связанные с исполнением решений,принятых судебными органами</t>
  </si>
  <si>
    <t>Субсидии бюджетным учреждениям на иные цели (Мероприятия по охране труда)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</si>
  <si>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</si>
  <si>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</si>
  <si>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бюджетным учреждениям на иные цели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</si>
  <si>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Субсидии бюджетным учреждениям на иные цели (Мероприятия по трудоустройству несовершеннолетних ) </t>
  </si>
  <si>
    <t>2.2.16</t>
  </si>
  <si>
    <t>2.2.17</t>
  </si>
  <si>
    <t>2.2.18</t>
  </si>
  <si>
    <t>2.2.19</t>
  </si>
  <si>
    <t>2.2.20</t>
  </si>
  <si>
    <t>2.2.21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</si>
  <si>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</si>
  <si>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</si>
  <si>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Субсидии бюджетным учреждениям на иные цели (Субвенции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</si>
  <si>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t>
  </si>
  <si>
    <t>Мероприятия по патриотическому воспитанию детей и молодежи</t>
  </si>
  <si>
    <t>0120620180</t>
  </si>
  <si>
    <t>Основное мероприятие "Патриотическое воспитание детей и молодежи"</t>
  </si>
  <si>
    <t>0120592360</t>
  </si>
  <si>
    <t>01205S2360</t>
  </si>
  <si>
    <t>2.7.</t>
  </si>
  <si>
    <t>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</si>
  <si>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012E250970</t>
  </si>
  <si>
    <t>2.8.</t>
  </si>
  <si>
    <t>Федеральный проект "Современная школа"</t>
  </si>
  <si>
    <t>012E193140</t>
  </si>
  <si>
    <t>2.8.2</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</si>
  <si>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</si>
  <si>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0130120060</t>
  </si>
  <si>
    <t>Субсидии на выполнение муниципального задания (Расходы на предупреждение распространения коронавирусной инфекции)</t>
  </si>
  <si>
    <t>0130129070</t>
  </si>
  <si>
    <t>3.1.8</t>
  </si>
  <si>
    <t>3.1.9</t>
  </si>
  <si>
    <t>3.1.10</t>
  </si>
  <si>
    <t>3.1.11</t>
  </si>
  <si>
    <t>973</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</si>
  <si>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</si>
  <si>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0130192480</t>
  </si>
  <si>
    <t>Приобретение музыкальных инструментов и художественного инвентаря для учреждений дополнительного образования детей в сфере культуры на условиях софинансирования из краевого бюджета</t>
  </si>
  <si>
    <t>01301S2480</t>
  </si>
  <si>
    <t>Федеральный проект "Успех каждого ребенка"</t>
  </si>
  <si>
    <t>3.5.1</t>
  </si>
  <si>
    <t>013E220330</t>
  </si>
  <si>
    <t>Основное мероприятие "Реализация мер социальной поддержки по обеспечению услугами общественного транспорта"</t>
  </si>
  <si>
    <t>4.2.1</t>
  </si>
  <si>
    <t>Перевозка учащихся общественным транспортом</t>
  </si>
  <si>
    <t>0190541030</t>
  </si>
  <si>
    <t>Мероприятия муниципальной программы "Развитие образования Чугуевского муниципального округа" на 2020-2027 годы</t>
  </si>
  <si>
    <t>Подпрограмма "Развитие системы дополнительного образования, отдыха, оздоровления и занятости детей и подростков в Чугуевском муниципальном округе" на 2020-2027 годы</t>
  </si>
  <si>
    <t xml:space="preserve">Подпрограмма «Развитие системы дошкольного образования в Чугуевском муниципальном округе» на 2020-2027» годы </t>
  </si>
  <si>
    <t>Субсидии бюджетным учреждениям на иные цели (Мероприятия по информатизации системы образования)</t>
  </si>
  <si>
    <t>Субсидии бюджетным учреждениям на иные цели  (Приобретение витамина С для детей, посещающих муниципальные дошкольные учреждения)</t>
  </si>
  <si>
    <t>Основное мероприятие "Федеральный проект" Современная школа</t>
  </si>
  <si>
    <t>Субсидии бюджетным учреждениям на иные цели (Приобретение технологического оборудования)</t>
  </si>
  <si>
    <t>Субсидии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</si>
  <si>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</si>
  <si>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Основное мероприятие "Реализация образовательных программ начального, общего, основного общего и среднего общего образования"</t>
  </si>
  <si>
    <t>0620122050</t>
  </si>
  <si>
    <t xml:space="preserve">Оценка расходов (в соответсвии с муниципальной программой) на отчетную дату
</t>
  </si>
  <si>
    <t xml:space="preserve">бюджет ЧМО </t>
  </si>
  <si>
    <t>Подпрограмма  "Чистая вода"</t>
  </si>
  <si>
    <t>Подпрограмма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</si>
  <si>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Обеспечение теплоснабжением многоквартирных домов с. Чугуевка, ул. 50 лет Октября, 2; с. Чугуевка, ул. Дзержинского, д. 7</t>
  </si>
  <si>
    <t>02901R5192</t>
  </si>
  <si>
    <t>02901L5190</t>
  </si>
  <si>
    <t>0290229070</t>
  </si>
  <si>
    <t>0290270070</t>
  </si>
  <si>
    <t>7.</t>
  </si>
  <si>
    <t>8.</t>
  </si>
  <si>
    <t>Строительство и демонтаж объектов культуры</t>
  </si>
  <si>
    <t>Демонтаж памятника В. И. Ленину</t>
  </si>
  <si>
    <t>8.1</t>
  </si>
  <si>
    <t>9.</t>
  </si>
  <si>
    <t>Федеральный проект "Культурная среда"</t>
  </si>
  <si>
    <t>9.1</t>
  </si>
  <si>
    <t>9.2</t>
  </si>
  <si>
    <t>10.</t>
  </si>
  <si>
    <t>Установка сценического комлекса</t>
  </si>
  <si>
    <t>10.1</t>
  </si>
  <si>
    <t>0290821090</t>
  </si>
  <si>
    <t>0291021100</t>
  </si>
  <si>
    <t>6.4</t>
  </si>
  <si>
    <t>Основное мероприятие "Выполнение работ по ремонту и содержанию муниципальных нежилых зданий и помещений"</t>
  </si>
  <si>
    <t>Основное мероприятие "Создание условий для обеспечения доступным и комфортным жильем населения Чугуевского муниципального округа"</t>
  </si>
  <si>
    <t>121</t>
  </si>
  <si>
    <t>2.1.1.1</t>
  </si>
  <si>
    <t>2.1.1.2</t>
  </si>
  <si>
    <t>2.1.1.3</t>
  </si>
  <si>
    <t>ускд</t>
  </si>
  <si>
    <t xml:space="preserve">Проведение выставок, лекториев </t>
  </si>
  <si>
    <t xml:space="preserve">Размещение публикаций по профилактике здорового образа жизни в средствах массовой информации </t>
  </si>
  <si>
    <t>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t>
  </si>
  <si>
    <t>организация клубов здоровья по месту жительства</t>
  </si>
  <si>
    <t>Мониторинг заболеваемости населения Чугуевского муниципального округа</t>
  </si>
  <si>
    <t>Анализ заболеваемости и смертности населения</t>
  </si>
  <si>
    <t>Организация работы автопоезда "Здоровье"</t>
  </si>
  <si>
    <t>ИТОГО</t>
  </si>
  <si>
    <t>Наименование подпрограммы, отдельного мероприятия</t>
  </si>
  <si>
    <t>Ответственный исполнитель, соисполнитель</t>
  </si>
  <si>
    <t>Код бюджетной классификации</t>
  </si>
  <si>
    <t>Объём расходов (тыс.руб.), годы</t>
  </si>
  <si>
    <t>ЦСР</t>
  </si>
  <si>
    <t>Управление жизнеобеспечения администрации Чугуевского муниципального округа</t>
  </si>
  <si>
    <t>Техническое присоединение к электрическим сетям</t>
  </si>
  <si>
    <t xml:space="preserve">Содержание и благоустройство территорий Чугуевского муниципального округа </t>
  </si>
  <si>
    <t>Организация ритуальных услуг и содержание мест захоронения чугуевского муниципального округа</t>
  </si>
  <si>
    <t xml:space="preserve">Предоставление 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</si>
  <si>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Проведение комплекса мероприятий по расчистке, углублению и берегоукреплению водных объектов, а также водоотводных канав</t>
  </si>
  <si>
    <t>Приобретение товаров для заложения в материальный резерв администрации Чугуевского муниципального округа для ликвидации чрезвычайных ситуаций природного и техногенного характера, в соответствии с утвержденной номеклатурой</t>
  </si>
  <si>
    <t>1.1.6</t>
  </si>
  <si>
    <t xml:space="preserve">Приобретение печатной продукции (географических карт, карт - схем и т.п) для оформления планирующих документов в области гражданской обороны и предупреждения и ликвидация ЧС природного и техногенного характера, в соответствии с действующим законодательством </t>
  </si>
  <si>
    <t xml:space="preserve">2. </t>
  </si>
  <si>
    <t>Осуществление противопожарной пропаганды издание специальной рекламной продукции</t>
  </si>
  <si>
    <t xml:space="preserve">Создание условий деятельности добровольной пожарной охраны и стимулирование участия граждан и организаций в добровольной пожарной охране </t>
  </si>
  <si>
    <t xml:space="preserve">Организация выполнения и осуществления мер пожарной безопасности </t>
  </si>
  <si>
    <t xml:space="preserve">Обновление в осенний период минерализованных полос для недопущения переброса природных пожаров на территории неселенных пунктов, а также оплата расходов на составление сметных расчетов на проведение данных работ </t>
  </si>
  <si>
    <t xml:space="preserve">Проведение мероприятий по удалению сухой растительности на территории населенных пунктов и заброшенных домовладениях, а также оплата расходов на составление сметных расчетов на проведение данных работ </t>
  </si>
  <si>
    <t>Обустройство искуственных пожарных водоемов объемом 54 м3в населенных пунктах в нормативном радиусе 200 метров от социально значимых объектов, а также оплата расходов на составление сметных расчетов на проведение данных работ</t>
  </si>
  <si>
    <t>2.4.2</t>
  </si>
  <si>
    <t>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t>
  </si>
  <si>
    <t>Приобретение передвижных емкостей для воды с возможностью установки на них имеющихся мотопомп, оборудования</t>
  </si>
  <si>
    <t>1590126040</t>
  </si>
  <si>
    <t>Проектирование и проверка проектно-сметной документации</t>
  </si>
  <si>
    <t>ремонт моста в с. Чугуевка, ул. Лазо</t>
  </si>
  <si>
    <t>приобретение противогололедного материала</t>
  </si>
  <si>
    <t>Установка искусственных дорожных неровностей (лежачих полицейских) в с. Чугуевка по улицам: Комсомольская 4 шт. (школа № 1), Титова 2 шт. (школа №2), Лазо 2 шт. (колледж), Комарова 2 шт. (ледовая арена), Титова 2 шт. (д/сад), Школьная 2 шт. (д/сад)</t>
  </si>
  <si>
    <t>с. Чугуевка, ул. Советская (1281 м)</t>
  </si>
  <si>
    <t>Диагностика и паспортизация дорог общего пользования местного значения Чугуевского муниципального округа</t>
  </si>
  <si>
    <t xml:space="preserve">бюджет округа </t>
  </si>
  <si>
    <t>в т.ч. 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</si>
  <si>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</si>
  <si>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</si>
  <si>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</si>
  <si>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 xml:space="preserve">Наименование   подпрограммы,  мероприятия,   
 отдельного   мероприятия  
</t>
  </si>
  <si>
    <t>Государственная поддержка 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</si>
  <si>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Реализация целевой программы "Увековечевание памяти погибших при защите Отечества на 2019-2024 годы"</t>
  </si>
  <si>
    <t>7</t>
  </si>
  <si>
    <t>8</t>
  </si>
  <si>
    <t>9</t>
  </si>
  <si>
    <t>Федеральный проек "Культурная среда"</t>
  </si>
  <si>
    <t>Установка сценического комплекса</t>
  </si>
  <si>
    <t xml:space="preserve">Всего по программе </t>
  </si>
  <si>
    <t>1.1.7</t>
  </si>
  <si>
    <t xml:space="preserve">Организация и проведение физкультурно-спортивных мероприятий </t>
  </si>
  <si>
    <t>Приобретение спортивного оборудования, приспоблений, инвентаря, расходных материалов</t>
  </si>
  <si>
    <t>Приобретени спортивного инвентаря</t>
  </si>
  <si>
    <t>Организация и проведение мероприятий физкультурно-спортивной направленности для лиц с ограниченными возможносями здоровья</t>
  </si>
  <si>
    <t>Организация и проведение физкультурно-спортивных мероприятий в рамках Всероссийского физкультурно-спортивного комплекса "Готов у труду и обороне" (ГТО)</t>
  </si>
  <si>
    <t>Участие сборных команд района в соревнованиях, краевого, межрегионального, российского и международного уровня</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</si>
  <si>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</si>
  <si>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</si>
  <si>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</si>
  <si>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</si>
  <si>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Организация и прведение мероприятий с элементами спортивного туризма</t>
  </si>
  <si>
    <t>Организация работы по разработке туристических маршрутов</t>
  </si>
  <si>
    <t xml:space="preserve">Установка информационных модулей-гидов с исторической информацией и фотографиями </t>
  </si>
  <si>
    <t xml:space="preserve">Установка объектов туристической навигации </t>
  </si>
  <si>
    <t>Приобретение и поставка спортивного инвентаря, спортивного оборудования и иного имущества для развития массового спорта</t>
  </si>
  <si>
    <t>Основное мероприятие                                                          1. Развитие телекамуникационной структуры администрации Чугуевского муниципального округа</t>
  </si>
  <si>
    <t xml:space="preserve">Основное мероприятие                                                          2. Информационная открытость </t>
  </si>
  <si>
    <t>Обеспечение бесперебойного круглосуточного функционирования официального сайта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</si>
  <si>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</si>
  <si>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Проведение районного конкурса "Предприниматель Чугуевского муниципального округа"</t>
  </si>
  <si>
    <t>Проведение топографо-геоднзических работ</t>
  </si>
  <si>
    <t>Выполнение работ по ремонту муниципальных нежилых зданий и помещений</t>
  </si>
  <si>
    <t>Предоставление социальной выплаты на приобретение (строительство) жилья участникам подпрограммы</t>
  </si>
  <si>
    <t>Руководство и управление в сфере установленных функци органов местного самоуправления Чугуевского муниципального округа</t>
  </si>
  <si>
    <t>Отдельное мероприятие "Экономическое развитие округа"</t>
  </si>
  <si>
    <t>Повышение материального благосостояния граждан</t>
  </si>
  <si>
    <t>Оказание финансовой поддержка отдельным категориям  граждан - всего</t>
  </si>
  <si>
    <t>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</si>
  <si>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</si>
  <si>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 xml:space="preserve">Подготовка технической документации </t>
  </si>
  <si>
    <t>Оказание поддержки социально-ориетированным некоммерческим организациям</t>
  </si>
  <si>
    <t>Бюджет  округа</t>
  </si>
  <si>
    <t xml:space="preserve">Мероприятия муниципальной программы </t>
  </si>
  <si>
    <t xml:space="preserve">Приобретение товаров для заложения в материальный резерв администрации Чугуевского муниципального округа для ликвидации ЧС природного и техногенного характера, в соответствии с утвержденной номенклатурой </t>
  </si>
  <si>
    <t>«Развитие транспортной инфраструктуры Чугуевского муниципального округа» на 2020 - 2027 годы</t>
  </si>
  <si>
    <t>Устройство пешеходных переходов вблизи детских образовательных учреждений (освещение, светофор, пешеходное (леерное) ограждение )</t>
  </si>
  <si>
    <t>«Развитие транспортной инфраструктуры Чугуевского муниципального округа» на 2020- 2027 годы" – всего</t>
  </si>
  <si>
    <t>Осуществление закупок, предусматривающих изготовление полиграфической продукции антикоррупционного содержания для распространения в органах местного самоуправления, подведомственных организациях</t>
  </si>
  <si>
    <t xml:space="preserve">расчистка русла ручья "Горелый" в с. Чугуевка от ледового покрытия </t>
  </si>
  <si>
    <t xml:space="preserve">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 </t>
  </si>
  <si>
    <t>Реализация пректов инициативного  бюджетирования  по направлению "Твой проект", (Установка современной спортивно-игровой площадки с покрытием "Островок спорта")</t>
  </si>
  <si>
    <t>2.1.8</t>
  </si>
  <si>
    <t>2.1.9</t>
  </si>
  <si>
    <t>Реализация мероприятий по модернизации школьных систем образования</t>
  </si>
  <si>
    <t>Субсидии бюджетным учреждениям на иные цели (Создание центров образования естественно-научной и технологической направленностей "Точка роста")</t>
  </si>
  <si>
    <t>2.9.1</t>
  </si>
  <si>
    <t>01101S2362</t>
  </si>
  <si>
    <t>0120170100</t>
  </si>
  <si>
    <t>01201L7500</t>
  </si>
  <si>
    <t>Подпрограмма "Управление имуществом, находящимся в собственности и в ведении Чугуевского муниципального округа" на 2020-2027 годы</t>
  </si>
  <si>
    <t>Подпрограмма "Поддержка малого и среднего предпринимательства на территории Чугуевского муниципального округа" на 2020-2027 годы</t>
  </si>
  <si>
    <t>2.1.1.4</t>
  </si>
  <si>
    <t>Изготовление и оформление Книги Почетных граждан Чугуевского района</t>
  </si>
  <si>
    <t>Основное мероприятие "Обеспечение пожарной безопасности на территории Чугуевского муниципального округа"</t>
  </si>
  <si>
    <t>2.5.2</t>
  </si>
  <si>
    <t>2.5.3</t>
  </si>
  <si>
    <t>2.5.4</t>
  </si>
  <si>
    <t>2.5.5</t>
  </si>
  <si>
    <t xml:space="preserve">расчитска ручья "Горелый" в с. Чугуевкаот ледового покрытия </t>
  </si>
  <si>
    <t>Обеспечение деятельности муниципального бюджетного учреждения "Физкультурно-оздоровительный комплекс"</t>
  </si>
  <si>
    <t xml:space="preserve">Организация и проведение физкультурно-массовых мероприятий </t>
  </si>
  <si>
    <t>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автобуса.У</t>
  </si>
  <si>
    <t xml:space="preserve">Приобретение и поставка спортивного инвентаря, спортивногооборудования и иного имущества для развития массового спорта </t>
  </si>
  <si>
    <t>УСКД/АЧМО</t>
  </si>
  <si>
    <t>0590192190</t>
  </si>
  <si>
    <t>05901S2190</t>
  </si>
  <si>
    <t>05901S2230</t>
  </si>
  <si>
    <t>0590192230</t>
  </si>
  <si>
    <t>0590192680</t>
  </si>
  <si>
    <t>0590127040</t>
  </si>
  <si>
    <t xml:space="preserve">Муниципальная  
программа «Развитие образования Чугуевского муниципального округа» на 2020-2027 годы     
</t>
  </si>
  <si>
    <t>Подпрограмма "Развитие системы дошкольного образования в Чугуевском муниципальном округе" на 2020-2027 годы</t>
  </si>
  <si>
    <t>Подпрограмма  "Развитие системы общего образования в Чугуевском муниципальном округе" на 2020-2027 годы</t>
  </si>
  <si>
    <t>Проведение выставок, лекториев</t>
  </si>
  <si>
    <t xml:space="preserve">Проведение профилактических мероприятий антитабачной  и антиалкагольной направленности,неинфекционных заболеваний, заболеваний полости рта и заболеваний репродуктивной системы у мужчин </t>
  </si>
  <si>
    <t xml:space="preserve">Размещение публикации по профилактике здорового образа жизни, в средствах массовой информации </t>
  </si>
  <si>
    <t xml:space="preserve">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 </t>
  </si>
  <si>
    <t xml:space="preserve">Проведение оздоровительных мероприятий </t>
  </si>
  <si>
    <t>Организация клубов здоровья</t>
  </si>
  <si>
    <t>Анализ заболеваемрсти и смертности населения</t>
  </si>
  <si>
    <t>Основное мероприятие "Ликвидация несакционированных свалок"</t>
  </si>
  <si>
    <t>Ликвидация несакционированных свалок</t>
  </si>
  <si>
    <t>Основное мероприятие "Ликвидация несанкционированных свалок"</t>
  </si>
  <si>
    <t>Ликвидация несанкционированных свалок</t>
  </si>
  <si>
    <t>УЖО</t>
  </si>
  <si>
    <t>1890124110</t>
  </si>
  <si>
    <t>Субсидии на капитальный ремонт и ремонт атомобильных дорог общего пользования местного значения населенных пунктов за счет дорожного фонда Приморского края</t>
  </si>
  <si>
    <t>3.6</t>
  </si>
  <si>
    <t xml:space="preserve">Капитальный ремонт и ремонт автомобильных дорог общего пользования местного значения населенных пунктов за счет дорожного фонда Чугуевского округа в рамках софинансирования краевого бюджета </t>
  </si>
  <si>
    <t>03903S2390</t>
  </si>
  <si>
    <t>3.7</t>
  </si>
  <si>
    <t>0120120190</t>
  </si>
  <si>
    <t>2.1.10</t>
  </si>
  <si>
    <t>2.1.11</t>
  </si>
  <si>
    <t>0120192340</t>
  </si>
  <si>
    <t>Приобретение спортивной формы для участия команд Чугуевского муниципального округа в соревнованиях различных уровней</t>
  </si>
  <si>
    <t>0590120180</t>
  </si>
  <si>
    <t>Реализация целевой программы "Увековечение памяти погибших при защите Отечества на 2019</t>
  </si>
  <si>
    <t>УСКД/МКУ "ЦОДУК"</t>
  </si>
  <si>
    <t xml:space="preserve">Проведение диагностики, оценки транспортно-эксплутационного состояния а/дорог </t>
  </si>
  <si>
    <t xml:space="preserve">Выполнение комплекса кадастровых и иных работ </t>
  </si>
  <si>
    <t xml:space="preserve">Выполнение работ по техническому учету и паспортизации а/дорог </t>
  </si>
  <si>
    <t>3.6.1</t>
  </si>
  <si>
    <t>3.6.2</t>
  </si>
  <si>
    <t>Финансовая поддержка субъектам малого и среднего предпринимательства, имеющим статус социального предприятия</t>
  </si>
  <si>
    <t xml:space="preserve">Муниципальная  
программа «Социально-экономическое развитие Чугуевского муниципального округа» на 2020-2027 годы     
</t>
  </si>
  <si>
    <t>Подпрограмма "Долгосрочное финансовое планирование и организация бюджетного процесса в Чугуевском муниципальном округе" на 2020-2027 годы</t>
  </si>
  <si>
    <t>2.9.2</t>
  </si>
  <si>
    <t>Изготовление и приобретение печатной продукции по противодействию экстремизму и терроризму</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</si>
  <si>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</si>
  <si>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Основное мероприятие "Содержание муниципального жилищного фонда"</t>
  </si>
  <si>
    <t>Основное мероприятие "Организация работы с твердыми коммунальными отходами"</t>
  </si>
  <si>
    <t>Подготовка видовых площадок</t>
  </si>
  <si>
    <t>Организация библиотечного обслуживания</t>
  </si>
  <si>
    <t>02902192540</t>
  </si>
  <si>
    <t>02901S92540</t>
  </si>
  <si>
    <t>Комлектование и обеспечение сохранности библиотечных фондов и обеспечение информационно-техническим оборудованием библиотек</t>
  </si>
  <si>
    <t>290120270</t>
  </si>
  <si>
    <t>290129071</t>
  </si>
  <si>
    <t>Государственная поддержка отрасли культуры (мдернизация библиотек в части комлектования книжных фондов библиотек муниципальных образований государственных общедоступных библиотек</t>
  </si>
  <si>
    <t>Расходы на обеспечение деятельности (оказание услуг, выполнение работ)  учреждений</t>
  </si>
  <si>
    <t>02902270591</t>
  </si>
  <si>
    <t>Расходы связанные с преобразованием сельских поселений</t>
  </si>
  <si>
    <t>Управление экономического развития и потребительского рынка администрации Чугуевского муниципального округа</t>
  </si>
  <si>
    <t>Диагностика и паспортизация дорог общего пользования</t>
  </si>
  <si>
    <t>Управление экономического развития и потребительского рынка</t>
  </si>
  <si>
    <t>Управление имущественных и земельных отношений</t>
  </si>
  <si>
    <t>Проведение районного конкурса "Предприниматель Чугуевского муниципального округа</t>
  </si>
  <si>
    <t>Финансовая поддержка субъектам малого и среднего предпринимательства, имеющих статус социально предприятия (предпринимателя)</t>
  </si>
  <si>
    <t>Подпрограмма  №1  "Поддержка малого и среднего предпринимательства на территории Чугуевского муниципального округа" на 2020-2027 годы</t>
  </si>
  <si>
    <t>Подпрограмма № 2 "Управление имуществом, находящимся в собственности и в ведении Чугуевского муниципального округа" на 2020-2027 годы</t>
  </si>
  <si>
    <t>Основное мероприятие "Формированине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</si>
  <si>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040000000</t>
  </si>
  <si>
    <t>0410000000</t>
  </si>
  <si>
    <t>0410140050</t>
  </si>
  <si>
    <t>Обеспечение проведения технической инвентаризации объектов недвижимости, изготовления технической документации,формирования земельных участков для организации проведения конкурсов и аукционов</t>
  </si>
  <si>
    <t>0420140010</t>
  </si>
  <si>
    <t>0420200000</t>
  </si>
  <si>
    <t>0420400000</t>
  </si>
  <si>
    <t>0420440040</t>
  </si>
  <si>
    <t>Подпрограмма "Создание условий для обеспечения доступным и комфортным жильем насления Чугуевского муниципального округа" на 2020-2027 годы</t>
  </si>
  <si>
    <t xml:space="preserve">Основное мероприятие "Создание условий для обеспечения доступным и комфортным жильем насления Чугуевского муниципального округа" </t>
  </si>
  <si>
    <t>Предоставление социальной выплаты на приобретение (строиельства) жилья участникам подпрограммы</t>
  </si>
  <si>
    <t>0430100000</t>
  </si>
  <si>
    <t>0430141050</t>
  </si>
  <si>
    <t>322</t>
  </si>
  <si>
    <t>Основное мероприятие "Совершенствование бюджетного процесса"</t>
  </si>
  <si>
    <t>122</t>
  </si>
  <si>
    <t>129</t>
  </si>
  <si>
    <t>Подпрограмма "Улучшение инвестиционного климата в Чугуевском мунципальном округе" на 2020-2027 годы</t>
  </si>
  <si>
    <t>Обновление основных производственных фондов промышленных предприятий</t>
  </si>
  <si>
    <t>Повышение эффективности агропромышленного комлекса</t>
  </si>
  <si>
    <t xml:space="preserve">Сохранение и поддержание плодородия земель путем внесения минеральных удобрений и средств химизации </t>
  </si>
  <si>
    <t>Отдельное мероприятие 2 "Повышение уровня качества жизни"</t>
  </si>
  <si>
    <t>Мероприятия муниципальной программы "Социально-экономическое развитие  Чугуевского муниципального округа" на 2020-2027 годы</t>
  </si>
  <si>
    <t>0490000000</t>
  </si>
  <si>
    <t>0490200000</t>
  </si>
  <si>
    <t>Оказние финансовой поддержки отдельным категориям граждан - всего</t>
  </si>
  <si>
    <t>оплата проезда беременных женщин и больных туберкулёзом на приём к врачу (в границах Чугуевского муниципального округа)</t>
  </si>
  <si>
    <t>04902410100</t>
  </si>
  <si>
    <t>единовременная денежная выплата лицам, удостоенным звания "Почетный гражданин Чугуевского муниципального округа (района)"</t>
  </si>
  <si>
    <t>идиновременная выплата на погребение умершего почетного гражданина Чугуевского муниципального округа (района)</t>
  </si>
  <si>
    <t>изготовление и оформление Книги Почетных граждан Чугуевского района</t>
  </si>
  <si>
    <t>049242030</t>
  </si>
  <si>
    <t>Ежемесячные денежные выплаты опекунам (попечителям) на содержание детей, находящихся под опекой</t>
  </si>
  <si>
    <t xml:space="preserve">Вознагрождение приемным родителям </t>
  </si>
  <si>
    <t xml:space="preserve">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t>
  </si>
  <si>
    <t>Отдельное мероприятие "Формирование благоприятных условий жизнидеятельности"</t>
  </si>
  <si>
    <t>0490322300</t>
  </si>
  <si>
    <t xml:space="preserve">Субсидии некоммерческим организациям, не являющимися муниципальными организациями </t>
  </si>
  <si>
    <t>0,00</t>
  </si>
  <si>
    <t>0500000000</t>
  </si>
  <si>
    <t>Развитие физической культуры, спорта и туризма в Чууевском муниципальном округе на 2020-2027 годы</t>
  </si>
  <si>
    <t>05090100000</t>
  </si>
  <si>
    <t xml:space="preserve">Проектирование и проверка проектно-сметной документации </t>
  </si>
  <si>
    <t xml:space="preserve">УСКД/АЧМО </t>
  </si>
  <si>
    <t>05901S92680</t>
  </si>
  <si>
    <t>УЧСКД, МБУ ДО ДЮЦ/МКУ "ЦООУ"</t>
  </si>
  <si>
    <t>Создание условий для привленчения населения Чугуевского муниципального округа к занятиям физической культуры и спорта</t>
  </si>
  <si>
    <t>0590200000</t>
  </si>
  <si>
    <t>Организация и проведениемассовых физкультурно-спортивных мероприятий</t>
  </si>
  <si>
    <t>Участие сборных команд района в соревнованиях, краевого, межрегионального, российского и международного уровней</t>
  </si>
  <si>
    <t xml:space="preserve">3. </t>
  </si>
  <si>
    <t>Развитие туризма на территории Чугуевского мунципального округа</t>
  </si>
  <si>
    <t>0590300000</t>
  </si>
  <si>
    <t>0590320250</t>
  </si>
  <si>
    <t xml:space="preserve">Приобретение призов и наградной атрибутики </t>
  </si>
  <si>
    <t>0590320260</t>
  </si>
  <si>
    <t>Разработкатуристических маршрутов по объектам культурно-исторического наследия</t>
  </si>
  <si>
    <t>Обеспечение деятельности муниципального бюджетного учреждения  "Физкультурно-оздоровительный комплекс"</t>
  </si>
  <si>
    <t>УЧСКД/МКУ "ЦОДУК"</t>
  </si>
  <si>
    <t>6.1.</t>
  </si>
  <si>
    <t>0590670790</t>
  </si>
  <si>
    <t>Организация и проведение физкультурно-массовых мероприятий</t>
  </si>
  <si>
    <t>Муниципальная программа "Обеспечениедоступным жильем и качественными услугами жилищно-коммунального хозяйства насления Чугуевского муниципального округа" на 2020-2027 годы</t>
  </si>
  <si>
    <t>0600000000</t>
  </si>
  <si>
    <t>Подпрограмма "Содержание и ремонт муниципального жилищного фонда"</t>
  </si>
  <si>
    <t>0610000000</t>
  </si>
  <si>
    <t>0610100000</t>
  </si>
  <si>
    <t>Взносы на капитальный ремонт муниципальных помещений и многоквартирных домов, включенных в региональную программу капитального ремонта</t>
  </si>
  <si>
    <t xml:space="preserve">Организация, содержание и ремонт муниципального жилищного фонда, оформление технической документции </t>
  </si>
  <si>
    <t>Организация работы с твердыми коммунальными отходами</t>
  </si>
  <si>
    <t>0620200000</t>
  </si>
  <si>
    <t>Организация сбора и вывоза бытовых отходов и мусора</t>
  </si>
  <si>
    <t>06102221500</t>
  </si>
  <si>
    <t>Подпрограмма "Чистая вода"</t>
  </si>
  <si>
    <t>0620100000</t>
  </si>
  <si>
    <t xml:space="preserve">Модернизация коммуникаций водоснабжения и водоотведения </t>
  </si>
  <si>
    <t>Ремонт и строительство объектов децентрализованного водоснабжения</t>
  </si>
  <si>
    <t>Подпрограмма "Обеспечение детей-сирот и детей, оставшихся без попечения родителе, лиц из числа дете-сирот и детей, оставшихся без попечения родителей, жилыми помещениями</t>
  </si>
  <si>
    <t>06300000000</t>
  </si>
  <si>
    <t>Выполнение обязательств по обеспечению детей-сирот и детей, оставшихся без попечения родителей, лиц из числа детей-сирот и детей, оставшихся без попечения родителей</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</si>
  <si>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</si>
  <si>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412</t>
  </si>
  <si>
    <t>0630100000</t>
  </si>
  <si>
    <t>0630M0820</t>
  </si>
  <si>
    <t>Переселение граждан из ветхого и аварийного жилья, с учетом необходимости развития жилищного строительства</t>
  </si>
  <si>
    <t>Признание жилых помещений непргодными для проживания и снос жилых помещений признанных непригодными</t>
  </si>
  <si>
    <t>0640100000</t>
  </si>
  <si>
    <t>0650000000</t>
  </si>
  <si>
    <t>0640000000</t>
  </si>
  <si>
    <t>Предоставление субсидий молодым семьям на приобретение (стротельства) жилья</t>
  </si>
  <si>
    <t>5.1.1</t>
  </si>
  <si>
    <t>Обеспечение жильем молодых семей</t>
  </si>
  <si>
    <t>0650100000</t>
  </si>
  <si>
    <t>Мероприятия муниципальной программы "Обеспечение доступным жильем и качественными услугами жилищно-коммунального хозяйства населения Чугуевского муниципального округа"</t>
  </si>
  <si>
    <t>0690000000</t>
  </si>
  <si>
    <t>Обеспечение теплоснабжением многоквартирных домов</t>
  </si>
  <si>
    <t>0690123090</t>
  </si>
  <si>
    <t>7. Муниципальная проограмма «Энергосбережение и энергетическая эффективность Чугуевского муниципального округа» на 2020-2027 годы</t>
  </si>
  <si>
    <t>5.  Муниципальная программа «Развитие физической культуры, спорта и туризма в Чугуевского муниципального округа» на 2020–2027 годы</t>
  </si>
  <si>
    <t xml:space="preserve">
4. Муниципальная  программа «Социально-экономическое развитие Чугуевского муниципального округа» на 2020-2027годы     </t>
  </si>
  <si>
    <t>3. Муниципальная программа «Развитие транспортной инфраструктуры Чугуевского муниципального округа» на 2020 - 2027 годы" ( в тыс. руб.)</t>
  </si>
  <si>
    <t xml:space="preserve">2. Муниципальная программа "Развитие культуры чугуевского муниципального округа" на 2020-2027 годы </t>
  </si>
  <si>
    <t xml:space="preserve">1. Муниципальная программа "Развитие образования Чугуевского муниципального округа" на 2020-2027 годы </t>
  </si>
  <si>
    <t>Мероприятия муниципальной программы "Энергосбережение и энергетическая эффективность Чугевского муниципального округа"</t>
  </si>
  <si>
    <t>Муниципальная программа «Энергосбережение и энергетическая эффективность Чугуевского муниципального округа» на 2020- 2027 годы</t>
  </si>
  <si>
    <t>0700000000</t>
  </si>
  <si>
    <t>0790000000</t>
  </si>
  <si>
    <t>Технологические и технические мероприятия по энергосбережению и повышению энергетической эффективности</t>
  </si>
  <si>
    <t>0790200000</t>
  </si>
  <si>
    <t>0790222090</t>
  </si>
  <si>
    <t>Содержание линий уличного осещения</t>
  </si>
  <si>
    <t>0790223080</t>
  </si>
  <si>
    <t>Приобретение, установка и ремонт трансформаторных подстанций</t>
  </si>
  <si>
    <t>8. Муниципальная проограмма «Формирование комфортной городской среды Чугуевского муниципального округа» на 2020-2027 годы</t>
  </si>
  <si>
    <t xml:space="preserve">1. </t>
  </si>
  <si>
    <t>Подпрограмма "Формирование современной городской среды" Чугуевского муниципального округа на 2020-2027 годы</t>
  </si>
  <si>
    <t>0810000000</t>
  </si>
  <si>
    <t>Федеральный проект "Формирование комфортной городской среды"</t>
  </si>
  <si>
    <t>081F255550</t>
  </si>
  <si>
    <t>Пдпрограмма "Благоустройство территорий, детских и спортивных площадок  на территории Чугуевского муниципального округа" на 2020-2027 годы</t>
  </si>
  <si>
    <t>0820000000</t>
  </si>
  <si>
    <t>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t>
  </si>
  <si>
    <t>0820192610</t>
  </si>
  <si>
    <t>Поддержка муниципальных программ по благоустройству территорий муниципальных образований Приморского края, в рамках софинансирования из краевого бюджета</t>
  </si>
  <si>
    <t>08201S2610</t>
  </si>
  <si>
    <t>Отдельные мероприятия муниципальной программы "Формирование соременной городской среды"</t>
  </si>
  <si>
    <t>0890000000</t>
  </si>
  <si>
    <t>890127040</t>
  </si>
  <si>
    <t>890227070</t>
  </si>
  <si>
    <t>Выполнение работ по ремонту дворвых территорий многоквартирных домов, общественных территорий, территорий детских и спортивных площадок</t>
  </si>
  <si>
    <t>890327080</t>
  </si>
  <si>
    <t>Отдельное мероприятие "Проведение топографо-геодезических работ"</t>
  </si>
  <si>
    <t>0890400000</t>
  </si>
  <si>
    <t>УЖО/отдел благоустройства</t>
  </si>
  <si>
    <t>9. Муниципальная проограмма «Комплексные меры по профилактике правонарушений на территории Чугуевского муниципального округа» на 2020-2027 годы</t>
  </si>
  <si>
    <t>Объём расходов (руб.), годы</t>
  </si>
  <si>
    <t>6. 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 ( руб.)</t>
  </si>
  <si>
    <t>10. Муниципальная программа "Материально - техническое обеспечение органов местного самоуправления Чугуевского муниципального округа" на 2020-2027 годы (в руб.)</t>
  </si>
  <si>
    <t>Мероприятия муниципальной программы "Материально-техническое обеспечение органов местного самоуправления Чугуевского муниципального округ" на 2020-2027 годы</t>
  </si>
  <si>
    <t>1000000000</t>
  </si>
  <si>
    <t xml:space="preserve">Расходы по оплате договоров, контрактов на выполнение работ, оказание услуг, связанных с материально-техническим обеспечением органов местного самоуправления </t>
  </si>
  <si>
    <t>1.1.1.1</t>
  </si>
  <si>
    <t>Приобретение ГСМ</t>
  </si>
  <si>
    <t>1.1.1.2</t>
  </si>
  <si>
    <t xml:space="preserve">приобретение программных продуктов </t>
  </si>
  <si>
    <t>приобретение материальных запасов, бланочной продукции, ОС</t>
  </si>
  <si>
    <t>Расходы на обеспечение деятельности (окзание услуг, выполнения работ учреждения)</t>
  </si>
  <si>
    <t>администрция Чугуевского МО (соисполнитель)</t>
  </si>
  <si>
    <t>Выплата заработной платы</t>
  </si>
  <si>
    <t>Оплата договоров по текущему ремонту, техобслуживание автомобилей, услуги связи, приобретение ТМЦ, охранные услуги</t>
  </si>
  <si>
    <t>11. Муниципальная программа «Информационное общество Чугуевского муниципального округа» на 2020-2027 годы</t>
  </si>
  <si>
    <t>Объем расходов (руб.), годы</t>
  </si>
  <si>
    <t>Мероприятия муниципальной программы "Информационное общество Чугуевского муниципального округа" на 2020-2027годы</t>
  </si>
  <si>
    <t>1190000000</t>
  </si>
  <si>
    <t>1190100000</t>
  </si>
  <si>
    <t>1190125020</t>
  </si>
  <si>
    <t>1190125030</t>
  </si>
  <si>
    <t>1190200000</t>
  </si>
  <si>
    <t>1190225040</t>
  </si>
  <si>
    <t>1190225050</t>
  </si>
  <si>
    <t>621</t>
  </si>
  <si>
    <t>Управление организационной работы                                      МКУ "ЦХО"</t>
  </si>
  <si>
    <t xml:space="preserve">12. Муниципальная программа «Развитие муниципальной службы в Чугуевском муниципальном округе» на 2020-2027 годы </t>
  </si>
  <si>
    <t>Мероприятия муниципальной программы "Развитие муниципальной ссслужбы в Чугуевском муниципальном округе" на 2020-2027годы</t>
  </si>
  <si>
    <t xml:space="preserve">Основное мероприятие "Обеспечение повышения уровня профессиональной компетентности муниципальных служащих админстрации Чугуевского муниципального округа                                                        </t>
  </si>
  <si>
    <t>1290226010</t>
  </si>
  <si>
    <t>Расходы на выплату единовременного денежного поощрения за присвоение звания Лучший муниципальный служащий"</t>
  </si>
  <si>
    <t>1290300000</t>
  </si>
  <si>
    <t>1290326020</t>
  </si>
  <si>
    <t>1290329060</t>
  </si>
  <si>
    <t>312</t>
  </si>
  <si>
    <t>13. Муниципальная программа "О противодействии коррупции  в Чугуевском муниципальном округе» на 2020-2027 годы "</t>
  </si>
  <si>
    <t>Мероприятия муниципальной программы "О противодействии коррупции в Чугуевском муниципальном округе" на 2020-2027 годы</t>
  </si>
  <si>
    <t>1390126030</t>
  </si>
  <si>
    <t>1390126110</t>
  </si>
  <si>
    <t>Мероприятия муниципальной программы "Комплексные меры по профилактике терроризма и экстремизма на территории Чугуевского муниципального округа" на 2020-2027 годы</t>
  </si>
  <si>
    <t>Мероприятия муниципальной программы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t>
  </si>
  <si>
    <t>Основное мероприятие "Предупреждение, ликвидация, снижение рисков и смягчение последствий ЧС природного и техногенного характера, на территории Чугуевского муниципального округа"</t>
  </si>
  <si>
    <t>Мероприятия муниципальной программы "Содержание и благоустройство Чугуевского муниципального округа" на 2020-2027  годы</t>
  </si>
  <si>
    <t>Основное мероприятие "Организация мероприятий по содержанию и благоустройству Чугевского мцниципального округа</t>
  </si>
  <si>
    <t>Управление жизнеобеспечения/отдел благоустройства</t>
  </si>
  <si>
    <t>Основное мероприятие "Организация ритуальных услуг и содержание мест захоронения Чугуевского муниципального округа</t>
  </si>
  <si>
    <t>1690200000</t>
  </si>
  <si>
    <t>1690293190</t>
  </si>
  <si>
    <t>Мероприятия муниципальной программы  "Укрепление общественного здоровья" на 2021-2027 годы</t>
  </si>
  <si>
    <t>Обеспечение деятельности муниципального казенного учреждения "Центр обеспечения деятельности учрежденй культуры"</t>
  </si>
  <si>
    <t>0290300000</t>
  </si>
  <si>
    <t>0290370590</t>
  </si>
  <si>
    <t>0290370591</t>
  </si>
  <si>
    <t>0290329070</t>
  </si>
  <si>
    <t>0290400000</t>
  </si>
  <si>
    <t>Объем расходов (в тыс. рублях), годы</t>
  </si>
  <si>
    <t xml:space="preserve">14. Муниципальная программа «Комплексные меры по профилактике терроризма и экстремизма 
на территории Чугуевского муниципального округа» 
 на 2020 - 2027 годы ( руб.)                                         </t>
  </si>
  <si>
    <t>15. 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(в тыс. руб.)</t>
  </si>
  <si>
    <t>16. Муниципальная программа "Содержание и благоустройство Чугуевского муниципального округа" на 2020-2027 годы</t>
  </si>
  <si>
    <r>
      <t xml:space="preserve">             17. </t>
    </r>
    <r>
      <rPr>
        <b/>
        <i/>
        <sz val="12"/>
        <rFont val="Times New Roman"/>
        <family val="1"/>
        <charset val="204"/>
      </rPr>
      <t>Муниципальная программа "Укрепление общественного здоровья" на 2021-2027 годы</t>
    </r>
    <r>
      <rPr>
        <b/>
        <i/>
        <sz val="11"/>
        <rFont val="Times New Roman"/>
        <family val="1"/>
        <charset val="204"/>
      </rPr>
      <t xml:space="preserve"> (в тыс. руб.)</t>
    </r>
  </si>
  <si>
    <r>
      <t xml:space="preserve">            </t>
    </r>
    <r>
      <rPr>
        <b/>
        <i/>
        <sz val="12"/>
        <rFont val="Times New Roman"/>
        <family val="1"/>
        <charset val="204"/>
      </rPr>
      <t xml:space="preserve">   18. Муниципальная программа "Охрана окружающей среды на территории Чугуевского муниципального округа" на 2023-2027 годы</t>
    </r>
    <r>
      <rPr>
        <b/>
        <i/>
        <sz val="11"/>
        <rFont val="Times New Roman"/>
        <family val="1"/>
        <charset val="204"/>
      </rPr>
      <t xml:space="preserve"> (в тыс. руб.)</t>
    </r>
  </si>
  <si>
    <t xml:space="preserve">1. Муниципальная программа "Развитие  образования Чугуевского муниципального округа" на 2020-2027 годы </t>
  </si>
  <si>
    <t>2. Муниципальная программа "Развитие культуры Чугуевского муниципального округа" на 2020-2027 годы</t>
  </si>
  <si>
    <t>3. «Развитие транспортной инфраструктуры Чугуевского муниципального округа» на 2020 - 2027 годы</t>
  </si>
  <si>
    <t>Отдельное  мероприятие "Повышение уровня и качества жизни"</t>
  </si>
  <si>
    <t>Подпрограмма "Улучшение инвестиционного климата в  Чугуевском муниципальном округе" на 2020-2027 годы</t>
  </si>
  <si>
    <t>6. Муниципальная программа "Обеспечение доступным жильем и качественными услугами жилищно-коммуналного хозяйства населения Чугуевского муниципального округа" на 2020-2027 годы</t>
  </si>
  <si>
    <t>7. Муниципальная программа «Энергосбережение и энергетическая эффективность Чугуевского муниципального округа" на 2020-2027 годы</t>
  </si>
  <si>
    <t>Основное мероприятие "Технологические и технические мероприятия по энергосбережению и повышению энергетической эффективности"</t>
  </si>
  <si>
    <t>Ремонт о модернизация тепловых сетей</t>
  </si>
  <si>
    <t>5.1.1.</t>
  </si>
  <si>
    <t>Основное мероприятие "Предоставление субсидии молодым семьям на приобретение (строительство) жилья</t>
  </si>
  <si>
    <t>Основное мероприятие "Переселение граждан из ветхого и аварийного жилья, с учетом необходимости развития жилищного строительства"</t>
  </si>
  <si>
    <t xml:space="preserve">Основное мероприятие "Выполнение обязательств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</si>
  <si>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Основное меропритятие "Обеспечение мероприятий по модернизации системы коммуникаций водоснабжения и водоотведения"</t>
  </si>
  <si>
    <t>"Модернизация системы коммуникаций водоснабжения и водоотведения"</t>
  </si>
  <si>
    <t xml:space="preserve">Организация, содержание и ремонт муниципального жилищного фонда, оформление технической документации </t>
  </si>
  <si>
    <t>"Организация сбора и вывоза бытовых отходов имусора</t>
  </si>
  <si>
    <t xml:space="preserve">Фактические
расходы  
(рублей) 
</t>
  </si>
  <si>
    <t>Выполнение работ по ремонту дворовых территорий многоквартирных домов, общественных территорий, территорий детских и спортивных площадок</t>
  </si>
  <si>
    <t>Выполнение работ по благоустройству территорий общественных территорий, дворовых многоквартирных домов, детских и спортивных площадок</t>
  </si>
  <si>
    <t>Проведение топографо-геодезических работ</t>
  </si>
  <si>
    <t>Содействие развитию молодежных общественных объединений, привлекающих в работу «трудных подростков» (заказ имиджевой продукции)</t>
  </si>
  <si>
    <t xml:space="preserve">Фактические
расходы  
(руб.) 
</t>
  </si>
  <si>
    <t xml:space="preserve">Оценка расходов              (в соответствии с муниципальной программой),
   руб.   
</t>
  </si>
  <si>
    <t xml:space="preserve">  
9. Муниципальная программа «Комплексные меры по профилактике правонарушений на территории Чугуевского муниципального округа» на 2020-2027 годы     
</t>
  </si>
  <si>
    <t>10. Муниципальная программа "Материально - техническое обеспечение органов местного самоуправления Чугуевского муниципального округа" на 2020-2027 годы</t>
  </si>
  <si>
    <t xml:space="preserve">Оценка расходов              (в соответствии с муниципальной программой),
  руб.   
</t>
  </si>
  <si>
    <t>12. Муниципальная программа «Развитие муниципальной службы в Чугуевском муниципальном округе» на 2020-2027 годы</t>
  </si>
  <si>
    <t xml:space="preserve">Основное мероприятие "Внедрение современных механизмов стимулирования муниципальных служащих, повышения престижа муниципальной службы                                                   </t>
  </si>
  <si>
    <t>13. Муниципальная программа «О противодействии коррупции в Чугуевском муниципальном округе"» на 2020-2027 годы</t>
  </si>
  <si>
    <t xml:space="preserve">Фактические
расходы  
 (руб.) 
</t>
  </si>
  <si>
    <t xml:space="preserve"> Повышение квалификации муниципальных служащих по образовательным программам в области противодействия коррупции</t>
  </si>
  <si>
    <t>Основное мероприятие "Антикорупционное обучение и антикорупционная пропаганда  "</t>
  </si>
  <si>
    <t xml:space="preserve">14. Муниципальная программа «Комплексные меры по профилактике терроризма и экстремизма 
на территории Чугуевского муниципального округа» 
 на 2020 - 2027 годы   </t>
  </si>
  <si>
    <t>Изготовление печатной продукции (памяток, брошюр) по противодействию экстремизму и терроризму</t>
  </si>
  <si>
    <t xml:space="preserve">15. 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t>
  </si>
  <si>
    <t>Обеспечение мер  по предупреждению, ликвидации снижение и смягчение рисков последствий ЧС"</t>
  </si>
  <si>
    <t>Организация работы автопоезда "Здоровье", мобильных бригад медицинских работников</t>
  </si>
  <si>
    <r>
      <t xml:space="preserve">          17.     </t>
    </r>
    <r>
      <rPr>
        <b/>
        <i/>
        <sz val="12"/>
        <color rgb="FF000000"/>
        <rFont val="Times New Roman"/>
        <family val="1"/>
        <charset val="204"/>
      </rPr>
      <t>Муниципальная программа "Укрепение общественного здоровья" на 2021-2027 годы</t>
    </r>
  </si>
  <si>
    <r>
      <t xml:space="preserve">      18.        </t>
    </r>
    <r>
      <rPr>
        <b/>
        <i/>
        <sz val="12"/>
        <color rgb="FF000000"/>
        <rFont val="Times New Roman"/>
        <family val="1"/>
        <charset val="204"/>
      </rPr>
      <t>Муниципальная программа "Охрана окружающей среды на территории Чугуевского муниципального округа" на 2023-2027 годы</t>
    </r>
  </si>
  <si>
    <t>614</t>
  </si>
  <si>
    <t>3.1.12</t>
  </si>
  <si>
    <t>3.1.13</t>
  </si>
  <si>
    <t xml:space="preserve">ОТЧЕТ
ОБ ИСПОЛЬЗОВАНИИ БЮДЖЕТНЫХ АССИГНОВАНИЙ БЮДЖЕТА
ЧУГУЕВСКОГО МУНИЦИПАЛЬНОГО РАЙОНА НА РЕАЛИЗАЦИЮ МУНИЦИПАЛЬНЫХ ПРОГРАММ за 2023 года
</t>
  </si>
  <si>
    <t xml:space="preserve">Субсидии бюджетным учреждениям на иные цели (Мероприятия по трудоустройству несовершеннолетних) </t>
  </si>
  <si>
    <t xml:space="preserve">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</si>
  <si>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Субсидии бюджетным учреждениям на финансовое обеспечение государственного полномочия (муниципального задания) на оказание государственных (муниципальных) услуг (выполнение рбот) (расходы на обеспечение деятельности (оказание услуг, выполнение работ) ДЮЦ)</t>
  </si>
  <si>
    <t>Субсдии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</si>
  <si>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Субсдии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 </t>
  </si>
  <si>
    <t xml:space="preserve">Субсдии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(расходы на приобретение коммунальных услуг) </t>
  </si>
  <si>
    <t xml:space="preserve">краевой бюджет (субсидии, субвенции, иные межбюджетные трансферты),    </t>
  </si>
  <si>
    <t xml:space="preserve">бюджет  Чугуевского муниципального округа </t>
  </si>
  <si>
    <t>ИНФОРМАЦИЯ
О РАСХОДОВАНИИ БЮДЖЕТНЫХ И ВНЕБЮДЖЕТНЫХ СРЕДСТВ
НА РЕАЛИЗАЦИЮ МУНИЦИПАЛЬНОЙ ПРОГРАММЫ 
за I квартал 2024 года</t>
  </si>
  <si>
    <t>Создание центров образования естественно-научной и технологической направленностей "Точка Роста"</t>
  </si>
  <si>
    <t xml:space="preserve">Реализация проектов  инициативного бюджетирования по направлению "Молодежный бюджет" ("Акваквест-детская полоса препятствий") </t>
  </si>
  <si>
    <t>Основное мероприятие Реализация мероприятий в рамках государственной программы Российской Федерация "Комплексноеразвитие сельских территорий"</t>
  </si>
  <si>
    <t xml:space="preserve">Внебюджетные источники </t>
  </si>
  <si>
    <t>Обеспечение комплексного развития сельских территорий (строительство и реконструкция (модернизация), капитальный ремонт объектов муниципальных общеобразовательных организаций, приобретение оборудования и транспортных средств)</t>
  </si>
  <si>
    <t>2.9.</t>
  </si>
  <si>
    <t>Федеральный проект "Успех каждого ребенка""</t>
  </si>
  <si>
    <t>2.10</t>
  </si>
  <si>
    <t>Федеральный проект "Патриотическое воспитание граждан Российской Федерации"</t>
  </si>
  <si>
    <t>2.10.1</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</si>
  <si>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</si>
  <si>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2.10.2</t>
  </si>
  <si>
    <t>Субсидии бюджетным учреждениям на иные цели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</si>
  <si>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2.11</t>
  </si>
  <si>
    <t>Обеспечение развития и укрепления материально-технической базы домов культуры в населенных пунктах с числом жителей до 50 тысяч человек</t>
  </si>
  <si>
    <t>Создание и модернизация учреждений культурно-досугового типа в сельской местности</t>
  </si>
  <si>
    <t>Развитие сети учреждений культурно-досугового тип</t>
  </si>
  <si>
    <t>Капитальный ремонт здания сельского клуба села Уборка</t>
  </si>
  <si>
    <t>Основное мероприятие "Реализация мероприятий в рамках государственной программы Российской Федерации "Комплексное развитие сельских территорий"</t>
  </si>
  <si>
    <t>Обеспечение комлексного развития сельских территорий (строительство и реконструкция (модернизация), капитальный ремонт объектов муниципальных организаций культурно-досугового типа, приобретение оборудования и транспортных средств</t>
  </si>
  <si>
    <t>11.1</t>
  </si>
  <si>
    <t>11.1.1</t>
  </si>
  <si>
    <t>Проект "Комлексное развитие сельских территорий села Чугуевка, села Соколовка Чугуевского муниципального округа Приморского края"</t>
  </si>
  <si>
    <t>Капитальный ремонт сельского клуба села Соколовка</t>
  </si>
  <si>
    <t>Приобретение оборудования, оргтехники и мебели для сельского клуба села Соколовка</t>
  </si>
  <si>
    <t>Приобретение оавтобуса для сельского клуба села Соколовка</t>
  </si>
  <si>
    <t>11.1.1.1</t>
  </si>
  <si>
    <t>11.1.1.2</t>
  </si>
  <si>
    <t>11.1.1.3</t>
  </si>
  <si>
    <t>Организация транспортного обслуживания на условиях софинансирования</t>
  </si>
  <si>
    <t>Основное мероприятие "Восстановление и поддержание до нормативных требований транспортно-эксплуатационного состояния автомобильных дорог общего пользования"</t>
  </si>
  <si>
    <t>2.1.1.</t>
  </si>
  <si>
    <t>2.1.2.</t>
  </si>
  <si>
    <t>2.1.3.</t>
  </si>
  <si>
    <t>2.2.1.</t>
  </si>
  <si>
    <t>2.2.1.1.</t>
  </si>
  <si>
    <t>2.2.2.</t>
  </si>
  <si>
    <t>2.2.2.1</t>
  </si>
  <si>
    <t>Выполнение работ по текущему ремонту с. Чугуевка ул. Лесная (от пересечения с ул. Октября, д. 31а до ул. Лапика, д. 19 (950м) и от перекрестка ул. Лапика, д. 3 до пересечения с ул. Лапика, д. 39 (94м)</t>
  </si>
  <si>
    <t>Выполнение работ по текущему ремонту межквартальной дороги с. Чугуевка ул. Лазо от перекресткана ул. Лазо, 29 до пересечения с ул. Партизанской, д. 35 (708м)</t>
  </si>
  <si>
    <t>2.2.2.2</t>
  </si>
  <si>
    <t>2.2.2.3</t>
  </si>
  <si>
    <t>2.2.3.</t>
  </si>
  <si>
    <t>2.2.3.1</t>
  </si>
  <si>
    <t>2.2.3.1.1</t>
  </si>
  <si>
    <t>2.2.3.1.2</t>
  </si>
  <si>
    <t>2.2.3.2</t>
  </si>
  <si>
    <t>2.2.3.2.1</t>
  </si>
  <si>
    <t>2.2.3.3</t>
  </si>
  <si>
    <t>2.2.3.4</t>
  </si>
  <si>
    <t>2.2.3.5</t>
  </si>
  <si>
    <t>2.2.3.6</t>
  </si>
  <si>
    <t>2.2.3.7</t>
  </si>
  <si>
    <t>2.2.3.8</t>
  </si>
  <si>
    <t>2.2.3.9</t>
  </si>
  <si>
    <t>2.3.1.</t>
  </si>
  <si>
    <t>2.4.3</t>
  </si>
  <si>
    <t xml:space="preserve">Ремонт автомобильных дорог общего пользования местного значения </t>
  </si>
  <si>
    <t>с. Кокшаровка, ул. Колхозная (560м)</t>
  </si>
  <si>
    <t>с. Кокшаровка, ул. Советская (657м)</t>
  </si>
  <si>
    <t>с. Шумный, ул. Центральная (900м)</t>
  </si>
  <si>
    <t>4. Муниципальная программа «Социально-экономическое развитие Чугуевского муниципального округа»                                                               на 2020-2027 годы</t>
  </si>
  <si>
    <t>Обеспечение проведения оценки рыночной стоимости объектов муниципального имущества</t>
  </si>
  <si>
    <t xml:space="preserve">Всего </t>
  </si>
  <si>
    <t xml:space="preserve">Бюджет округа </t>
  </si>
  <si>
    <t>Основное мероприятие "Подготовка проектов межевания земельных участков на проведение кадастровых работ"</t>
  </si>
  <si>
    <t xml:space="preserve">Краевой бюджет </t>
  </si>
  <si>
    <t>Процентные платежи по муниципальному долгу</t>
  </si>
  <si>
    <t>Разработка инвестиционного профиля, концепции брендирования и продвижения Чугуевского муниципального округа</t>
  </si>
  <si>
    <t>Разработка инвестиционного профиля Чугуевского муниципального округа</t>
  </si>
  <si>
    <t>Разработка концепции брендирования и продвижения Чугуевского муниципального округа</t>
  </si>
  <si>
    <t>Мероприятия муниципальной программы "Социально-экономическое развитие Чугуевского муниципального округа" на 2020-2027 годы</t>
  </si>
  <si>
    <t xml:space="preserve">Приобретение и изготовление печатной продукции информационной открытости </t>
  </si>
  <si>
    <t xml:space="preserve">Краевой бюджет  </t>
  </si>
  <si>
    <t>8.  Муниципальная программа "Формирование современной городской среды"                                                                                                  Чугуевского муниципального округа на 2020-2027</t>
  </si>
  <si>
    <t>Создание условий для обеспечения услугами связи и широкополостного интернета жителей Чугуевского муниципального округа"</t>
  </si>
  <si>
    <t xml:space="preserve">Проведение работ связанных с обследованием атоиобильных дорог, в части их покрытия подвижной радиотелефонной связью </t>
  </si>
  <si>
    <t>Создание условий для обеспечения услугами связи и широкополостного интернета жителей Чугуевского муниципального округа (с. Извилинка)</t>
  </si>
  <si>
    <t>Создание условий для обеспечения услугами связи и широкополостного интернета жителей Чугуевского муниципального округа (с. Полыниха)</t>
  </si>
  <si>
    <t>Создание условий для обеспечения услугами связи и широкополостного интернета жителей Чугуевского муниципального округа (с. Березовка)</t>
  </si>
  <si>
    <t>Организация профессионального обучения муниципальных служащих</t>
  </si>
  <si>
    <t xml:space="preserve">Расходы на выплату единовременного денежного поощрения за присвоение звания "Лучший муниципальный служащий" </t>
  </si>
  <si>
    <t xml:space="preserve"> Пенсии за высугу лет лицам, замещавшим должности муниципальной службы в органах местного самоуправления Чугуевского муниципального округа</t>
  </si>
  <si>
    <t>2.5.6</t>
  </si>
  <si>
    <t>Приобретение емкости для обустройства искусственных заглубленных пожарных водоемов</t>
  </si>
  <si>
    <t xml:space="preserve">Приобретение противопожарных ранцев-опрыскивателей, зажигательных аппаратов и таблеток-смачивателей для РЛО </t>
  </si>
  <si>
    <t>Приобретение и обслуживание (ремонт) мотопмп, приобретение ледобуров, спец, одежды и инвентаря для добровольных пожарных по селам</t>
  </si>
  <si>
    <t xml:space="preserve">оборудование жилых домов социально-незащищенных граждан автономными пожарными извещателями </t>
  </si>
  <si>
    <t>Обустройство искусственных пожарных водоемов объемом 56 м3 в населенных пунктах в нормативном радиусе 200 метров от социально значимых объектов, а также оплата расходов на составление сметных расчетов на проведение данных работ</t>
  </si>
  <si>
    <t xml:space="preserve">Осуществление противопожарной пропаганды, издание специальной рекламной продукции </t>
  </si>
  <si>
    <t>Приобретение дополнительных знаков "Пожарный водозабор" с указателями направления</t>
  </si>
  <si>
    <t xml:space="preserve">Приобретениеи установка банеров, плакатов, аншлагов с информацией о мерах предосторожности с огнем и о введениии особого противопожарного режима </t>
  </si>
  <si>
    <t>Приобретениеи и распространение информационных листовок, памяток и брошюр на тематику пожарной безопасности</t>
  </si>
  <si>
    <t xml:space="preserve">Создание условий для забора воды пожарной </t>
  </si>
  <si>
    <t>Обучение добровольных пожарных тактическим основам тушения пожаров в специализированных центрах</t>
  </si>
  <si>
    <t xml:space="preserve">Создание условий деятельности добровольной пожарной охране </t>
  </si>
  <si>
    <t xml:space="preserve">Оборудование, обновление противопожарных разрывов для недопущения переброса природных пожаров на территории неселенных пунктов, а также оплата расходов на составление сметных расчетов на проведение данных работ </t>
  </si>
  <si>
    <t>Основное мероприятие "Предупреждение,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t>
  </si>
  <si>
    <t xml:space="preserve">Предпроектные работы по определению мероприятий по защите от негативного воздействия вод </t>
  </si>
  <si>
    <t>Основное мероприятие "Мониторинг заболеваемости населения Чугуевского муниципального округа"</t>
  </si>
  <si>
    <t>Основное мероприятие "Пропаганда здорового образа жизни, профилактика вредных привычек, формирование у населения мотивации к здоровому образу жизни"</t>
  </si>
  <si>
    <t>Основное мероприятие "Проектирование и строительство очистных сооружений"</t>
  </si>
  <si>
    <t>5. Муниципальная программа «Развитие физической культуры, спорта и туризма в Чугуевского муниципального округа»                                                       на 2020–2027 годы</t>
  </si>
  <si>
    <t>Выполнение работ по благоустройству общественной территории  "Центральная площадь, с. Чугуевка, ул. 50 лет Октября, 193"</t>
  </si>
  <si>
    <t>Выполнение работ по благоустройству дворовой территории в с. Чугуевка, ул. Комарова, д. 9</t>
  </si>
  <si>
    <t>Выполнение работ по благоустройствуобщественной территории "Зона отдыха, с. Чугуевка, ул. Комарова, 21А"</t>
  </si>
  <si>
    <t>Выполнение работ по благоустройствуобщественной территории "Спортивно-игровая площадка, с. Шумный, ул. Центральная, д. 30</t>
  </si>
  <si>
    <t>Проведение негосударственной экспертизы проектно- сметной документации (Благоустройство общественной территории "Спортивно-игровая площадка, Чугуевский район, с. Шумный, ул. Центральная, д. 30")</t>
  </si>
  <si>
    <t>Проведение негосударственной экспертизы сметной документации (Благоустройство общественной территории "Центральная площадь, с. Чугуевка, ул. 50 лет Октября, д. 193")</t>
  </si>
  <si>
    <t>Разработка дизайн-проекта по благоустройству общественной территории "Зона отдыха, с. Чугуевка, ул. Комарова, д. 21А"</t>
  </si>
  <si>
    <t>Выполнение работ по устройству "Пешеходной дорожки" в с. Чугуевка, ул. Титова, д. 60 - д.63</t>
  </si>
  <si>
    <t>Выполнение работ по благоустройству общественной территории "Центральная площадь" с. Чугуевка ул. 50 лет Октября, 193</t>
  </si>
  <si>
    <t xml:space="preserve">Мероприятия по инвентаризации кладбищ, стен скорби, крематориев, а также мест захоронений на кладбищах и стенах скорби </t>
  </si>
  <si>
    <t xml:space="preserve">Реализация проектов  инициативного бюджетирования по направлению "Твой проект" ("Пешеходная дорожка к Храму") </t>
  </si>
  <si>
    <t xml:space="preserve">Реализация проектов  инициативного бюджетирования по направлению "Твой проект" ("Пешеходная дорожка от Парка к Школе") </t>
  </si>
  <si>
    <t>Реализация проектов инициативного бюджетирования по направлению "Молодежный бюджет"</t>
  </si>
  <si>
    <t>Спортивная площадка</t>
  </si>
  <si>
    <t xml:space="preserve">Расходы на обеспечение деятельности (оказание услуг, выполнение работ) учреждений </t>
  </si>
  <si>
    <t>Основное мероприятие "Развитие массовой физической культуры и спорта на территории Чугуевского муниципального округа"</t>
  </si>
  <si>
    <t>Основное мероприятие "Создание условий для привлечения населения Чугуевского муниципального округа к занятиям физической культурой и спортом"</t>
  </si>
  <si>
    <t xml:space="preserve">Муниципальная  
программа «Развитие образования Чугуевского муниципального района» на 2020-2027 годы     
</t>
  </si>
  <si>
    <t>внебюджетные источники</t>
  </si>
  <si>
    <t>01101S2340</t>
  </si>
  <si>
    <t>Реализация проектов инициативного бюджетирования по направлению "Твой проект" (Установка современной спортивно-игровой детской площадки с покрытием "Островок спорта)</t>
  </si>
  <si>
    <t>0110229070</t>
  </si>
  <si>
    <t>0110441060</t>
  </si>
  <si>
    <t>Создание центров образованияестественно-научной и технологической направленностей "Точка роста"</t>
  </si>
  <si>
    <t>Субсидии бюджетным учреждениям на иные цели (Создание центров образованияестественно-научной и технологической направленностей "Точка роста")</t>
  </si>
  <si>
    <t>Субсидии бюджетам муниципальных образований Приморского края на капитальный ремонт зданий муниципальных общеобразовательных учреждений</t>
  </si>
  <si>
    <t>2.1.12</t>
  </si>
  <si>
    <t>2.1.13</t>
  </si>
  <si>
    <t>Реализация проектов инициативного бюджетирования по направлению "Молодежный бюджет" ("Акваквест-детская полоса препятствий)</t>
  </si>
  <si>
    <t>0120192751</t>
  </si>
  <si>
    <t>01201S2751</t>
  </si>
  <si>
    <t>Основное мероприятие Реализация мероприятий в рамках государственной программы Российской Федерации «Комплексное развитие сельских территорий»</t>
  </si>
  <si>
    <t>01206L5765</t>
  </si>
  <si>
    <t>"Федеральный проект "Успех каждого ребенка""</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</si>
  <si>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t>
  </si>
  <si>
    <t>012E250980</t>
  </si>
  <si>
    <t>2.10.</t>
  </si>
  <si>
    <t>012EB51790</t>
  </si>
  <si>
    <r>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r>
    <r>
      <rPr>
        <b/>
        <sz val="11"/>
        <color rgb="FF000000"/>
        <rFont val="Times New Roman"/>
        <family val="1"/>
        <charset val="204"/>
      </rPr>
      <t>Расходы на обеспечение деятельности (оказание услуг, выполнение работ)) ДЮЦ</t>
    </r>
  </si>
  <si>
    <r>
      <t xml:space="preserve">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(Расходы на обеспечение деятельности в соответствии </t>
    </r>
    <r>
      <rPr>
        <b/>
        <sz val="11"/>
        <color rgb="FF000000"/>
        <rFont val="Times New Roman"/>
        <family val="1"/>
        <charset val="204"/>
      </rPr>
      <t>с социальным сертификатом</t>
    </r>
    <r>
      <rPr>
        <sz val="11"/>
        <color indexed="8"/>
        <rFont val="Times New Roman"/>
        <family val="1"/>
        <charset val="204"/>
      </rPr>
      <t>)</t>
    </r>
  </si>
  <si>
    <t>0130170693</t>
  </si>
  <si>
    <r>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r>
    <r>
      <rPr>
        <b/>
        <sz val="11"/>
        <color rgb="FF000000"/>
        <rFont val="Times New Roman"/>
        <family val="1"/>
        <charset val="204"/>
      </rPr>
      <t xml:space="preserve"> (Расходы на приобретение коммунальных услуг) </t>
    </r>
  </si>
  <si>
    <r>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t>
    </r>
    <r>
      <rPr>
        <b/>
        <sz val="11"/>
        <color rgb="FF000000"/>
        <rFont val="Times New Roman"/>
        <family val="1"/>
        <charset val="204"/>
      </rPr>
      <t xml:space="preserve"> в социальной сфере (Расходы на приобретение коммунальных услуг) </t>
    </r>
  </si>
  <si>
    <t>Обеспечение персонифицированного финансирования дополнительного образования детей</t>
  </si>
  <si>
    <t>Мероприятия по капитальному ремонту зданий и помещений учреждений ( в том числе проектно-изыскательские работы)</t>
  </si>
  <si>
    <t xml:space="preserve">Создание и модернизация учреждений культурно-досугового типа в сельской местности </t>
  </si>
  <si>
    <t>Развитие сети учреждений культурно-досугового типа</t>
  </si>
  <si>
    <t>029A155130</t>
  </si>
  <si>
    <t>9.2.1</t>
  </si>
  <si>
    <t>Капитальный ремон здания сельского клуба села Уборка</t>
  </si>
  <si>
    <t>11.</t>
  </si>
  <si>
    <t xml:space="preserve">Реализация мероприятий в рамках государственной программы Российской Федерации «Комплексное развитие сельских территорий» </t>
  </si>
  <si>
    <t>11.1.</t>
  </si>
  <si>
    <t>Обеспечение комплексного развития сельских территорий (строительство и реконструкция (модернизация), капитальный ремонт объектов муниципальных организаций культурно-досугового типа, приобретение оборудования и транспортных средств)</t>
  </si>
  <si>
    <t>11.1.1.</t>
  </si>
  <si>
    <t>Проект "Комплексное развитие сельских территорий села Чугуевка, села Соколовка Чугуевского муниципального округа Приморского края</t>
  </si>
  <si>
    <t>02911L5763</t>
  </si>
  <si>
    <t>Приобретение автобуса для сельского клуба села Соколовка</t>
  </si>
  <si>
    <t>Основное мероприятие " Проведение топографо-геодезических работ"</t>
  </si>
  <si>
    <t>04200500000</t>
  </si>
  <si>
    <t>04205L5990</t>
  </si>
  <si>
    <t>0440129030</t>
  </si>
  <si>
    <t>730</t>
  </si>
  <si>
    <t xml:space="preserve">3.1 </t>
  </si>
  <si>
    <t>Разработка инвестиционного профиля, концепции брендирования и продвижения Чугуевского муниипального округа</t>
  </si>
  <si>
    <t xml:space="preserve">Разработка инвестиционного профиля Чугуевского муниципального округа </t>
  </si>
  <si>
    <t>0490320340</t>
  </si>
  <si>
    <t>0490320350</t>
  </si>
  <si>
    <t xml:space="preserve">сводная 
бюджетная роспись на    
01 января 2024 года
</t>
  </si>
  <si>
    <t>03901S2410</t>
  </si>
  <si>
    <t>Основное мероприятие "Восстановлен6ие и поддержание до нормативных требований транспортно-эксплуатационного состояния автомобильных дорог общего пользования местного значения"</t>
  </si>
  <si>
    <t>Управление жизнеобеспечения управления, управление экономического развития и потребительского рынка, управление имущественных и земельных отношений администрации Чугуевского муниципального округа</t>
  </si>
  <si>
    <t>Управление жизнеобеспечения управления администрации Чугуевского муниципального округа</t>
  </si>
  <si>
    <t xml:space="preserve">сводная 
бюджетная роспись на    
31.03.2024  года  
</t>
  </si>
  <si>
    <t xml:space="preserve">кассовое 
исполнение за 1 квартал 2024 года
</t>
  </si>
  <si>
    <t>1.6.1</t>
  </si>
  <si>
    <t xml:space="preserve">Реализация проектов инициативного бюджетирования по направлению "Молодежный бюджет" </t>
  </si>
  <si>
    <t>УСКД/МКУ/"ЦООУ"</t>
  </si>
  <si>
    <t>05901S92752</t>
  </si>
  <si>
    <t>4.3.</t>
  </si>
  <si>
    <t>4.4</t>
  </si>
  <si>
    <t>Основное мероприятие "Обеспечение мероприятий по модернизации системы коммуникаций водоснабжения и водоотведения"</t>
  </si>
  <si>
    <t>Проектирование и строительство очистных сооружений</t>
  </si>
  <si>
    <t>0620222040</t>
  </si>
  <si>
    <t xml:space="preserve">Обеспечение комлексного развития сельских территорий </t>
  </si>
  <si>
    <t>06203L5767</t>
  </si>
  <si>
    <t xml:space="preserve">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</si>
  <si>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0630193210</t>
  </si>
  <si>
    <t>Отдельное мероприятие "Выполнение работ по благоустройству общественных территорий, дворвых территорий многоквартирных домов, детских и спортивных площадок"</t>
  </si>
  <si>
    <t>Приобретение и изготовление печатной продукции информационной открытости</t>
  </si>
  <si>
    <t>1190225080</t>
  </si>
  <si>
    <t>Создание условий для обеспечения услугами связи и широкополосного интернета жителей Чугуевского муниципального округа</t>
  </si>
  <si>
    <t xml:space="preserve">Управление организационной работы   </t>
  </si>
  <si>
    <t>УЭРиПР</t>
  </si>
  <si>
    <t xml:space="preserve">Проведение работ связанных с обследованием автомобильных дорог, в части их покрытия подвижной радиотелефонной связью </t>
  </si>
  <si>
    <t>11903220030</t>
  </si>
  <si>
    <t xml:space="preserve">Создание условий для обеспечения услугами связи малочисленных и труднодоступных населенных пунктов Приморского края (с. Извилинка), в рамках софинансирования краевого бюджета </t>
  </si>
  <si>
    <t>11903S2091</t>
  </si>
  <si>
    <t xml:space="preserve">Создание условий для обеспечения услугами связи малочисленных и труднодоступных населенных пунктов Приморского края (с. Полыниха), в рамках софинансирования краевого бюджета </t>
  </si>
  <si>
    <t xml:space="preserve">Создание условий для обеспечения услугами связи малочисленных и труднодоступных населенных пунктов Приморского края (с. Березовка), в рамках софинансирования краевого бюджета </t>
  </si>
  <si>
    <t>Создание условий для обеспечения услугами связи малочисленных и труднодоступных населенных пунктов Приморского края (с. Извилинка)</t>
  </si>
  <si>
    <t>Создание условий для обеспечения услугами связи малочисленных и труднодоступных населенных пунктов Приморского края (с. Полыниха)</t>
  </si>
  <si>
    <t>Создание условий для обеспечения услугами связи малочисленных и труднодоступных населенных пунктов Приморского края (с. Березовка)</t>
  </si>
  <si>
    <t>1190392091</t>
  </si>
  <si>
    <t>1190300000</t>
  </si>
  <si>
    <t xml:space="preserve">Приобретение емкости для обустройства искусственных заглубленных пожарных водоемов </t>
  </si>
  <si>
    <t>Предоставление субсидии на выполнение муниципального задания МБУ "Специализированная коммунальная служба" (содержание техники)</t>
  </si>
  <si>
    <t>Расходы на 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t>
  </si>
  <si>
    <t>Предпроектные работы по определению мероприятий по защите от негативного воздействия вод</t>
  </si>
  <si>
    <t>1.2.1.</t>
  </si>
  <si>
    <t xml:space="preserve">Приобретение, установка и техническое обслуживание (включая ремонт) звуковых сирен оповещения населения </t>
  </si>
  <si>
    <t>Расходы на 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(на условиях софинансипрвания)</t>
  </si>
  <si>
    <t>1590192760</t>
  </si>
  <si>
    <t>15901S2760</t>
  </si>
  <si>
    <t>Предоставление субсидий на выполнение муниципального задания МБУ "Специализированная коммунальная служба" (содержание техники)</t>
  </si>
  <si>
    <t>Мерприятия по инвентаризации кладбищ, стен скорби, крематориев, а также мест захоронений на кладбищах и встенах скорби (средства краевого бюджета)</t>
  </si>
  <si>
    <t>1690292170</t>
  </si>
  <si>
    <t>Реализация проектов инициативного бюджетирования по направлению "Твой проект" ("Пешеходная дорожка к Храму")</t>
  </si>
  <si>
    <t>Реализация проектов инициативного бюджетирования по направлению "Твой проект" ("Пешеходная дорожка к Храму") в рамках софинансирования краевого бюджета</t>
  </si>
  <si>
    <t>16901S2361</t>
  </si>
  <si>
    <t>Реализация проектов инициативного бюджетирования по направлению "Твой проект" ("Пешеходная дорожка "от Парка к Школе")</t>
  </si>
  <si>
    <t>Реализация проектов инициативного бюджетирования по направлению "Твой проект" ("Пешеходная дорожка "от Парка к Школе") в рамках софинансирования краевого бюджета</t>
  </si>
  <si>
    <t>16902S2170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</si>
</sst>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р_._-;\-* #,##0.00_р_._-;_-* &quot;-&quot;??_р_._-;_-@_-"/>
    <numFmt numFmtId="165" formatCode="_-* #,##0.00\ _₽_-;\-* #,##0.00\ _₽_-;_-* &quot;-&quot;??\ _₽_-;_-@_-"/>
    <numFmt numFmtId="166" formatCode="#,##0.00_ ;[Red]\-#,##0.00\ "/>
    <numFmt numFmtId="167" formatCode="0.000"/>
    <numFmt numFmtId="168" formatCode="#,##0.000"/>
  </numFmts>
  <fonts count="58" x14ac:knownFonts="1">
    <font>
      <sz val="11"/>
      <color theme="1"/>
      <name val="Calibri"/>
      <family val="2"/>
      <charset val="204"/>
      <scheme val="minor"/>
    </font>
    <font>
      <sz val="11"/>
      <color indexed="8"/>
      <name val="Times New Roman"/>
      <family val="1"/>
      <charset val="204"/>
    </font>
    <font>
      <b/>
      <sz val="13"/>
      <color indexed="8"/>
      <name val="Times New Roman"/>
      <family val="1"/>
      <charset val="204"/>
    </font>
    <font>
      <sz val="12"/>
      <color indexed="8"/>
      <name val="Times New Roman"/>
      <family val="1"/>
      <charset val="204"/>
    </font>
    <font>
      <sz val="11"/>
      <name val="Times New Roman"/>
      <family val="1"/>
      <charset val="204"/>
    </font>
    <font>
      <sz val="12"/>
      <name val="Times New Roman"/>
      <family val="1"/>
      <charset val="204"/>
    </font>
    <font>
      <b/>
      <sz val="11"/>
      <name val="Times New Roman"/>
      <family val="1"/>
      <charset val="204"/>
    </font>
    <font>
      <sz val="11"/>
      <name val="Calibri"/>
      <family val="2"/>
      <charset val="204"/>
    </font>
    <font>
      <b/>
      <sz val="11"/>
      <color indexed="8"/>
      <name val="Calibri"/>
      <family val="2"/>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sz val="14"/>
      <color indexed="8"/>
      <name val="Times New Roman"/>
      <family val="1"/>
      <charset val="204"/>
    </font>
    <font>
      <b/>
      <sz val="12"/>
      <name val="Times New Roman"/>
      <family val="1"/>
      <charset val="204"/>
    </font>
    <font>
      <sz val="11"/>
      <color indexed="8"/>
      <name val="Calibri"/>
      <family val="2"/>
      <charset val="204"/>
    </font>
    <font>
      <b/>
      <sz val="14"/>
      <color indexed="8"/>
      <name val="Times New Roman"/>
      <family val="1"/>
      <charset val="204"/>
    </font>
    <font>
      <b/>
      <i/>
      <sz val="11"/>
      <color indexed="8"/>
      <name val="Times New Roman"/>
      <family val="1"/>
      <charset val="204"/>
    </font>
    <font>
      <b/>
      <i/>
      <sz val="11"/>
      <name val="Times New Roman"/>
      <family val="1"/>
      <charset val="204"/>
    </font>
    <font>
      <b/>
      <sz val="9"/>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sz val="8"/>
      <color indexed="8"/>
      <name val="Arial Cyr"/>
    </font>
    <font>
      <sz val="12"/>
      <color rgb="FF000000"/>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0"/>
      <color theme="1"/>
      <name val="Times New Roman"/>
      <family val="1"/>
      <charset val="204"/>
    </font>
    <font>
      <sz val="10"/>
      <color theme="1"/>
      <name val="Times New Roman"/>
      <family val="1"/>
      <charset val="204"/>
    </font>
    <font>
      <b/>
      <sz val="11"/>
      <color theme="1"/>
      <name val="Calibri"/>
      <family val="2"/>
      <charset val="204"/>
      <scheme val="minor"/>
    </font>
    <font>
      <b/>
      <sz val="13"/>
      <color theme="1"/>
      <name val="Times New Roman"/>
      <family val="1"/>
      <charset val="204"/>
    </font>
    <font>
      <sz val="13"/>
      <color theme="1"/>
      <name val="Times New Roman"/>
      <family val="1"/>
      <charset val="204"/>
    </font>
    <font>
      <sz val="12"/>
      <color theme="1"/>
      <name val="Times New Roman"/>
      <family val="1"/>
      <charset val="204"/>
    </font>
    <font>
      <sz val="10"/>
      <name val="Times New Roman"/>
      <family val="1"/>
      <charset val="204"/>
    </font>
    <font>
      <b/>
      <sz val="10"/>
      <name val="Times New Roman"/>
      <family val="1"/>
      <charset val="204"/>
    </font>
    <font>
      <b/>
      <sz val="12"/>
      <color theme="1"/>
      <name val="Times New Roman"/>
      <family val="1"/>
      <charset val="204"/>
    </font>
    <font>
      <b/>
      <sz val="11"/>
      <color rgb="FF000000"/>
      <name val="Times New Roman"/>
      <family val="1"/>
      <charset val="204"/>
    </font>
    <font>
      <sz val="11"/>
      <name val="Calibri"/>
      <family val="2"/>
      <charset val="204"/>
      <scheme val="minor"/>
    </font>
    <font>
      <b/>
      <i/>
      <sz val="12"/>
      <name val="Times New Roman"/>
      <family val="1"/>
      <charset val="204"/>
    </font>
    <font>
      <b/>
      <i/>
      <sz val="12"/>
      <color indexed="8"/>
      <name val="Times New Roman"/>
      <family val="1"/>
      <charset val="204"/>
    </font>
    <font>
      <b/>
      <i/>
      <sz val="12"/>
      <color rgb="FF000000"/>
      <name val="Times New Roman"/>
      <family val="1"/>
      <charset val="204"/>
    </font>
    <font>
      <b/>
      <sz val="16"/>
      <name val="Times New Roman"/>
      <family val="1"/>
      <charset val="204"/>
    </font>
    <font>
      <b/>
      <u/>
      <sz val="16"/>
      <name val="Times New Roman"/>
      <family val="1"/>
      <charset val="204"/>
    </font>
    <font>
      <sz val="16"/>
      <name val="Calibri"/>
      <family val="2"/>
      <charset val="204"/>
    </font>
    <font>
      <sz val="10"/>
      <color rgb="FF000000"/>
      <name val="Arial Cyr"/>
    </font>
    <font>
      <b/>
      <i/>
      <sz val="14"/>
      <color indexed="8"/>
      <name val="Times New Roman"/>
      <family val="1"/>
      <charset val="204"/>
    </font>
    <font>
      <sz val="9"/>
      <color theme="1"/>
      <name val="Times New Roman"/>
      <family val="1"/>
      <charset val="204"/>
    </font>
    <font>
      <b/>
      <sz val="12"/>
      <color rgb="FF000000"/>
      <name val="Times New Roman"/>
      <family val="1"/>
      <charset val="204"/>
    </font>
    <font>
      <b/>
      <i/>
      <sz val="11"/>
      <color theme="1"/>
      <name val="Times New Roman"/>
      <family val="1"/>
      <charset val="204"/>
    </font>
    <font>
      <b/>
      <sz val="10"/>
      <color indexed="8"/>
      <name val="Times New Roman"/>
      <family val="1"/>
      <charset val="204"/>
    </font>
    <font>
      <sz val="10"/>
      <color indexed="8"/>
      <name val="Times New Roman"/>
      <family val="1"/>
      <charset val="204"/>
    </font>
    <font>
      <b/>
      <i/>
      <sz val="11"/>
      <color theme="1"/>
      <name val="Calibri"/>
      <family val="2"/>
      <charset val="204"/>
      <scheme val="minor"/>
    </font>
    <font>
      <sz val="9"/>
      <name val="Times New Roman"/>
      <family val="1"/>
    </font>
    <font>
      <sz val="11"/>
      <name val="Times New Roman"/>
      <family val="1"/>
    </font>
    <font>
      <b/>
      <sz val="11"/>
      <name val="Times New Roman"/>
      <family val="1"/>
    </font>
    <font>
      <sz val="9"/>
      <color theme="1"/>
      <name val="Times New Roman"/>
      <family val="1"/>
    </font>
    <font>
      <b/>
      <sz val="12"/>
      <color theme="1"/>
      <name val="Calibri"/>
      <family val="2"/>
      <charset val="204"/>
      <scheme val="minor"/>
    </font>
    <font>
      <i/>
      <sz val="11"/>
      <color indexed="8"/>
      <name val="Times New Roman"/>
      <family val="1"/>
      <charset val="204"/>
    </font>
  </fonts>
  <fills count="14">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6"/>
        <bgColor indexed="64"/>
      </patternFill>
    </fill>
    <fill>
      <patternFill patternType="solid">
        <fgColor indexed="9"/>
        <bgColor indexed="8"/>
      </patternFill>
    </fill>
    <fill>
      <patternFill patternType="solid">
        <fgColor theme="8" tint="0.79998168889431442"/>
        <bgColor indexed="64"/>
      </patternFill>
    </fill>
  </fills>
  <borders count="7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medium">
        <color indexed="64"/>
      </top>
      <bottom style="medium">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medium">
        <color indexed="64"/>
      </bottom>
      <diagonal/>
    </border>
  </borders>
  <cellStyleXfs count="13">
    <xf numFmtId="0" fontId="0" fillId="0" borderId="0"/>
    <xf numFmtId="0" fontId="21" fillId="0" borderId="1">
      <alignment vertical="top" wrapText="1"/>
    </xf>
    <xf numFmtId="0" fontId="23" fillId="0" borderId="61">
      <alignment vertical="top" wrapText="1"/>
    </xf>
    <xf numFmtId="1" fontId="23" fillId="0" borderId="61">
      <alignment horizontal="center" vertical="top" shrinkToFit="1"/>
    </xf>
    <xf numFmtId="49" fontId="23" fillId="0" borderId="61">
      <alignment horizontal="center" vertical="top" shrinkToFit="1"/>
    </xf>
    <xf numFmtId="4" fontId="23" fillId="4" borderId="61">
      <alignment horizontal="right" vertical="top" shrinkToFit="1"/>
    </xf>
    <xf numFmtId="4" fontId="23" fillId="0" borderId="61">
      <alignment horizontal="right" vertical="top" shrinkToFit="1"/>
    </xf>
    <xf numFmtId="4" fontId="22" fillId="0" borderId="2">
      <alignment horizontal="right" shrinkToFit="1"/>
    </xf>
    <xf numFmtId="165" fontId="14" fillId="0" borderId="0" applyFont="0" applyFill="0" applyBorder="0" applyAlignment="0" applyProtection="0"/>
    <xf numFmtId="49" fontId="44" fillId="0" borderId="61">
      <alignment horizontal="left" vertical="top" wrapText="1"/>
    </xf>
    <xf numFmtId="0" fontId="3" fillId="0" borderId="1">
      <alignment vertical="top" wrapText="1"/>
    </xf>
    <xf numFmtId="164" fontId="14" fillId="0" borderId="0" applyFont="0" applyFill="0" applyBorder="0" applyAlignment="0" applyProtection="0"/>
    <xf numFmtId="165" fontId="14" fillId="0" borderId="0" applyFont="0" applyFill="0" applyBorder="0" applyAlignment="0" applyProtection="0"/>
  </cellStyleXfs>
  <cellXfs count="2096">
    <xf numFmtId="0" fontId="0" fillId="0" borderId="0" xfId="0"/>
    <xf numFmtId="0" fontId="1" fillId="0" borderId="0" xfId="0" applyFont="1"/>
    <xf numFmtId="0" fontId="4" fillId="2" borderId="0" xfId="0" applyFont="1" applyFill="1"/>
    <xf numFmtId="0" fontId="7" fillId="2" borderId="0" xfId="0" applyFont="1" applyFill="1"/>
    <xf numFmtId="166" fontId="1" fillId="0" borderId="0" xfId="0" applyNumberFormat="1" applyFont="1"/>
    <xf numFmtId="166" fontId="1" fillId="0" borderId="0" xfId="0" applyNumberFormat="1" applyFont="1" applyAlignment="1">
      <alignment horizontal="center" vertical="center"/>
    </xf>
    <xf numFmtId="0" fontId="4" fillId="2" borderId="0" xfId="0" applyFont="1" applyFill="1" applyBorder="1"/>
    <xf numFmtId="166" fontId="1" fillId="0" borderId="0" xfId="0" applyNumberFormat="1" applyFont="1" applyAlignment="1">
      <alignment vertical="center"/>
    </xf>
    <xf numFmtId="2" fontId="1" fillId="0" borderId="0" xfId="0" applyNumberFormat="1" applyFont="1"/>
    <xf numFmtId="4" fontId="1" fillId="3" borderId="5" xfId="0" applyNumberFormat="1" applyFont="1" applyFill="1" applyBorder="1" applyAlignment="1">
      <alignment vertical="center"/>
    </xf>
    <xf numFmtId="0" fontId="4" fillId="2" borderId="0" xfId="0" applyFont="1" applyFill="1" applyBorder="1" applyAlignment="1">
      <alignment horizontal="right"/>
    </xf>
    <xf numFmtId="0" fontId="1" fillId="0" borderId="0" xfId="0" applyFont="1" applyFill="1"/>
    <xf numFmtId="0" fontId="1" fillId="0" borderId="4" xfId="0" applyFont="1" applyFill="1" applyBorder="1" applyAlignment="1">
      <alignment horizontal="left" vertical="top"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166" fontId="3" fillId="0" borderId="3" xfId="0" applyNumberFormat="1" applyFont="1" applyFill="1" applyBorder="1" applyAlignment="1">
      <alignment vertical="center"/>
    </xf>
    <xf numFmtId="0" fontId="1" fillId="0" borderId="3" xfId="0" applyFont="1" applyFill="1" applyBorder="1" applyAlignment="1">
      <alignment horizontal="left" vertical="top" wrapText="1"/>
    </xf>
    <xf numFmtId="0" fontId="1" fillId="0" borderId="3" xfId="0" applyFont="1" applyFill="1" applyBorder="1" applyAlignment="1">
      <alignment vertical="top" wrapText="1"/>
    </xf>
    <xf numFmtId="49" fontId="1" fillId="0" borderId="28" xfId="0" applyNumberFormat="1" applyFont="1" applyFill="1" applyBorder="1" applyAlignment="1">
      <alignment horizontal="center" vertical="center"/>
    </xf>
    <xf numFmtId="4" fontId="1" fillId="0" borderId="28"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0"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wrapText="1"/>
    </xf>
    <xf numFmtId="0" fontId="10" fillId="0" borderId="3" xfId="0" applyFont="1" applyFill="1" applyBorder="1" applyAlignment="1">
      <alignment vertical="top" wrapText="1"/>
    </xf>
    <xf numFmtId="49" fontId="10" fillId="0" borderId="11" xfId="0" applyNumberFormat="1" applyFont="1" applyFill="1" applyBorder="1" applyAlignment="1">
      <alignment vertical="center"/>
    </xf>
    <xf numFmtId="0" fontId="1" fillId="0" borderId="3" xfId="0" applyFont="1" applyFill="1" applyBorder="1" applyAlignment="1">
      <alignment wrapText="1"/>
    </xf>
    <xf numFmtId="49" fontId="3" fillId="0" borderId="3" xfId="3" applyNumberFormat="1" applyFont="1" applyFill="1" applyBorder="1" applyAlignment="1" applyProtection="1">
      <alignment horizontal="center" vertical="center" shrinkToFit="1"/>
    </xf>
    <xf numFmtId="49" fontId="10" fillId="0" borderId="11" xfId="0" applyNumberFormat="1" applyFont="1" applyFill="1" applyBorder="1"/>
    <xf numFmtId="0" fontId="3" fillId="0" borderId="3" xfId="0" applyFont="1" applyFill="1" applyBorder="1" applyAlignment="1">
      <alignment wrapText="1"/>
    </xf>
    <xf numFmtId="49" fontId="1" fillId="0" borderId="11" xfId="0" applyNumberFormat="1" applyFont="1" applyFill="1" applyBorder="1" applyAlignment="1">
      <alignment horizontal="center" vertical="center" wrapText="1"/>
    </xf>
    <xf numFmtId="4" fontId="4" fillId="0" borderId="3" xfId="0" applyNumberFormat="1" applyFont="1" applyFill="1" applyBorder="1" applyAlignment="1">
      <alignment horizontal="right" wrapText="1"/>
    </xf>
    <xf numFmtId="49" fontId="1" fillId="0" borderId="23" xfId="0" applyNumberFormat="1" applyFont="1" applyFill="1" applyBorder="1" applyAlignment="1">
      <alignment horizontal="center" vertical="center" wrapText="1"/>
    </xf>
    <xf numFmtId="4" fontId="6" fillId="0" borderId="3" xfId="0" applyNumberFormat="1" applyFont="1" applyFill="1" applyBorder="1" applyAlignment="1">
      <alignment horizontal="right"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10" fillId="0" borderId="13" xfId="0" applyNumberFormat="1" applyFont="1" applyFill="1" applyBorder="1" applyAlignment="1">
      <alignment horizontal="right" wrapText="1"/>
    </xf>
    <xf numFmtId="2" fontId="6" fillId="0" borderId="28" xfId="0" applyNumberFormat="1" applyFont="1" applyFill="1" applyBorder="1" applyAlignment="1">
      <alignment horizontal="right"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xf numFmtId="2" fontId="4" fillId="0" borderId="3" xfId="0" applyNumberFormat="1" applyFont="1" applyFill="1" applyBorder="1" applyAlignment="1">
      <alignment horizontal="right"/>
    </xf>
    <xf numFmtId="2" fontId="4" fillId="0" borderId="8" xfId="0" applyNumberFormat="1" applyFont="1" applyFill="1" applyBorder="1" applyAlignment="1">
      <alignment horizontal="right"/>
    </xf>
    <xf numFmtId="2" fontId="6" fillId="0" borderId="3" xfId="0" applyNumberFormat="1" applyFont="1" applyFill="1" applyBorder="1" applyAlignment="1">
      <alignment horizontal="right"/>
    </xf>
    <xf numFmtId="2" fontId="6" fillId="0" borderId="8" xfId="0" applyNumberFormat="1" applyFont="1" applyFill="1" applyBorder="1" applyAlignment="1">
      <alignment horizontal="right"/>
    </xf>
    <xf numFmtId="0" fontId="4" fillId="0" borderId="28"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wrapText="1"/>
    </xf>
    <xf numFmtId="0" fontId="15" fillId="0" borderId="28" xfId="0" applyFont="1" applyFill="1" applyBorder="1" applyAlignment="1">
      <alignment vertical="top" wrapText="1"/>
    </xf>
    <xf numFmtId="0" fontId="12" fillId="0" borderId="28" xfId="0" applyFont="1" applyFill="1" applyBorder="1" applyAlignment="1">
      <alignment wrapText="1"/>
    </xf>
    <xf numFmtId="0" fontId="3" fillId="0" borderId="28" xfId="0" applyFont="1" applyFill="1" applyBorder="1" applyAlignment="1">
      <alignment wrapText="1"/>
    </xf>
    <xf numFmtId="0" fontId="1" fillId="0" borderId="28" xfId="0" applyFont="1" applyFill="1" applyBorder="1" applyAlignment="1">
      <alignment vertical="center"/>
    </xf>
    <xf numFmtId="0" fontId="15" fillId="0" borderId="3" xfId="0" applyFont="1" applyFill="1" applyBorder="1" applyAlignment="1">
      <alignment vertical="top" wrapText="1"/>
    </xf>
    <xf numFmtId="0" fontId="12" fillId="0" borderId="3" xfId="0" applyFont="1" applyFill="1" applyBorder="1" applyAlignment="1">
      <alignment wrapText="1"/>
    </xf>
    <xf numFmtId="0" fontId="1" fillId="0" borderId="3" xfId="0" applyFont="1" applyFill="1" applyBorder="1" applyAlignment="1">
      <alignment vertical="center"/>
    </xf>
    <xf numFmtId="0" fontId="6" fillId="0" borderId="3" xfId="0" applyFont="1" applyFill="1" applyBorder="1" applyAlignment="1">
      <alignment horizontal="left" vertical="top" wrapText="1"/>
    </xf>
    <xf numFmtId="49" fontId="4" fillId="0" borderId="11" xfId="0" applyNumberFormat="1" applyFont="1" applyFill="1" applyBorder="1"/>
    <xf numFmtId="0" fontId="4" fillId="0" borderId="3" xfId="0" applyFont="1" applyFill="1" applyBorder="1" applyAlignment="1">
      <alignment vertical="top" wrapText="1"/>
    </xf>
    <xf numFmtId="0" fontId="6" fillId="0" borderId="28" xfId="0"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20" fillId="0" borderId="3" xfId="1" applyNumberFormat="1" applyFont="1" applyFill="1" applyBorder="1" applyProtection="1">
      <alignment vertical="top" wrapText="1"/>
    </xf>
    <xf numFmtId="165" fontId="4" fillId="0" borderId="3" xfId="8" applyFont="1" applyFill="1" applyBorder="1" applyAlignment="1">
      <alignment horizontal="right" wrapText="1"/>
    </xf>
    <xf numFmtId="0" fontId="1" fillId="0" borderId="3" xfId="0" applyFont="1" applyBorder="1" applyAlignment="1">
      <alignment horizontal="left" vertical="center" wrapText="1"/>
    </xf>
    <xf numFmtId="0" fontId="10" fillId="0" borderId="3" xfId="0" applyFont="1" applyBorder="1" applyAlignment="1">
      <alignment vertical="top" wrapText="1"/>
    </xf>
    <xf numFmtId="0" fontId="1" fillId="0" borderId="3" xfId="0" applyFont="1" applyBorder="1"/>
    <xf numFmtId="166" fontId="1" fillId="0" borderId="0" xfId="0" applyNumberFormat="1" applyFont="1" applyFill="1"/>
    <xf numFmtId="166" fontId="1" fillId="0" borderId="0" xfId="0" applyNumberFormat="1" applyFont="1" applyFill="1" applyAlignment="1">
      <alignment horizontal="center" vertical="center"/>
    </xf>
    <xf numFmtId="4" fontId="1" fillId="0" borderId="8" xfId="0" applyNumberFormat="1" applyFont="1" applyFill="1" applyBorder="1" applyAlignment="1">
      <alignment horizontal="right" vertical="center"/>
    </xf>
    <xf numFmtId="0" fontId="1" fillId="0" borderId="3" xfId="0" applyFont="1" applyFill="1" applyBorder="1" applyAlignment="1">
      <alignment horizontal="left" wrapText="1"/>
    </xf>
    <xf numFmtId="4" fontId="10" fillId="0" borderId="3" xfId="0" applyNumberFormat="1" applyFont="1" applyBorder="1" applyAlignment="1">
      <alignment horizontal="right" vertical="top"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13" fillId="0" borderId="3" xfId="0" applyFont="1" applyFill="1" applyBorder="1" applyAlignment="1">
      <alignment horizontal="center"/>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Fill="1" applyBorder="1"/>
    <xf numFmtId="0" fontId="10" fillId="0" borderId="3" xfId="0" applyFont="1" applyFill="1" applyBorder="1" applyAlignment="1">
      <alignment horizontal="center" vertical="top" wrapText="1"/>
    </xf>
    <xf numFmtId="166" fontId="1" fillId="0" borderId="15" xfId="0" applyNumberFormat="1" applyFont="1" applyFill="1" applyBorder="1" applyAlignment="1">
      <alignment vertical="center"/>
    </xf>
    <xf numFmtId="166" fontId="25" fillId="0" borderId="28" xfId="0" applyNumberFormat="1" applyFont="1" applyBorder="1" applyAlignment="1">
      <alignment vertical="center"/>
    </xf>
    <xf numFmtId="166" fontId="25" fillId="0" borderId="3" xfId="0" applyNumberFormat="1" applyFont="1" applyBorder="1" applyAlignment="1">
      <alignment vertical="center"/>
    </xf>
    <xf numFmtId="166" fontId="25" fillId="0" borderId="5" xfId="0" applyNumberFormat="1" applyFont="1" applyBorder="1" applyAlignment="1">
      <alignment vertical="center"/>
    </xf>
    <xf numFmtId="166" fontId="25" fillId="0" borderId="9" xfId="0" applyNumberFormat="1" applyFont="1" applyBorder="1" applyAlignment="1">
      <alignment vertical="center"/>
    </xf>
    <xf numFmtId="166" fontId="25" fillId="0" borderId="6" xfId="0" applyNumberFormat="1" applyFont="1" applyBorder="1" applyAlignment="1">
      <alignment vertical="center"/>
    </xf>
    <xf numFmtId="166" fontId="25" fillId="0" borderId="20" xfId="0" applyNumberFormat="1" applyFont="1" applyBorder="1" applyAlignment="1">
      <alignment vertical="center"/>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center" vertical="center"/>
    </xf>
    <xf numFmtId="49" fontId="25" fillId="0" borderId="3" xfId="0" applyNumberFormat="1" applyFont="1" applyBorder="1" applyAlignment="1">
      <alignment horizontal="center" vertical="center"/>
    </xf>
    <xf numFmtId="49" fontId="1" fillId="0" borderId="11" xfId="0" applyNumberFormat="1" applyFont="1" applyBorder="1" applyAlignment="1">
      <alignment horizontal="left"/>
    </xf>
    <xf numFmtId="49" fontId="1" fillId="0" borderId="28" xfId="0" applyNumberFormat="1" applyFont="1" applyBorder="1" applyAlignment="1">
      <alignment horizontal="center" vertical="center"/>
    </xf>
    <xf numFmtId="49" fontId="1" fillId="0" borderId="11" xfId="0" applyNumberFormat="1" applyFont="1" applyBorder="1" applyAlignment="1">
      <alignment wrapText="1"/>
    </xf>
    <xf numFmtId="0" fontId="1" fillId="0" borderId="5" xfId="0" applyFont="1" applyBorder="1" applyAlignment="1">
      <alignment horizontal="left" vertical="top" wrapText="1"/>
    </xf>
    <xf numFmtId="49" fontId="25" fillId="0" borderId="5" xfId="0" applyNumberFormat="1" applyFont="1" applyBorder="1" applyAlignment="1">
      <alignment horizontal="center" vertical="center"/>
    </xf>
    <xf numFmtId="49" fontId="1" fillId="2" borderId="5" xfId="0" applyNumberFormat="1" applyFont="1" applyFill="1" applyBorder="1" applyAlignment="1">
      <alignment horizontal="center" vertical="center"/>
    </xf>
    <xf numFmtId="0" fontId="1" fillId="2" borderId="4" xfId="0" applyFont="1" applyFill="1" applyBorder="1" applyAlignment="1">
      <alignment horizontal="left" vertical="top" wrapText="1"/>
    </xf>
    <xf numFmtId="4" fontId="4" fillId="2" borderId="3" xfId="0" applyNumberFormat="1" applyFont="1" applyFill="1" applyBorder="1" applyAlignment="1">
      <alignment horizontal="right" vertical="center"/>
    </xf>
    <xf numFmtId="49" fontId="1" fillId="0" borderId="11" xfId="0" applyNumberFormat="1" applyFont="1" applyBorder="1"/>
    <xf numFmtId="4" fontId="1" fillId="2" borderId="3" xfId="0" applyNumberFormat="1" applyFont="1" applyFill="1" applyBorder="1" applyAlignment="1">
      <alignment horizontal="right" vertical="center"/>
    </xf>
    <xf numFmtId="0" fontId="1" fillId="5" borderId="3" xfId="0" applyFont="1" applyFill="1" applyBorder="1" applyAlignment="1">
      <alignment horizontal="left" vertical="top" wrapText="1"/>
    </xf>
    <xf numFmtId="4" fontId="1" fillId="5" borderId="3" xfId="0" applyNumberFormat="1" applyFont="1" applyFill="1" applyBorder="1" applyAlignment="1">
      <alignment horizontal="right" vertical="center"/>
    </xf>
    <xf numFmtId="0" fontId="1" fillId="5" borderId="5" xfId="0" applyFont="1" applyFill="1" applyBorder="1" applyAlignment="1">
      <alignment horizontal="left" vertical="top" wrapText="1"/>
    </xf>
    <xf numFmtId="4" fontId="1" fillId="2" borderId="4" xfId="0" applyNumberFormat="1" applyFont="1" applyFill="1" applyBorder="1" applyAlignment="1">
      <alignment horizontal="right" vertical="center"/>
    </xf>
    <xf numFmtId="49" fontId="1" fillId="0" borderId="3" xfId="0" applyNumberFormat="1" applyFont="1" applyBorder="1"/>
    <xf numFmtId="49" fontId="1" fillId="0" borderId="10" xfId="0" applyNumberFormat="1" applyFont="1" applyBorder="1"/>
    <xf numFmtId="49" fontId="1" fillId="0" borderId="12" xfId="0" applyNumberFormat="1" applyFont="1" applyBorder="1"/>
    <xf numFmtId="4" fontId="1" fillId="2" borderId="7" xfId="0" applyNumberFormat="1" applyFont="1" applyFill="1" applyBorder="1" applyAlignment="1">
      <alignment horizontal="right" vertical="center"/>
    </xf>
    <xf numFmtId="2" fontId="10" fillId="0" borderId="3" xfId="0" applyNumberFormat="1" applyFont="1" applyFill="1" applyBorder="1" applyAlignment="1">
      <alignment horizontal="right" wrapText="1"/>
    </xf>
    <xf numFmtId="0" fontId="10" fillId="0" borderId="13" xfId="0" applyFont="1" applyFill="1" applyBorder="1" applyAlignment="1">
      <alignment horizontal="center" vertical="center" wrapText="1"/>
    </xf>
    <xf numFmtId="0" fontId="1" fillId="0" borderId="3" xfId="0" applyFont="1" applyFill="1" applyBorder="1" applyAlignment="1">
      <alignment horizontal="left" vertical="top" wrapText="1"/>
    </xf>
    <xf numFmtId="0" fontId="10"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7" fillId="0" borderId="28" xfId="0" applyFont="1" applyBorder="1" applyAlignment="1">
      <alignment vertical="top" wrapText="1"/>
    </xf>
    <xf numFmtId="0" fontId="10" fillId="0" borderId="3" xfId="0"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25" fillId="0" borderId="11" xfId="0" applyFont="1" applyBorder="1" applyAlignment="1">
      <alignment horizontal="center" vertical="center"/>
    </xf>
    <xf numFmtId="0" fontId="25" fillId="0" borderId="3" xfId="0" applyFont="1" applyBorder="1"/>
    <xf numFmtId="0" fontId="25" fillId="0" borderId="3" xfId="0" applyFont="1" applyBorder="1" applyAlignment="1">
      <alignment horizontal="center" vertical="center" wrapText="1"/>
    </xf>
    <xf numFmtId="0" fontId="25" fillId="0" borderId="3" xfId="0" applyFont="1" applyBorder="1" applyAlignment="1">
      <alignment horizontal="left" vertical="center" wrapText="1"/>
    </xf>
    <xf numFmtId="0" fontId="29" fillId="0" borderId="3" xfId="0" applyFont="1" applyBorder="1" applyAlignment="1">
      <alignment horizontal="left" vertical="center"/>
    </xf>
    <xf numFmtId="0" fontId="24" fillId="0" borderId="3" xfId="0" applyFont="1" applyBorder="1" applyAlignment="1">
      <alignment horizontal="left" vertical="center" wrapText="1"/>
    </xf>
    <xf numFmtId="0" fontId="25" fillId="0" borderId="3" xfId="0" applyFont="1" applyBorder="1" applyAlignment="1">
      <alignment horizontal="left" vertical="top" wrapText="1"/>
    </xf>
    <xf numFmtId="0" fontId="25" fillId="0" borderId="3" xfId="0" applyFont="1" applyBorder="1" applyAlignment="1">
      <alignment vertical="center" wrapText="1"/>
    </xf>
    <xf numFmtId="0" fontId="24" fillId="0" borderId="11" xfId="0" applyFont="1" applyBorder="1" applyAlignment="1">
      <alignment horizontal="center" vertical="center"/>
    </xf>
    <xf numFmtId="0" fontId="24" fillId="0" borderId="3" xfId="0" applyFont="1" applyBorder="1" applyAlignment="1">
      <alignment vertical="top" wrapText="1"/>
    </xf>
    <xf numFmtId="167" fontId="10" fillId="0" borderId="0" xfId="0" applyNumberFormat="1" applyFont="1" applyFill="1" applyBorder="1" applyAlignment="1">
      <alignment horizontal="center" vertical="center" wrapText="1"/>
    </xf>
    <xf numFmtId="0" fontId="24" fillId="0" borderId="3" xfId="0" applyFont="1" applyBorder="1" applyAlignment="1">
      <alignment horizontal="center" vertical="top" wrapText="1"/>
    </xf>
    <xf numFmtId="0" fontId="25" fillId="0" borderId="3" xfId="0" applyFont="1" applyFill="1" applyBorder="1" applyAlignment="1">
      <alignment vertical="top" wrapText="1"/>
    </xf>
    <xf numFmtId="0" fontId="25" fillId="0" borderId="3" xfId="0" applyFont="1" applyFill="1" applyBorder="1" applyAlignment="1">
      <alignment horizontal="left" vertical="top" wrapText="1"/>
    </xf>
    <xf numFmtId="0" fontId="1" fillId="0" borderId="6" xfId="0" applyFont="1" applyFill="1" applyBorder="1" applyAlignment="1">
      <alignment horizontal="center" vertical="center" wrapText="1"/>
    </xf>
    <xf numFmtId="0" fontId="19" fillId="0" borderId="3" xfId="0" applyFont="1" applyFill="1" applyBorder="1" applyAlignment="1">
      <alignment vertical="center" wrapText="1"/>
    </xf>
    <xf numFmtId="2" fontId="4" fillId="0" borderId="3" xfId="0" applyNumberFormat="1" applyFont="1" applyBorder="1"/>
    <xf numFmtId="2" fontId="4" fillId="0" borderId="3" xfId="0" applyNumberFormat="1" applyFont="1" applyBorder="1" applyAlignment="1">
      <alignment horizontal="right"/>
    </xf>
    <xf numFmtId="49" fontId="25"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10" fillId="0" borderId="0" xfId="0" applyFont="1"/>
    <xf numFmtId="0" fontId="1" fillId="0" borderId="0" xfId="0" applyFont="1" applyAlignment="1"/>
    <xf numFmtId="166" fontId="4" fillId="0" borderId="3" xfId="0" applyNumberFormat="1" applyFont="1" applyFill="1" applyBorder="1" applyAlignment="1">
      <alignment vertical="center"/>
    </xf>
    <xf numFmtId="166" fontId="4" fillId="0" borderId="8" xfId="0" applyNumberFormat="1" applyFont="1" applyFill="1" applyBorder="1" applyAlignment="1">
      <alignment vertical="center"/>
    </xf>
    <xf numFmtId="2" fontId="5" fillId="0" borderId="3" xfId="0" applyNumberFormat="1" applyFont="1" applyFill="1" applyBorder="1" applyAlignment="1">
      <alignment horizontal="right" vertical="center" wrapText="1"/>
    </xf>
    <xf numFmtId="0" fontId="13" fillId="0" borderId="3" xfId="0" applyFont="1" applyFill="1" applyBorder="1" applyAlignment="1">
      <alignment horizontal="right" vertical="top" wrapText="1"/>
    </xf>
    <xf numFmtId="2" fontId="13" fillId="0" borderId="3" xfId="0" applyNumberFormat="1" applyFont="1" applyFill="1" applyBorder="1" applyAlignment="1">
      <alignment horizontal="right" vertical="top" wrapText="1"/>
    </xf>
    <xf numFmtId="166" fontId="6" fillId="0" borderId="3" xfId="0" applyNumberFormat="1" applyFont="1" applyFill="1" applyBorder="1" applyAlignment="1">
      <alignment vertical="top"/>
    </xf>
    <xf numFmtId="4" fontId="4" fillId="5" borderId="3" xfId="0" applyNumberFormat="1" applyFont="1" applyFill="1" applyBorder="1" applyAlignment="1">
      <alignment horizontal="center" vertical="center" wrapText="1"/>
    </xf>
    <xf numFmtId="0" fontId="5" fillId="0" borderId="3" xfId="0" applyFont="1" applyBorder="1" applyAlignment="1">
      <alignment wrapText="1"/>
    </xf>
    <xf numFmtId="0" fontId="32" fillId="0" borderId="3" xfId="0" applyFont="1" applyBorder="1" applyAlignment="1">
      <alignment wrapText="1"/>
    </xf>
    <xf numFmtId="0" fontId="36" fillId="0" borderId="3" xfId="0" applyFont="1" applyBorder="1" applyAlignment="1">
      <alignment horizontal="center" vertical="center" wrapText="1"/>
    </xf>
    <xf numFmtId="49" fontId="10" fillId="0" borderId="3" xfId="0" applyNumberFormat="1" applyFont="1" applyFill="1" applyBorder="1" applyAlignment="1">
      <alignment horizontal="center" vertical="center"/>
    </xf>
    <xf numFmtId="166" fontId="10" fillId="0" borderId="28" xfId="0" applyNumberFormat="1" applyFont="1" applyFill="1" applyBorder="1" applyAlignment="1">
      <alignment horizontal="right" vertical="center"/>
    </xf>
    <xf numFmtId="166" fontId="10" fillId="0" borderId="3" xfId="0" applyNumberFormat="1" applyFont="1" applyFill="1" applyBorder="1" applyAlignment="1">
      <alignment horizontal="right" vertical="center"/>
    </xf>
    <xf numFmtId="0" fontId="5" fillId="0" borderId="3" xfId="0" applyFont="1" applyFill="1" applyBorder="1" applyAlignment="1">
      <alignment horizontal="center" wrapText="1"/>
    </xf>
    <xf numFmtId="0" fontId="1" fillId="0" borderId="0" xfId="0" applyFont="1" applyAlignment="1">
      <alignment wrapText="1"/>
    </xf>
    <xf numFmtId="0" fontId="1" fillId="0" borderId="3" xfId="0" applyFont="1" applyFill="1" applyBorder="1" applyAlignment="1">
      <alignment horizontal="center" vertical="center"/>
    </xf>
    <xf numFmtId="0" fontId="10" fillId="0" borderId="3" xfId="0" applyFont="1" applyBorder="1" applyAlignment="1">
      <alignment horizontal="left" vertical="center" wrapText="1"/>
    </xf>
    <xf numFmtId="0" fontId="25" fillId="0" borderId="3" xfId="0" applyFont="1" applyBorder="1" applyAlignment="1">
      <alignment vertical="top" wrapText="1"/>
    </xf>
    <xf numFmtId="4" fontId="1" fillId="3" borderId="64" xfId="0" applyNumberFormat="1" applyFont="1" applyFill="1" applyBorder="1" applyAlignment="1">
      <alignment vertical="center"/>
    </xf>
    <xf numFmtId="2" fontId="4" fillId="5" borderId="3" xfId="0" applyNumberFormat="1" applyFont="1" applyFill="1" applyBorder="1" applyAlignment="1">
      <alignment horizontal="center" vertical="center"/>
    </xf>
    <xf numFmtId="49" fontId="4" fillId="5" borderId="3" xfId="0" applyNumberFormat="1" applyFont="1" applyFill="1" applyBorder="1"/>
    <xf numFmtId="0" fontId="4" fillId="5" borderId="3" xfId="0" applyFont="1" applyFill="1" applyBorder="1" applyAlignment="1">
      <alignment horizontal="center" vertical="center" wrapText="1"/>
    </xf>
    <xf numFmtId="0" fontId="5" fillId="0" borderId="3" xfId="0" applyFont="1" applyBorder="1" applyAlignment="1">
      <alignment horizontal="justify" vertical="center"/>
    </xf>
    <xf numFmtId="165" fontId="4" fillId="0" borderId="3" xfId="8" applyFont="1" applyBorder="1" applyAlignment="1">
      <alignment horizontal="center" vertical="center" wrapText="1"/>
    </xf>
    <xf numFmtId="165" fontId="1" fillId="0" borderId="0" xfId="8" applyFont="1"/>
    <xf numFmtId="165" fontId="1" fillId="0" borderId="0" xfId="8" applyFont="1" applyAlignment="1">
      <alignment horizontal="center" vertical="center"/>
    </xf>
    <xf numFmtId="0" fontId="4" fillId="0" borderId="3" xfId="0" applyFont="1" applyBorder="1" applyAlignment="1">
      <alignment wrapText="1"/>
    </xf>
    <xf numFmtId="0" fontId="4" fillId="0" borderId="3" xfId="0" applyFont="1" applyBorder="1" applyAlignment="1">
      <alignment vertical="center" wrapText="1"/>
    </xf>
    <xf numFmtId="49" fontId="3" fillId="0" borderId="13" xfId="3" applyNumberFormat="1" applyFont="1" applyFill="1" applyBorder="1" applyAlignment="1" applyProtection="1">
      <alignment horizontal="center" vertical="center" shrinkToFit="1"/>
    </xf>
    <xf numFmtId="0" fontId="43" fillId="2" borderId="0" xfId="0" applyFont="1" applyFill="1"/>
    <xf numFmtId="0" fontId="10" fillId="0" borderId="3" xfId="0" applyFont="1" applyBorder="1" applyAlignment="1">
      <alignment horizontal="left" vertical="center" wrapText="1"/>
    </xf>
    <xf numFmtId="166" fontId="25" fillId="0" borderId="13" xfId="0" applyNumberFormat="1" applyFont="1" applyBorder="1" applyAlignment="1">
      <alignment vertical="center"/>
    </xf>
    <xf numFmtId="0" fontId="1" fillId="0" borderId="3" xfId="0" applyFont="1" applyFill="1" applyBorder="1" applyAlignment="1">
      <alignment horizontal="center" vertical="top" wrapText="1"/>
    </xf>
    <xf numFmtId="0" fontId="10"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left" vertical="center" wrapText="1"/>
    </xf>
    <xf numFmtId="49" fontId="25" fillId="0" borderId="6" xfId="0" applyNumberFormat="1" applyFont="1" applyBorder="1" applyAlignment="1">
      <alignment horizontal="center" vertical="center"/>
    </xf>
    <xf numFmtId="49" fontId="25" fillId="0" borderId="28" xfId="0" applyNumberFormat="1" applyFont="1" applyBorder="1" applyAlignment="1">
      <alignment horizontal="center" vertical="center"/>
    </xf>
    <xf numFmtId="0" fontId="32" fillId="0" borderId="3" xfId="0" applyFont="1" applyBorder="1" applyAlignment="1">
      <alignment vertical="center"/>
    </xf>
    <xf numFmtId="1" fontId="23" fillId="0" borderId="3" xfId="3" applyBorder="1" applyAlignment="1">
      <alignment horizontal="center" vertical="center" shrinkToFit="1"/>
    </xf>
    <xf numFmtId="2" fontId="1" fillId="0" borderId="3" xfId="0" applyNumberFormat="1" applyFont="1" applyBorder="1"/>
    <xf numFmtId="166" fontId="32" fillId="0" borderId="3" xfId="0" applyNumberFormat="1" applyFont="1" applyBorder="1" applyAlignment="1">
      <alignment vertical="center"/>
    </xf>
    <xf numFmtId="166" fontId="32" fillId="0" borderId="8" xfId="0" applyNumberFormat="1" applyFont="1" applyBorder="1" applyAlignment="1">
      <alignment vertical="center"/>
    </xf>
    <xf numFmtId="1" fontId="23" fillId="0" borderId="3" xfId="3" applyBorder="1">
      <alignment horizontal="center" vertical="top" shrinkToFit="1"/>
    </xf>
    <xf numFmtId="49" fontId="25" fillId="0" borderId="11" xfId="0" applyNumberFormat="1" applyFont="1" applyBorder="1" applyAlignment="1">
      <alignment horizontal="left" wrapText="1"/>
    </xf>
    <xf numFmtId="49" fontId="1" fillId="2" borderId="6" xfId="0" applyNumberFormat="1" applyFont="1" applyFill="1" applyBorder="1" applyAlignment="1">
      <alignment horizontal="center" vertical="center"/>
    </xf>
    <xf numFmtId="4" fontId="10" fillId="11" borderId="18" xfId="0" applyNumberFormat="1" applyFont="1" applyFill="1" applyBorder="1" applyAlignment="1">
      <alignment vertical="center"/>
    </xf>
    <xf numFmtId="4" fontId="1" fillId="9" borderId="3" xfId="0" applyNumberFormat="1" applyFont="1" applyFill="1" applyBorder="1" applyAlignment="1">
      <alignment vertical="center"/>
    </xf>
    <xf numFmtId="49" fontId="1" fillId="0" borderId="30" xfId="0" applyNumberFormat="1" applyFont="1" applyBorder="1"/>
    <xf numFmtId="0" fontId="1" fillId="2" borderId="28" xfId="0" applyFont="1" applyFill="1" applyBorder="1" applyAlignment="1">
      <alignment horizontal="left" vertical="top" wrapText="1"/>
    </xf>
    <xf numFmtId="49" fontId="1" fillId="2" borderId="28" xfId="0" applyNumberFormat="1" applyFont="1" applyFill="1" applyBorder="1" applyAlignment="1">
      <alignment horizontal="center" vertical="center"/>
    </xf>
    <xf numFmtId="49" fontId="1" fillId="0" borderId="10" xfId="0" applyNumberFormat="1" applyFont="1" applyBorder="1" applyAlignment="1">
      <alignment horizontal="left" wrapText="1"/>
    </xf>
    <xf numFmtId="49" fontId="26" fillId="0" borderId="61" xfId="9" applyFont="1" applyAlignment="1">
      <alignment horizontal="center" vertical="center" wrapText="1"/>
    </xf>
    <xf numFmtId="49" fontId="1" fillId="0" borderId="11" xfId="0" applyNumberFormat="1" applyFont="1" applyBorder="1" applyAlignment="1">
      <alignment horizontal="left" wrapText="1"/>
    </xf>
    <xf numFmtId="49" fontId="1" fillId="0" borderId="30" xfId="0" applyNumberFormat="1" applyFont="1" applyBorder="1" applyAlignment="1">
      <alignment horizontal="left" wrapText="1"/>
    </xf>
    <xf numFmtId="4" fontId="10" fillId="10" borderId="18" xfId="0" applyNumberFormat="1" applyFont="1" applyFill="1" applyBorder="1" applyAlignment="1">
      <alignment vertical="center"/>
    </xf>
    <xf numFmtId="49" fontId="1" fillId="2" borderId="3" xfId="0" applyNumberFormat="1" applyFont="1" applyFill="1" applyBorder="1"/>
    <xf numFmtId="0" fontId="1" fillId="2" borderId="3" xfId="0" applyFont="1" applyFill="1" applyBorder="1" applyAlignment="1">
      <alignment vertical="top" wrapText="1"/>
    </xf>
    <xf numFmtId="49" fontId="1" fillId="0" borderId="23" xfId="0" applyNumberFormat="1" applyFont="1" applyBorder="1"/>
    <xf numFmtId="49" fontId="1" fillId="2" borderId="13" xfId="0" applyNumberFormat="1" applyFont="1" applyFill="1" applyBorder="1" applyAlignment="1">
      <alignment horizontal="center" vertical="center"/>
    </xf>
    <xf numFmtId="0" fontId="1" fillId="5" borderId="13" xfId="0" applyFont="1" applyFill="1" applyBorder="1" applyAlignment="1">
      <alignment horizontal="left" vertical="top" wrapText="1"/>
    </xf>
    <xf numFmtId="0" fontId="1" fillId="5" borderId="28" xfId="0" applyFont="1" applyFill="1" applyBorder="1" applyAlignment="1">
      <alignment horizontal="left" vertical="top" wrapText="1"/>
    </xf>
    <xf numFmtId="0" fontId="1" fillId="2" borderId="3" xfId="0" applyFont="1" applyFill="1" applyBorder="1" applyAlignment="1">
      <alignment horizontal="left" vertical="center" wrapText="1"/>
    </xf>
    <xf numFmtId="166" fontId="25" fillId="0" borderId="0" xfId="0" applyNumberFormat="1" applyFont="1" applyBorder="1" applyAlignment="1">
      <alignment vertical="center"/>
    </xf>
    <xf numFmtId="166" fontId="25" fillId="0" borderId="36" xfId="0" applyNumberFormat="1" applyFont="1" applyBorder="1" applyAlignment="1">
      <alignment vertical="center"/>
    </xf>
    <xf numFmtId="49" fontId="1" fillId="0" borderId="11" xfId="0" applyNumberFormat="1" applyFont="1" applyFill="1" applyBorder="1" applyAlignment="1">
      <alignment vertical="center"/>
    </xf>
    <xf numFmtId="49" fontId="1" fillId="0" borderId="11" xfId="0" applyNumberFormat="1" applyFont="1" applyFill="1" applyBorder="1" applyAlignment="1">
      <alignment horizontal="left" vertical="center"/>
    </xf>
    <xf numFmtId="4" fontId="1" fillId="2" borderId="13" xfId="0" applyNumberFormat="1" applyFont="1" applyFill="1" applyBorder="1" applyAlignment="1">
      <alignment horizontal="right" vertical="center"/>
    </xf>
    <xf numFmtId="49" fontId="1" fillId="5" borderId="30" xfId="0" applyNumberFormat="1" applyFont="1" applyFill="1" applyBorder="1" applyAlignment="1">
      <alignment vertical="center"/>
    </xf>
    <xf numFmtId="49" fontId="1" fillId="0" borderId="3" xfId="0" applyNumberFormat="1" applyFont="1" applyBorder="1" applyAlignment="1">
      <alignment horizontal="center" vertical="center"/>
    </xf>
    <xf numFmtId="0" fontId="1" fillId="0" borderId="3" xfId="0" applyFont="1" applyBorder="1" applyAlignment="1">
      <alignment wrapText="1"/>
    </xf>
    <xf numFmtId="0" fontId="1" fillId="0" borderId="3" xfId="0" applyFont="1" applyBorder="1" applyAlignment="1">
      <alignment horizontal="center" vertical="center"/>
    </xf>
    <xf numFmtId="0" fontId="1" fillId="0" borderId="0" xfId="0" applyFont="1"/>
    <xf numFmtId="166" fontId="1" fillId="0" borderId="0" xfId="0" applyNumberFormat="1" applyFont="1"/>
    <xf numFmtId="166" fontId="1" fillId="0" borderId="0" xfId="0" applyNumberFormat="1" applyFont="1" applyAlignment="1">
      <alignment horizontal="center" vertical="center"/>
    </xf>
    <xf numFmtId="0" fontId="1" fillId="0" borderId="3" xfId="0" applyFont="1" applyBorder="1" applyAlignment="1">
      <alignment vertical="top" wrapText="1"/>
    </xf>
    <xf numFmtId="49" fontId="10" fillId="0" borderId="3" xfId="0" applyNumberFormat="1" applyFont="1" applyBorder="1" applyAlignment="1">
      <alignment horizontal="center" vertical="center"/>
    </xf>
    <xf numFmtId="0" fontId="1" fillId="0" borderId="3" xfId="0" applyFont="1" applyBorder="1" applyAlignment="1">
      <alignment vertical="top"/>
    </xf>
    <xf numFmtId="0" fontId="1" fillId="0" borderId="0" xfId="0" applyFont="1"/>
    <xf numFmtId="0" fontId="25" fillId="0" borderId="3" xfId="0" applyFont="1" applyBorder="1" applyAlignment="1">
      <alignment wrapText="1"/>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4"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wrapText="1"/>
    </xf>
    <xf numFmtId="49" fontId="10" fillId="0" borderId="3" xfId="0" applyNumberFormat="1" applyFont="1" applyFill="1" applyBorder="1" applyAlignment="1">
      <alignment horizontal="center" wrapText="1"/>
    </xf>
    <xf numFmtId="4" fontId="1" fillId="0" borderId="3" xfId="0" applyNumberFormat="1" applyFont="1" applyFill="1" applyBorder="1" applyAlignment="1">
      <alignment horizontal="right" wrapText="1"/>
    </xf>
    <xf numFmtId="4" fontId="10" fillId="0" borderId="3" xfId="0" applyNumberFormat="1" applyFont="1" applyFill="1" applyBorder="1" applyAlignment="1">
      <alignment horizontal="right" wrapText="1"/>
    </xf>
    <xf numFmtId="0" fontId="25" fillId="0" borderId="3" xfId="0" applyFont="1" applyFill="1" applyBorder="1" applyAlignment="1">
      <alignment horizontal="left" wrapText="1"/>
    </xf>
    <xf numFmtId="49" fontId="19" fillId="5" borderId="3" xfId="0" applyNumberFormat="1" applyFont="1" applyFill="1" applyBorder="1" applyAlignment="1">
      <alignment horizontal="center" vertical="center" wrapText="1"/>
    </xf>
    <xf numFmtId="0" fontId="25" fillId="0" borderId="3" xfId="0" applyFont="1" applyBorder="1" applyAlignment="1">
      <alignment horizontal="center" vertical="center" wrapText="1"/>
    </xf>
    <xf numFmtId="4" fontId="25" fillId="0" borderId="3" xfId="0" applyNumberFormat="1" applyFont="1" applyBorder="1" applyAlignment="1">
      <alignment vertical="center" wrapText="1"/>
    </xf>
    <xf numFmtId="0" fontId="24" fillId="0" borderId="3" xfId="0" applyFont="1" applyBorder="1" applyAlignment="1">
      <alignment horizontal="center" vertical="center" wrapText="1"/>
    </xf>
    <xf numFmtId="0" fontId="1" fillId="0" borderId="0" xfId="0" applyFont="1"/>
    <xf numFmtId="166" fontId="1" fillId="0" borderId="0" xfId="0" applyNumberFormat="1" applyFont="1"/>
    <xf numFmtId="0" fontId="4" fillId="0" borderId="13" xfId="0" applyFont="1" applyBorder="1" applyAlignment="1">
      <alignment horizontal="center" vertical="center" wrapText="1"/>
    </xf>
    <xf numFmtId="0" fontId="17"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4" fillId="0" borderId="28" xfId="0" applyNumberFormat="1" applyFont="1" applyBorder="1" applyAlignment="1">
      <alignment horizontal="center" vertical="center"/>
    </xf>
    <xf numFmtId="2" fontId="6" fillId="0" borderId="28"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28" xfId="0" applyNumberFormat="1" applyFont="1" applyBorder="1" applyAlignment="1">
      <alignment horizontal="center" vertical="center" wrapText="1"/>
    </xf>
    <xf numFmtId="2" fontId="6" fillId="0" borderId="3" xfId="0" applyNumberFormat="1" applyFont="1" applyBorder="1" applyAlignment="1">
      <alignment horizontal="center" vertical="center"/>
    </xf>
    <xf numFmtId="0" fontId="6" fillId="12"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4" fontId="4"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2" fontId="38" fillId="0" borderId="3" xfId="0" applyNumberFormat="1" applyFont="1" applyBorder="1" applyAlignment="1">
      <alignment horizontal="center" vertical="center"/>
    </xf>
    <xf numFmtId="49" fontId="4" fillId="12" borderId="51" xfId="0" applyNumberFormat="1" applyFont="1" applyFill="1" applyBorder="1" applyAlignment="1">
      <alignment horizontal="center" vertical="center" wrapText="1"/>
    </xf>
    <xf numFmtId="4" fontId="6" fillId="5" borderId="3" xfId="0" applyNumberFormat="1" applyFont="1" applyFill="1" applyBorder="1" applyAlignment="1">
      <alignment horizontal="center" vertical="center" wrapText="1"/>
    </xf>
    <xf numFmtId="0" fontId="24" fillId="0" borderId="3" xfId="0" applyFont="1" applyBorder="1" applyAlignment="1">
      <alignment horizontal="left" vertical="top" wrapText="1"/>
    </xf>
    <xf numFmtId="0" fontId="25" fillId="0" borderId="3" xfId="0" applyFont="1" applyBorder="1" applyAlignment="1">
      <alignment vertical="top" wrapText="1"/>
    </xf>
    <xf numFmtId="49" fontId="1" fillId="0" borderId="11" xfId="0" applyNumberFormat="1" applyFont="1" applyBorder="1" applyAlignment="1">
      <alignment horizontal="center" vertical="center" wrapText="1"/>
    </xf>
    <xf numFmtId="0" fontId="6" fillId="0" borderId="3" xfId="0" applyFont="1" applyBorder="1" applyAlignment="1">
      <alignment wrapText="1"/>
    </xf>
    <xf numFmtId="4" fontId="25" fillId="0" borderId="3" xfId="8" applyNumberFormat="1" applyFont="1" applyBorder="1" applyAlignment="1">
      <alignment horizontal="right" vertical="center" wrapText="1"/>
    </xf>
    <xf numFmtId="4" fontId="25" fillId="0" borderId="3" xfId="0" applyNumberFormat="1" applyFont="1" applyBorder="1" applyAlignment="1">
      <alignment horizontal="right" vertical="center" wrapText="1"/>
    </xf>
    <xf numFmtId="4" fontId="25" fillId="5" borderId="3" xfId="8" applyNumberFormat="1" applyFont="1" applyFill="1" applyBorder="1" applyAlignment="1">
      <alignment horizontal="right" vertical="center" wrapText="1"/>
    </xf>
    <xf numFmtId="4" fontId="36" fillId="0" borderId="3" xfId="0" applyNumberFormat="1" applyFont="1" applyBorder="1" applyAlignment="1">
      <alignment horizontal="right" vertical="center" wrapText="1"/>
    </xf>
    <xf numFmtId="4" fontId="36" fillId="0" borderId="3" xfId="8" applyNumberFormat="1" applyFont="1" applyBorder="1" applyAlignment="1">
      <alignment horizontal="right" vertical="center" wrapText="1"/>
    </xf>
    <xf numFmtId="4" fontId="24" fillId="0" borderId="3" xfId="0" applyNumberFormat="1" applyFont="1" applyBorder="1" applyAlignment="1">
      <alignment horizontal="right" vertical="center" wrapText="1"/>
    </xf>
    <xf numFmtId="0" fontId="24" fillId="0" borderId="3" xfId="0" applyFont="1" applyBorder="1" applyAlignment="1">
      <alignment wrapText="1"/>
    </xf>
    <xf numFmtId="0" fontId="24" fillId="0" borderId="3" xfId="0" applyFont="1" applyFill="1" applyBorder="1" applyAlignment="1">
      <alignment wrapText="1"/>
    </xf>
    <xf numFmtId="4" fontId="6" fillId="0" borderId="3" xfId="0" applyNumberFormat="1" applyFont="1" applyFill="1" applyBorder="1" applyAlignment="1">
      <alignment horizontal="right" shrinkToFit="1"/>
    </xf>
    <xf numFmtId="0" fontId="10" fillId="0" borderId="11" xfId="0" applyFont="1" applyFill="1" applyBorder="1" applyAlignment="1">
      <alignment horizontal="center" vertical="center"/>
    </xf>
    <xf numFmtId="4" fontId="1" fillId="0" borderId="3" xfId="0" applyNumberFormat="1" applyFont="1" applyFill="1" applyBorder="1" applyAlignment="1">
      <alignment horizontal="right"/>
    </xf>
    <xf numFmtId="4" fontId="10" fillId="0" borderId="3" xfId="0" applyNumberFormat="1" applyFont="1" applyFill="1" applyBorder="1" applyAlignment="1">
      <alignment horizontal="right"/>
    </xf>
    <xf numFmtId="4" fontId="25" fillId="0" borderId="3" xfId="0" applyNumberFormat="1" applyFont="1" applyBorder="1" applyAlignment="1">
      <alignment horizontal="right" vertical="center"/>
    </xf>
    <xf numFmtId="4" fontId="24" fillId="0" borderId="3" xfId="0" applyNumberFormat="1" applyFont="1" applyBorder="1" applyAlignment="1">
      <alignment horizontal="right" vertical="center"/>
    </xf>
    <xf numFmtId="4" fontId="25" fillId="0" borderId="43" xfId="0" applyNumberFormat="1" applyFont="1" applyBorder="1" applyAlignment="1">
      <alignment horizontal="right" vertical="center"/>
    </xf>
    <xf numFmtId="167" fontId="10" fillId="0" borderId="0" xfId="0" applyNumberFormat="1" applyFont="1" applyFill="1" applyBorder="1" applyAlignment="1">
      <alignment horizontal="center" vertical="center"/>
    </xf>
    <xf numFmtId="168" fontId="25" fillId="0" borderId="0" xfId="0" applyNumberFormat="1" applyFont="1" applyBorder="1" applyAlignment="1">
      <alignment horizontal="center" vertical="center" wrapText="1"/>
    </xf>
    <xf numFmtId="168" fontId="30" fillId="0" borderId="0" xfId="0" applyNumberFormat="1" applyFont="1" applyBorder="1" applyAlignment="1">
      <alignment horizontal="center" vertical="center" wrapText="1"/>
    </xf>
    <xf numFmtId="168" fontId="31" fillId="0" borderId="0" xfId="0" applyNumberFormat="1" applyFont="1" applyBorder="1" applyAlignment="1">
      <alignment horizontal="center" vertical="center" wrapText="1"/>
    </xf>
    <xf numFmtId="168" fontId="24" fillId="0" borderId="0" xfId="0" applyNumberFormat="1" applyFont="1" applyBorder="1" applyAlignment="1">
      <alignment horizontal="right" vertical="center" wrapText="1"/>
    </xf>
    <xf numFmtId="168" fontId="25" fillId="0" borderId="0" xfId="0" applyNumberFormat="1" applyFont="1" applyBorder="1" applyAlignment="1">
      <alignment horizontal="right" vertical="center" wrapText="1"/>
    </xf>
    <xf numFmtId="166" fontId="1" fillId="0" borderId="0" xfId="0" applyNumberFormat="1" applyFont="1" applyFill="1" applyBorder="1"/>
    <xf numFmtId="49" fontId="29" fillId="0" borderId="30" xfId="0" applyNumberFormat="1" applyFont="1" applyBorder="1" applyAlignment="1">
      <alignment horizontal="center" vertical="center" wrapText="1"/>
    </xf>
    <xf numFmtId="0" fontId="8" fillId="0" borderId="3" xfId="0" applyFont="1" applyFill="1" applyBorder="1" applyAlignment="1">
      <alignment horizontal="left" vertical="center"/>
    </xf>
    <xf numFmtId="0" fontId="10" fillId="0" borderId="13" xfId="0"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2" fontId="4" fillId="0" borderId="13" xfId="0" applyNumberFormat="1" applyFont="1" applyBorder="1" applyAlignment="1">
      <alignment horizontal="right"/>
    </xf>
    <xf numFmtId="0" fontId="4" fillId="0" borderId="28"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3" xfId="0" applyBorder="1" applyAlignment="1">
      <alignment horizontal="left" vertical="center"/>
    </xf>
    <xf numFmtId="16" fontId="25" fillId="0" borderId="11" xfId="0" applyNumberFormat="1" applyFont="1" applyBorder="1" applyAlignment="1">
      <alignment horizontal="center" vertical="center"/>
    </xf>
    <xf numFmtId="49" fontId="24" fillId="0" borderId="11" xfId="0" applyNumberFormat="1" applyFont="1" applyBorder="1" applyAlignment="1">
      <alignment horizontal="center" vertical="center"/>
    </xf>
    <xf numFmtId="0" fontId="6" fillId="0" borderId="3" xfId="0" applyFont="1" applyBorder="1" applyAlignment="1">
      <alignment horizontal="right" vertical="center" wrapText="1"/>
    </xf>
    <xf numFmtId="0" fontId="24" fillId="0" borderId="3" xfId="0" applyFont="1" applyBorder="1" applyAlignment="1">
      <alignment horizontal="center" vertical="center"/>
    </xf>
    <xf numFmtId="49" fontId="10" fillId="0" borderId="23" xfId="0" applyNumberFormat="1" applyFont="1" applyFill="1" applyBorder="1" applyAlignment="1">
      <alignment horizontal="center" vertical="center" wrapText="1"/>
    </xf>
    <xf numFmtId="4" fontId="13" fillId="0" borderId="3" xfId="0" applyNumberFormat="1" applyFont="1" applyBorder="1" applyAlignment="1">
      <alignment horizontal="right" wrapText="1"/>
    </xf>
    <xf numFmtId="0" fontId="6" fillId="0" borderId="3" xfId="0" applyFont="1" applyFill="1" applyBorder="1" applyAlignment="1">
      <alignment horizontal="center" vertical="center"/>
    </xf>
    <xf numFmtId="0" fontId="1" fillId="0" borderId="0" xfId="0" applyFont="1"/>
    <xf numFmtId="166" fontId="1" fillId="0" borderId="0" xfId="0" applyNumberFormat="1" applyFont="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28" xfId="0" applyFont="1" applyFill="1" applyBorder="1" applyAlignment="1">
      <alignment horizontal="center" vertical="center" wrapText="1"/>
    </xf>
    <xf numFmtId="166" fontId="1" fillId="0" borderId="0" xfId="0" applyNumberFormat="1" applyFont="1" applyFill="1"/>
    <xf numFmtId="0" fontId="6" fillId="0" borderId="3" xfId="0" applyFont="1" applyBorder="1" applyAlignment="1">
      <alignment horizontal="center" vertical="center" wrapText="1"/>
    </xf>
    <xf numFmtId="4" fontId="6"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25" fillId="0" borderId="3" xfId="0"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5" fillId="0" borderId="28" xfId="0" applyFont="1" applyBorder="1" applyAlignment="1">
      <alignment horizontal="center" vertical="center" wrapText="1"/>
    </xf>
    <xf numFmtId="49" fontId="25" fillId="0" borderId="13" xfId="0" applyNumberFormat="1" applyFont="1" applyBorder="1" applyAlignment="1">
      <alignment horizontal="center" vertical="center"/>
    </xf>
    <xf numFmtId="0" fontId="1" fillId="0" borderId="0" xfId="0" applyFont="1" applyAlignment="1">
      <alignment horizontal="center" vertical="center" wrapText="1"/>
    </xf>
    <xf numFmtId="49" fontId="1" fillId="0" borderId="2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28" xfId="0" applyNumberFormat="1" applyFont="1" applyFill="1" applyBorder="1" applyAlignment="1">
      <alignment horizontal="right" vertical="center" wrapText="1"/>
    </xf>
    <xf numFmtId="0" fontId="1" fillId="0" borderId="0" xfId="0" applyFont="1" applyAlignment="1">
      <alignment horizontal="center"/>
    </xf>
    <xf numFmtId="49" fontId="13" fillId="0" borderId="3" xfId="0" applyNumberFormat="1" applyFont="1" applyBorder="1" applyAlignment="1">
      <alignment horizontal="center" vertical="center" wrapText="1"/>
    </xf>
    <xf numFmtId="49" fontId="35" fillId="0" borderId="3" xfId="0" applyNumberFormat="1" applyFont="1" applyBorder="1" applyAlignment="1">
      <alignment horizontal="center" vertical="center" wrapText="1"/>
    </xf>
    <xf numFmtId="0" fontId="35" fillId="0" borderId="3" xfId="0" applyFont="1" applyBorder="1" applyAlignment="1">
      <alignment horizontal="center" vertical="center" wrapText="1"/>
    </xf>
    <xf numFmtId="0" fontId="13" fillId="0" borderId="3" xfId="0" applyFont="1" applyFill="1" applyBorder="1" applyAlignment="1">
      <alignment horizontal="center" vertical="center" wrapText="1"/>
    </xf>
    <xf numFmtId="49" fontId="24" fillId="0" borderId="3" xfId="0" applyNumberFormat="1" applyFont="1" applyBorder="1" applyAlignment="1">
      <alignment horizontal="center" vertical="center" wrapText="1"/>
    </xf>
    <xf numFmtId="0" fontId="24" fillId="0" borderId="13" xfId="0" applyFont="1" applyBorder="1" applyAlignment="1">
      <alignment horizontal="center" vertical="center" wrapText="1"/>
    </xf>
    <xf numFmtId="49" fontId="25" fillId="0" borderId="25" xfId="0" applyNumberFormat="1" applyFont="1" applyBorder="1" applyAlignment="1">
      <alignment horizontal="center" wrapText="1"/>
    </xf>
    <xf numFmtId="49" fontId="24" fillId="0" borderId="0" xfId="0" applyNumberFormat="1" applyFont="1" applyBorder="1" applyAlignment="1">
      <alignment horizontal="center" wrapText="1"/>
    </xf>
    <xf numFmtId="49" fontId="24" fillId="0" borderId="3" xfId="0" applyNumberFormat="1" applyFont="1" applyBorder="1" applyAlignment="1">
      <alignment horizontal="center" wrapText="1"/>
    </xf>
    <xf numFmtId="49" fontId="25" fillId="0" borderId="3" xfId="0" applyNumberFormat="1" applyFont="1" applyBorder="1" applyAlignment="1">
      <alignment horizontal="center" wrapText="1"/>
    </xf>
    <xf numFmtId="0" fontId="1" fillId="0" borderId="11" xfId="0" applyFont="1" applyFill="1" applyBorder="1" applyAlignment="1">
      <alignment horizontal="center" vertical="center"/>
    </xf>
    <xf numFmtId="0" fontId="0" fillId="0" borderId="28" xfId="0" applyBorder="1" applyAlignment="1">
      <alignment horizontal="center" vertical="top"/>
    </xf>
    <xf numFmtId="0" fontId="0" fillId="0" borderId="0" xfId="0" applyAlignment="1">
      <alignment wrapText="1"/>
    </xf>
    <xf numFmtId="2" fontId="6" fillId="0" borderId="3" xfId="0" applyNumberFormat="1" applyFont="1" applyBorder="1"/>
    <xf numFmtId="2" fontId="6" fillId="0" borderId="3" xfId="0" applyNumberFormat="1" applyFont="1" applyBorder="1" applyAlignment="1">
      <alignment horizontal="right"/>
    </xf>
    <xf numFmtId="49" fontId="19" fillId="0" borderId="3" xfId="0" applyNumberFormat="1" applyFont="1" applyFill="1" applyBorder="1" applyAlignment="1">
      <alignment vertical="center" wrapText="1"/>
    </xf>
    <xf numFmtId="2" fontId="4" fillId="0" borderId="13" xfId="0" applyNumberFormat="1" applyFont="1" applyBorder="1"/>
    <xf numFmtId="0" fontId="25" fillId="0" borderId="3" xfId="0" applyFont="1" applyBorder="1" applyAlignment="1">
      <alignment horizontal="left" wrapText="1"/>
    </xf>
    <xf numFmtId="0" fontId="24" fillId="0" borderId="3" xfId="0" applyFont="1" applyBorder="1" applyAlignment="1">
      <alignment horizontal="left" wrapText="1"/>
    </xf>
    <xf numFmtId="166" fontId="1" fillId="0" borderId="3" xfId="0" applyNumberFormat="1" applyFont="1" applyFill="1" applyBorder="1" applyAlignment="1">
      <alignment horizontal="center" vertical="center"/>
    </xf>
    <xf numFmtId="4" fontId="4" fillId="0" borderId="29" xfId="0" applyNumberFormat="1" applyFont="1" applyFill="1" applyBorder="1" applyAlignment="1">
      <alignment horizontal="center" vertical="center" wrapText="1"/>
    </xf>
    <xf numFmtId="166" fontId="1" fillId="0" borderId="1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47" fillId="0" borderId="3" xfId="4" applyNumberFormat="1" applyFont="1" applyFill="1" applyBorder="1" applyAlignment="1" applyProtection="1">
      <alignment horizontal="center" vertical="center" shrinkToFit="1"/>
    </xf>
    <xf numFmtId="166" fontId="10" fillId="0" borderId="3" xfId="0" applyNumberFormat="1" applyFont="1" applyFill="1" applyBorder="1" applyAlignment="1">
      <alignment horizontal="center" vertical="center"/>
    </xf>
    <xf numFmtId="166" fontId="1" fillId="0" borderId="13" xfId="0" applyNumberFormat="1" applyFont="1" applyFill="1" applyBorder="1" applyAlignment="1">
      <alignment vertical="center"/>
    </xf>
    <xf numFmtId="166" fontId="1" fillId="0" borderId="8" xfId="0" applyNumberFormat="1" applyFont="1" applyFill="1" applyBorder="1" applyAlignment="1">
      <alignment horizontal="center" vertical="center"/>
    </xf>
    <xf numFmtId="4" fontId="10" fillId="0" borderId="13" xfId="0" applyNumberFormat="1" applyFont="1" applyFill="1" applyBorder="1" applyAlignment="1">
      <alignment horizontal="center" wrapText="1"/>
    </xf>
    <xf numFmtId="4" fontId="10" fillId="0" borderId="24" xfId="0" applyNumberFormat="1" applyFont="1" applyFill="1" applyBorder="1" applyAlignment="1">
      <alignment horizontal="center" wrapText="1"/>
    </xf>
    <xf numFmtId="4" fontId="6" fillId="0" borderId="28" xfId="0" applyNumberFormat="1" applyFont="1" applyFill="1" applyBorder="1" applyAlignment="1">
      <alignment horizontal="right" wrapText="1"/>
    </xf>
    <xf numFmtId="0" fontId="4" fillId="0" borderId="3" xfId="0" applyFont="1" applyBorder="1" applyAlignment="1">
      <alignment horizontal="center" vertical="center" wrapText="1"/>
    </xf>
    <xf numFmtId="0" fontId="1" fillId="0" borderId="3" xfId="0" applyFont="1" applyFill="1" applyBorder="1" applyAlignment="1">
      <alignment horizontal="left" vertical="top" wrapText="1"/>
    </xf>
    <xf numFmtId="0" fontId="1" fillId="0" borderId="3" xfId="0" applyFont="1" applyBorder="1" applyAlignment="1">
      <alignment horizontal="left" vertical="center" wrapText="1"/>
    </xf>
    <xf numFmtId="166" fontId="10" fillId="0" borderId="28" xfId="0" applyNumberFormat="1" applyFont="1" applyFill="1" applyBorder="1" applyAlignment="1">
      <alignment vertical="center"/>
    </xf>
    <xf numFmtId="166" fontId="10" fillId="0" borderId="3" xfId="0" applyNumberFormat="1" applyFont="1" applyFill="1" applyBorder="1" applyAlignment="1">
      <alignment vertical="center"/>
    </xf>
    <xf numFmtId="0" fontId="10" fillId="0" borderId="3" xfId="0" applyFont="1" applyFill="1" applyBorder="1" applyAlignment="1">
      <alignment horizontal="left" vertical="top" wrapText="1"/>
    </xf>
    <xf numFmtId="49" fontId="1" fillId="0" borderId="11" xfId="0" applyNumberFormat="1" applyFont="1" applyFill="1" applyBorder="1"/>
    <xf numFmtId="0" fontId="4" fillId="0" borderId="3" xfId="0" applyFont="1" applyFill="1" applyBorder="1" applyAlignment="1">
      <alignment horizontal="left" vertical="top" wrapText="1"/>
    </xf>
    <xf numFmtId="2" fontId="1" fillId="0" borderId="3" xfId="0" applyNumberFormat="1" applyFont="1" applyFill="1" applyBorder="1"/>
    <xf numFmtId="2" fontId="1" fillId="0" borderId="8" xfId="0" applyNumberFormat="1" applyFont="1" applyFill="1" applyBorder="1"/>
    <xf numFmtId="0" fontId="6" fillId="0" borderId="3" xfId="0" applyFont="1" applyBorder="1" applyAlignment="1">
      <alignment horizontal="center" vertical="center" wrapText="1"/>
    </xf>
    <xf numFmtId="0" fontId="1" fillId="0" borderId="28" xfId="0" applyFont="1" applyFill="1" applyBorder="1" applyAlignment="1">
      <alignment horizontal="left" vertical="center" wrapText="1"/>
    </xf>
    <xf numFmtId="166" fontId="10" fillId="0" borderId="3" xfId="0" applyNumberFormat="1" applyFont="1" applyFill="1" applyBorder="1" applyAlignment="1">
      <alignment vertical="center" wrapText="1"/>
    </xf>
    <xf numFmtId="166" fontId="1" fillId="0" borderId="3" xfId="0" applyNumberFormat="1" applyFont="1" applyFill="1" applyBorder="1" applyAlignment="1">
      <alignment vertical="center" wrapText="1"/>
    </xf>
    <xf numFmtId="2" fontId="13" fillId="0" borderId="13" xfId="0" applyNumberFormat="1" applyFont="1" applyFill="1" applyBorder="1" applyAlignment="1">
      <alignment horizontal="right" vertical="top" wrapText="1"/>
    </xf>
    <xf numFmtId="49" fontId="1" fillId="0" borderId="3" xfId="0" applyNumberFormat="1" applyFont="1" applyFill="1" applyBorder="1" applyAlignment="1">
      <alignment horizontal="left" vertical="top" wrapText="1"/>
    </xf>
    <xf numFmtId="49" fontId="10" fillId="0" borderId="30" xfId="0" applyNumberFormat="1" applyFont="1" applyFill="1" applyBorder="1" applyAlignment="1">
      <alignment horizontal="left" vertical="top"/>
    </xf>
    <xf numFmtId="49" fontId="10" fillId="0" borderId="11" xfId="0" applyNumberFormat="1" applyFont="1" applyFill="1" applyBorder="1" applyAlignment="1">
      <alignment horizontal="left" vertical="center"/>
    </xf>
    <xf numFmtId="2" fontId="10" fillId="0" borderId="3" xfId="0" applyNumberFormat="1" applyFont="1" applyFill="1" applyBorder="1"/>
    <xf numFmtId="0" fontId="10" fillId="0" borderId="3" xfId="1" applyNumberFormat="1" applyFont="1" applyFill="1" applyBorder="1" applyProtection="1">
      <alignment vertical="top" wrapText="1"/>
    </xf>
    <xf numFmtId="49" fontId="10" fillId="0" borderId="3" xfId="0" applyNumberFormat="1" applyFont="1" applyFill="1" applyBorder="1"/>
    <xf numFmtId="4" fontId="25" fillId="0" borderId="43" xfId="0" applyNumberFormat="1" applyFont="1" applyBorder="1" applyAlignment="1">
      <alignment vertical="center" wrapText="1"/>
    </xf>
    <xf numFmtId="0" fontId="1" fillId="0" borderId="0" xfId="0" applyFont="1" applyBorder="1"/>
    <xf numFmtId="4" fontId="1" fillId="0" borderId="3" xfId="0" applyNumberFormat="1" applyFont="1" applyFill="1" applyBorder="1" applyAlignment="1">
      <alignment vertical="center"/>
    </xf>
    <xf numFmtId="0" fontId="1" fillId="0" borderId="43" xfId="0" applyFont="1" applyBorder="1"/>
    <xf numFmtId="0" fontId="1" fillId="0" borderId="28" xfId="0" applyFont="1" applyFill="1" applyBorder="1" applyAlignment="1">
      <alignment horizontal="center" wrapText="1"/>
    </xf>
    <xf numFmtId="0" fontId="10" fillId="0" borderId="13" xfId="0" applyFont="1" applyFill="1" applyBorder="1" applyAlignment="1">
      <alignment horizontal="center" wrapText="1"/>
    </xf>
    <xf numFmtId="0" fontId="10" fillId="0" borderId="28" xfId="0" applyFont="1" applyFill="1" applyBorder="1" applyAlignment="1">
      <alignment horizontal="center" wrapText="1"/>
    </xf>
    <xf numFmtId="0" fontId="25" fillId="0" borderId="58" xfId="0" applyFont="1" applyBorder="1" applyAlignment="1">
      <alignment horizontal="left" vertical="top" wrapText="1"/>
    </xf>
    <xf numFmtId="49" fontId="25" fillId="0" borderId="11" xfId="0" applyNumberFormat="1" applyFont="1" applyBorder="1" applyAlignment="1">
      <alignment horizontal="center" vertical="center"/>
    </xf>
    <xf numFmtId="165" fontId="6" fillId="0" borderId="3" xfId="8" applyFont="1" applyFill="1" applyBorder="1" applyAlignment="1">
      <alignment horizontal="right" vertical="center" wrapText="1"/>
    </xf>
    <xf numFmtId="165" fontId="4" fillId="0" borderId="3" xfId="8" applyFont="1" applyFill="1" applyBorder="1" applyAlignment="1">
      <alignment horizontal="right" vertical="center" wrapText="1"/>
    </xf>
    <xf numFmtId="4" fontId="10" fillId="0" borderId="3" xfId="8" applyNumberFormat="1" applyFont="1" applyBorder="1" applyAlignment="1">
      <alignment horizontal="right" vertical="center" wrapText="1"/>
    </xf>
    <xf numFmtId="4" fontId="10" fillId="0" borderId="8" xfId="8" applyNumberFormat="1" applyFont="1" applyBorder="1" applyAlignment="1">
      <alignment horizontal="right" vertical="center" wrapText="1"/>
    </xf>
    <xf numFmtId="0" fontId="6" fillId="0" borderId="3" xfId="0" applyFont="1" applyBorder="1" applyAlignment="1">
      <alignment horizontal="center" wrapText="1"/>
    </xf>
    <xf numFmtId="0" fontId="10" fillId="0" borderId="3" xfId="0" applyFont="1" applyBorder="1" applyAlignment="1">
      <alignment horizontal="center" wrapText="1"/>
    </xf>
    <xf numFmtId="0" fontId="4" fillId="0" borderId="3" xfId="0" applyFont="1" applyBorder="1" applyAlignment="1">
      <alignment horizontal="center" wrapText="1"/>
    </xf>
    <xf numFmtId="0" fontId="1" fillId="0" borderId="3" xfId="0" applyFont="1" applyBorder="1" applyAlignment="1">
      <alignment horizontal="center" wrapText="1"/>
    </xf>
    <xf numFmtId="2" fontId="4" fillId="0" borderId="0" xfId="0" applyNumberFormat="1" applyFont="1" applyBorder="1" applyAlignment="1">
      <alignment horizontal="center" vertical="center" wrapText="1"/>
    </xf>
    <xf numFmtId="2" fontId="17" fillId="0" borderId="0" xfId="0" applyNumberFormat="1" applyFont="1" applyBorder="1" applyAlignment="1">
      <alignment horizontal="center" vertical="center" wrapText="1"/>
    </xf>
    <xf numFmtId="166" fontId="1" fillId="0" borderId="0" xfId="0" applyNumberFormat="1" applyFont="1" applyBorder="1"/>
    <xf numFmtId="166" fontId="1"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0" fontId="25" fillId="0" borderId="3" xfId="0" applyFont="1" applyBorder="1" applyAlignment="1">
      <alignment horizontal="left" vertical="center" wrapText="1"/>
    </xf>
    <xf numFmtId="2" fontId="25" fillId="0" borderId="13" xfId="0" applyNumberFormat="1" applyFont="1" applyBorder="1" applyAlignment="1">
      <alignment vertical="center" wrapText="1"/>
    </xf>
    <xf numFmtId="0" fontId="1" fillId="0" borderId="13" xfId="0" applyFont="1" applyFill="1" applyBorder="1" applyAlignment="1">
      <alignment horizontal="left" vertical="center" wrapText="1"/>
    </xf>
    <xf numFmtId="4" fontId="10"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166" fontId="1" fillId="0" borderId="0" xfId="0" applyNumberFormat="1" applyFont="1" applyFill="1" applyBorder="1" applyAlignment="1">
      <alignment horizontal="center" vertical="center"/>
    </xf>
    <xf numFmtId="4" fontId="9" fillId="2" borderId="0" xfId="0" applyNumberFormat="1" applyFont="1" applyFill="1" applyBorder="1" applyAlignment="1">
      <alignment horizontal="right" vertical="center"/>
    </xf>
    <xf numFmtId="0" fontId="1" fillId="0" borderId="13" xfId="0" applyFont="1" applyFill="1" applyBorder="1" applyAlignment="1">
      <alignment horizontal="left" vertical="top" wrapText="1"/>
    </xf>
    <xf numFmtId="166" fontId="1" fillId="0" borderId="24" xfId="0" applyNumberFormat="1" applyFont="1" applyFill="1" applyBorder="1" applyAlignment="1">
      <alignment horizontal="center" vertical="center"/>
    </xf>
    <xf numFmtId="166" fontId="25" fillId="0" borderId="3" xfId="0" applyNumberFormat="1" applyFont="1" applyFill="1" applyBorder="1" applyAlignment="1">
      <alignment horizontal="center" vertical="center" wrapText="1"/>
    </xf>
    <xf numFmtId="4" fontId="4" fillId="2" borderId="0" xfId="0" applyNumberFormat="1" applyFont="1" applyFill="1" applyBorder="1" applyAlignment="1">
      <alignment horizontal="right" vertical="center"/>
    </xf>
    <xf numFmtId="4" fontId="1" fillId="0" borderId="6" xfId="0" applyNumberFormat="1" applyFont="1" applyFill="1" applyBorder="1" applyAlignment="1">
      <alignment horizontal="right" vertical="center"/>
    </xf>
    <xf numFmtId="4" fontId="1" fillId="0" borderId="13" xfId="0" applyNumberFormat="1" applyFont="1" applyFill="1" applyBorder="1" applyAlignment="1">
      <alignment horizontal="right" vertical="center"/>
    </xf>
    <xf numFmtId="0" fontId="32" fillId="0" borderId="13" xfId="0" applyFont="1" applyBorder="1" applyAlignment="1">
      <alignment vertical="center"/>
    </xf>
    <xf numFmtId="1" fontId="23" fillId="0" borderId="13" xfId="3" applyBorder="1" applyAlignment="1">
      <alignment horizontal="center" vertical="center" shrinkToFit="1"/>
    </xf>
    <xf numFmtId="49" fontId="24" fillId="0" borderId="3" xfId="0" applyNumberFormat="1" applyFont="1" applyBorder="1" applyAlignment="1">
      <alignment horizontal="center" vertical="center"/>
    </xf>
    <xf numFmtId="2" fontId="1" fillId="0" borderId="43" xfId="0" applyNumberFormat="1" applyFont="1" applyBorder="1"/>
    <xf numFmtId="2" fontId="1" fillId="0" borderId="0" xfId="0" applyNumberFormat="1" applyFont="1" applyBorder="1" applyAlignment="1">
      <alignment vertical="center"/>
    </xf>
    <xf numFmtId="49" fontId="13" fillId="0" borderId="33"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0" fontId="25" fillId="0" borderId="47" xfId="0" applyFont="1" applyBorder="1" applyAlignment="1">
      <alignment wrapText="1"/>
    </xf>
    <xf numFmtId="0" fontId="25" fillId="0" borderId="3" xfId="0" applyFont="1" applyFill="1" applyBorder="1" applyAlignment="1">
      <alignment wrapText="1"/>
    </xf>
    <xf numFmtId="4" fontId="4" fillId="0" borderId="28" xfId="0" applyNumberFormat="1" applyFont="1" applyFill="1" applyBorder="1" applyAlignment="1">
      <alignment horizontal="right" shrinkToFit="1"/>
    </xf>
    <xf numFmtId="0" fontId="4" fillId="0" borderId="13" xfId="0" applyFont="1" applyFill="1" applyBorder="1" applyAlignment="1">
      <alignment horizontal="center" vertical="center" wrapText="1"/>
    </xf>
    <xf numFmtId="0" fontId="1" fillId="0" borderId="13" xfId="0" applyFont="1" applyBorder="1" applyAlignment="1">
      <alignment horizontal="left" vertical="top" wrapText="1"/>
    </xf>
    <xf numFmtId="0" fontId="10" fillId="0" borderId="13" xfId="0"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24" fillId="0" borderId="3" xfId="0" applyFont="1" applyFill="1" applyBorder="1" applyAlignment="1">
      <alignment vertical="top" wrapText="1"/>
    </xf>
    <xf numFmtId="0" fontId="24" fillId="0" borderId="3" xfId="0" applyFont="1" applyFill="1" applyBorder="1" applyAlignment="1">
      <alignment horizontal="left" vertical="top" wrapText="1"/>
    </xf>
    <xf numFmtId="49" fontId="1" fillId="0" borderId="30" xfId="0" applyNumberFormat="1" applyFont="1" applyFill="1" applyBorder="1"/>
    <xf numFmtId="0" fontId="6" fillId="0" borderId="51" xfId="0" applyFont="1" applyBorder="1" applyAlignment="1">
      <alignment horizontal="left" vertical="center" wrapText="1"/>
    </xf>
    <xf numFmtId="4" fontId="1" fillId="0" borderId="3" xfId="0" applyNumberFormat="1" applyFont="1" applyBorder="1" applyAlignment="1">
      <alignment horizontal="center" vertical="center"/>
    </xf>
    <xf numFmtId="4" fontId="10" fillId="0" borderId="28"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 fontId="10"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0" borderId="3" xfId="0" applyFont="1" applyFill="1" applyBorder="1" applyAlignment="1">
      <alignment vertical="center" wrapText="1"/>
    </xf>
    <xf numFmtId="0" fontId="10" fillId="0" borderId="3" xfId="0" applyFont="1" applyFill="1" applyBorder="1" applyAlignment="1">
      <alignment horizontal="left" vertical="top" wrapText="1"/>
    </xf>
    <xf numFmtId="0" fontId="10" fillId="0" borderId="3" xfId="0" applyFont="1" applyFill="1" applyBorder="1" applyAlignment="1">
      <alignment horizontal="center" wrapText="1"/>
    </xf>
    <xf numFmtId="0" fontId="1" fillId="0" borderId="3" xfId="0" applyFont="1" applyBorder="1" applyAlignment="1">
      <alignment horizontal="center" vertical="center" wrapText="1"/>
    </xf>
    <xf numFmtId="0" fontId="10" fillId="0" borderId="18" xfId="0" applyFont="1" applyFill="1" applyBorder="1" applyAlignment="1">
      <alignment horizontal="left" vertical="top" wrapText="1"/>
    </xf>
    <xf numFmtId="49" fontId="10" fillId="0" borderId="3" xfId="0" applyNumberFormat="1" applyFont="1" applyFill="1" applyBorder="1" applyAlignment="1">
      <alignment vertical="center"/>
    </xf>
    <xf numFmtId="0" fontId="10" fillId="0" borderId="15" xfId="0" applyFont="1" applyFill="1" applyBorder="1" applyAlignment="1">
      <alignment horizontal="center" vertical="center" wrapText="1"/>
    </xf>
    <xf numFmtId="4" fontId="10" fillId="0" borderId="15" xfId="0" applyNumberFormat="1" applyFont="1" applyFill="1" applyBorder="1" applyAlignment="1">
      <alignment horizontal="right" vertical="center"/>
    </xf>
    <xf numFmtId="4" fontId="1" fillId="0" borderId="5" xfId="0" applyNumberFormat="1" applyFont="1" applyFill="1" applyBorder="1" applyAlignment="1">
      <alignment horizontal="right" vertical="center"/>
    </xf>
    <xf numFmtId="166" fontId="10" fillId="0" borderId="17" xfId="0" applyNumberFormat="1" applyFont="1" applyFill="1" applyBorder="1" applyAlignment="1">
      <alignment vertical="center"/>
    </xf>
    <xf numFmtId="0" fontId="29" fillId="0" borderId="3"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3" xfId="0" applyFont="1" applyFill="1" applyBorder="1" applyAlignment="1">
      <alignment vertical="center" wrapText="1"/>
    </xf>
    <xf numFmtId="2" fontId="6" fillId="0" borderId="28" xfId="0" applyNumberFormat="1" applyFont="1" applyFill="1" applyBorder="1" applyAlignment="1">
      <alignment horizontal="center" vertical="center" wrapText="1"/>
    </xf>
    <xf numFmtId="166" fontId="10" fillId="0" borderId="3" xfId="0" applyNumberFormat="1" applyFont="1" applyFill="1" applyBorder="1" applyAlignment="1">
      <alignment vertical="center"/>
    </xf>
    <xf numFmtId="166" fontId="1" fillId="0" borderId="8" xfId="0" applyNumberFormat="1" applyFont="1" applyFill="1" applyBorder="1" applyAlignment="1">
      <alignment vertical="center"/>
    </xf>
    <xf numFmtId="49" fontId="6" fillId="0" borderId="11" xfId="0" applyNumberFormat="1" applyFont="1" applyFill="1" applyBorder="1" applyAlignment="1">
      <alignment horizontal="left" vertical="center" wrapText="1"/>
    </xf>
    <xf numFmtId="0" fontId="10" fillId="0" borderId="13" xfId="0" applyFont="1" applyFill="1" applyBorder="1" applyAlignment="1">
      <alignment horizontal="center" vertical="top" wrapText="1"/>
    </xf>
    <xf numFmtId="0" fontId="24" fillId="0" borderId="3" xfId="0" applyFont="1" applyFill="1" applyBorder="1" applyAlignment="1">
      <alignment horizontal="left" vertical="center" wrapText="1"/>
    </xf>
    <xf numFmtId="4" fontId="10" fillId="0" borderId="28"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0" fontId="10" fillId="0" borderId="3" xfId="0" applyFont="1" applyFill="1" applyBorder="1" applyAlignment="1">
      <alignment horizontal="left" wrapText="1"/>
    </xf>
    <xf numFmtId="0" fontId="1" fillId="0" borderId="5" xfId="0" applyFont="1" applyFill="1" applyBorder="1" applyAlignment="1">
      <alignment horizontal="left" vertical="top" wrapText="1"/>
    </xf>
    <xf numFmtId="4" fontId="10" fillId="0" borderId="4" xfId="0" applyNumberFormat="1" applyFont="1" applyFill="1" applyBorder="1" applyAlignment="1">
      <alignment horizontal="right" vertical="center"/>
    </xf>
    <xf numFmtId="4" fontId="24" fillId="0" borderId="3" xfId="8" applyNumberFormat="1" applyFont="1" applyFill="1" applyBorder="1" applyAlignment="1">
      <alignment horizontal="right" vertical="center" wrapText="1"/>
    </xf>
    <xf numFmtId="4" fontId="25" fillId="0" borderId="3" xfId="8" applyNumberFormat="1" applyFont="1" applyFill="1" applyBorder="1" applyAlignment="1">
      <alignment horizontal="right" vertical="center" wrapText="1"/>
    </xf>
    <xf numFmtId="4" fontId="25" fillId="0" borderId="3" xfId="0" applyNumberFormat="1" applyFont="1" applyFill="1" applyBorder="1" applyAlignment="1">
      <alignment horizontal="right" vertical="center" wrapText="1"/>
    </xf>
    <xf numFmtId="4" fontId="24" fillId="0" borderId="3" xfId="0" applyNumberFormat="1" applyFont="1" applyFill="1" applyBorder="1" applyAlignment="1">
      <alignment horizontal="right" vertical="center" wrapText="1"/>
    </xf>
    <xf numFmtId="4" fontId="13" fillId="0" borderId="3" xfId="0" applyNumberFormat="1" applyFont="1" applyFill="1" applyBorder="1" applyAlignment="1">
      <alignment horizontal="right" wrapText="1"/>
    </xf>
    <xf numFmtId="49" fontId="6" fillId="0" borderId="2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26" fillId="0" borderId="3" xfId="0" applyFont="1" applyBorder="1" applyAlignment="1">
      <alignment horizontal="center" vertical="center" wrapText="1"/>
    </xf>
    <xf numFmtId="4" fontId="10" fillId="0" borderId="3" xfId="0" applyNumberFormat="1" applyFont="1" applyBorder="1" applyAlignment="1">
      <alignment horizontal="center"/>
    </xf>
    <xf numFmtId="4" fontId="49" fillId="0" borderId="3" xfId="0" applyNumberFormat="1" applyFont="1" applyBorder="1" applyAlignment="1">
      <alignment horizontal="center"/>
    </xf>
    <xf numFmtId="4" fontId="50" fillId="0" borderId="3" xfId="0" applyNumberFormat="1" applyFont="1" applyBorder="1" applyAlignment="1">
      <alignment horizontal="center"/>
    </xf>
    <xf numFmtId="0" fontId="10" fillId="0" borderId="3" xfId="0" applyFont="1" applyBorder="1"/>
    <xf numFmtId="0" fontId="10" fillId="0" borderId="3" xfId="0" applyFont="1" applyBorder="1" applyAlignment="1">
      <alignment horizontal="center" vertical="center"/>
    </xf>
    <xf numFmtId="0" fontId="10" fillId="0" borderId="3" xfId="0" applyFont="1" applyFill="1" applyBorder="1" applyAlignment="1">
      <alignment wrapText="1"/>
    </xf>
    <xf numFmtId="49" fontId="11" fillId="0" borderId="3" xfId="0" applyNumberFormat="1" applyFont="1" applyFill="1" applyBorder="1" applyAlignment="1">
      <alignment horizontal="center" vertical="center" wrapText="1"/>
    </xf>
    <xf numFmtId="49" fontId="10" fillId="0" borderId="0" xfId="0" applyNumberFormat="1" applyFont="1" applyFill="1" applyAlignment="1">
      <alignment horizontal="center" vertical="center"/>
    </xf>
    <xf numFmtId="0" fontId="6" fillId="0" borderId="51" xfId="0"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1" fillId="0" borderId="0" xfId="0" applyFont="1" applyBorder="1" applyAlignment="1">
      <alignment wrapText="1"/>
    </xf>
    <xf numFmtId="4" fontId="10" fillId="0" borderId="3" xfId="0" applyNumberFormat="1" applyFont="1" applyFill="1" applyBorder="1" applyAlignment="1">
      <alignment horizontal="right" vertical="center" wrapText="1"/>
    </xf>
    <xf numFmtId="0" fontId="1" fillId="0" borderId="3" xfId="0" applyFont="1" applyFill="1" applyBorder="1" applyAlignment="1">
      <alignment vertical="center" wrapText="1"/>
    </xf>
    <xf numFmtId="4" fontId="1" fillId="0" borderId="3" xfId="0" applyNumberFormat="1" applyFont="1" applyFill="1" applyBorder="1" applyAlignment="1">
      <alignment horizontal="right" vertical="center" wrapText="1"/>
    </xf>
    <xf numFmtId="4" fontId="6" fillId="0" borderId="43" xfId="0" applyNumberFormat="1" applyFont="1" applyBorder="1" applyAlignment="1">
      <alignment horizontal="center" vertical="center" wrapText="1"/>
    </xf>
    <xf numFmtId="4" fontId="4" fillId="0" borderId="43" xfId="0" applyNumberFormat="1" applyFont="1" applyBorder="1" applyAlignment="1">
      <alignment horizontal="center" vertical="center" wrapText="1"/>
    </xf>
    <xf numFmtId="0" fontId="25" fillId="0" borderId="3" xfId="0" applyFont="1" applyFill="1" applyBorder="1" applyAlignment="1">
      <alignment horizontal="center" vertical="top"/>
    </xf>
    <xf numFmtId="166" fontId="10" fillId="0" borderId="3" xfId="0" applyNumberFormat="1" applyFont="1" applyFill="1" applyBorder="1" applyAlignment="1">
      <alignment vertical="center"/>
    </xf>
    <xf numFmtId="0" fontId="1" fillId="0" borderId="28" xfId="0" applyFont="1" applyFill="1" applyBorder="1" applyAlignment="1">
      <alignment horizontal="left" vertical="center" wrapText="1"/>
    </xf>
    <xf numFmtId="49" fontId="1" fillId="0" borderId="3" xfId="0" applyNumberFormat="1" applyFont="1" applyBorder="1" applyAlignment="1">
      <alignment horizontal="center" vertical="center" wrapText="1"/>
    </xf>
    <xf numFmtId="0" fontId="4" fillId="0" borderId="3" xfId="0" applyFont="1" applyBorder="1" applyAlignment="1">
      <alignment horizontal="right" vertical="center" wrapText="1"/>
    </xf>
    <xf numFmtId="166" fontId="10" fillId="0" borderId="28" xfId="0" applyNumberFormat="1" applyFont="1" applyFill="1" applyBorder="1" applyAlignment="1">
      <alignment vertical="center"/>
    </xf>
    <xf numFmtId="0" fontId="6" fillId="0" borderId="30" xfId="0" applyFont="1" applyFill="1" applyBorder="1" applyAlignment="1">
      <alignment horizontal="center" vertical="center" wrapText="1"/>
    </xf>
    <xf numFmtId="0" fontId="6" fillId="0" borderId="28" xfId="0" applyFont="1" applyFill="1" applyBorder="1" applyAlignment="1">
      <alignment horizontal="left" vertical="center" wrapText="1"/>
    </xf>
    <xf numFmtId="166" fontId="10" fillId="0" borderId="3" xfId="0" applyNumberFormat="1" applyFont="1" applyFill="1" applyBorder="1" applyAlignment="1">
      <alignment vertical="center"/>
    </xf>
    <xf numFmtId="4" fontId="10"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166" fontId="1" fillId="0" borderId="3" xfId="0" applyNumberFormat="1" applyFont="1" applyFill="1" applyBorder="1" applyAlignment="1">
      <alignment vertical="center"/>
    </xf>
    <xf numFmtId="0" fontId="16" fillId="0" borderId="28" xfId="0" applyFont="1" applyFill="1" applyBorder="1" applyAlignment="1">
      <alignment horizontal="center" vertical="center" wrapText="1"/>
    </xf>
    <xf numFmtId="4" fontId="4" fillId="0" borderId="3" xfId="8" applyNumberFormat="1" applyFont="1" applyFill="1" applyBorder="1" applyAlignment="1">
      <alignment horizontal="right" wrapText="1"/>
    </xf>
    <xf numFmtId="49" fontId="1" fillId="0" borderId="36" xfId="0" applyNumberFormat="1" applyFont="1" applyBorder="1" applyAlignment="1">
      <alignment horizontal="center" vertical="center"/>
    </xf>
    <xf numFmtId="166" fontId="10" fillId="0" borderId="59" xfId="0" applyNumberFormat="1" applyFont="1" applyFill="1" applyBorder="1" applyAlignment="1">
      <alignment vertical="center"/>
    </xf>
    <xf numFmtId="166" fontId="10" fillId="0" borderId="0" xfId="0" applyNumberFormat="1" applyFont="1" applyFill="1" applyBorder="1" applyAlignment="1">
      <alignment vertical="center"/>
    </xf>
    <xf numFmtId="4" fontId="10" fillId="0" borderId="18" xfId="0" applyNumberFormat="1" applyFont="1" applyFill="1" applyBorder="1" applyAlignment="1">
      <alignment horizontal="right" vertical="center"/>
    </xf>
    <xf numFmtId="49" fontId="10" fillId="0" borderId="27" xfId="0" applyNumberFormat="1" applyFont="1" applyFill="1" applyBorder="1"/>
    <xf numFmtId="166" fontId="1" fillId="0" borderId="0" xfId="0" applyNumberFormat="1" applyFont="1" applyFill="1" applyAlignment="1">
      <alignment vertical="center"/>
    </xf>
    <xf numFmtId="0" fontId="1" fillId="0" borderId="23" xfId="0" applyFont="1" applyFill="1" applyBorder="1" applyAlignment="1"/>
    <xf numFmtId="49" fontId="6" fillId="0" borderId="28" xfId="0" applyNumberFormat="1" applyFont="1" applyFill="1" applyBorder="1" applyAlignment="1">
      <alignment horizontal="center" vertical="center" wrapText="1"/>
    </xf>
    <xf numFmtId="0" fontId="6" fillId="0" borderId="28" xfId="0" applyFont="1" applyFill="1" applyBorder="1" applyAlignment="1">
      <alignment vertical="center" wrapText="1"/>
    </xf>
    <xf numFmtId="0" fontId="17" fillId="0" borderId="28" xfId="0" applyFont="1" applyFill="1" applyBorder="1" applyAlignment="1">
      <alignment horizontal="center" vertical="center" wrapText="1"/>
    </xf>
    <xf numFmtId="49" fontId="17" fillId="0" borderId="28" xfId="0" applyNumberFormat="1" applyFont="1" applyFill="1" applyBorder="1" applyAlignment="1">
      <alignment horizontal="center" vertical="center" wrapText="1"/>
    </xf>
    <xf numFmtId="0" fontId="16" fillId="0" borderId="3" xfId="0" applyFont="1" applyFill="1" applyBorder="1" applyAlignment="1">
      <alignment horizontal="center" vertical="center"/>
    </xf>
    <xf numFmtId="4" fontId="10" fillId="0" borderId="8" xfId="0" applyNumberFormat="1" applyFont="1" applyFill="1" applyBorder="1" applyAlignment="1">
      <alignment horizontal="right" vertical="center"/>
    </xf>
    <xf numFmtId="0" fontId="6" fillId="0" borderId="3" xfId="0" applyFont="1" applyFill="1" applyBorder="1" applyAlignment="1">
      <alignment horizontal="center" vertical="center" wrapText="1" shrinkToFit="1"/>
    </xf>
    <xf numFmtId="0" fontId="24" fillId="0" borderId="3" xfId="0" applyFont="1" applyFill="1" applyBorder="1" applyAlignment="1">
      <alignment horizontal="center" vertical="center" wrapText="1"/>
    </xf>
    <xf numFmtId="0" fontId="10" fillId="0" borderId="28" xfId="0" applyFont="1" applyFill="1" applyBorder="1" applyAlignment="1">
      <alignment horizontal="left" vertical="center"/>
    </xf>
    <xf numFmtId="4" fontId="10" fillId="0" borderId="28" xfId="0" applyNumberFormat="1" applyFont="1" applyFill="1" applyBorder="1" applyAlignment="1">
      <alignment horizontal="right"/>
    </xf>
    <xf numFmtId="49" fontId="6" fillId="0" borderId="11" xfId="0" applyNumberFormat="1" applyFont="1" applyFill="1" applyBorder="1"/>
    <xf numFmtId="49" fontId="10" fillId="0" borderId="30" xfId="0" applyNumberFormat="1" applyFont="1" applyFill="1" applyBorder="1" applyAlignment="1">
      <alignment vertical="center"/>
    </xf>
    <xf numFmtId="0" fontId="6" fillId="0" borderId="28" xfId="0" applyFont="1" applyFill="1" applyBorder="1" applyAlignment="1">
      <alignment horizontal="left" vertical="center" wrapText="1"/>
    </xf>
    <xf numFmtId="166" fontId="10" fillId="0" borderId="3" xfId="0" applyNumberFormat="1" applyFont="1" applyFill="1" applyBorder="1" applyAlignment="1">
      <alignment vertical="center"/>
    </xf>
    <xf numFmtId="0" fontId="10" fillId="0" borderId="3" xfId="0" applyFont="1" applyFill="1" applyBorder="1" applyAlignment="1">
      <alignment horizontal="left" vertical="top" wrapText="1"/>
    </xf>
    <xf numFmtId="166" fontId="25" fillId="0" borderId="13" xfId="0" applyNumberFormat="1" applyFont="1" applyFill="1" applyBorder="1" applyAlignment="1">
      <alignment vertical="center"/>
    </xf>
    <xf numFmtId="49" fontId="10" fillId="0" borderId="26" xfId="0" applyNumberFormat="1" applyFont="1" applyFill="1" applyBorder="1"/>
    <xf numFmtId="49" fontId="25" fillId="0" borderId="28" xfId="0" applyNumberFormat="1" applyFont="1" applyFill="1" applyBorder="1" applyAlignment="1">
      <alignment horizontal="center" vertical="center"/>
    </xf>
    <xf numFmtId="166" fontId="25" fillId="0" borderId="28" xfId="0" applyNumberFormat="1" applyFont="1" applyFill="1" applyBorder="1" applyAlignment="1">
      <alignment vertical="center"/>
    </xf>
    <xf numFmtId="0" fontId="10" fillId="0" borderId="28" xfId="0" applyFont="1" applyFill="1" applyBorder="1" applyAlignment="1">
      <alignment vertical="top" wrapText="1"/>
    </xf>
    <xf numFmtId="0" fontId="1" fillId="0" borderId="13" xfId="0" applyFont="1" applyFill="1" applyBorder="1" applyAlignment="1">
      <alignment horizontal="left" vertical="top" wrapText="1"/>
    </xf>
    <xf numFmtId="4" fontId="10" fillId="0" borderId="3" xfId="0" applyNumberFormat="1" applyFont="1" applyFill="1" applyBorder="1" applyAlignment="1">
      <alignment horizontal="right" wrapText="1"/>
    </xf>
    <xf numFmtId="0" fontId="1" fillId="0" borderId="3" xfId="0" applyFont="1" applyFill="1" applyBorder="1" applyAlignment="1">
      <alignment horizontal="center" vertical="top"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4" fontId="10" fillId="0" borderId="3" xfId="0" applyNumberFormat="1" applyFont="1" applyFill="1" applyBorder="1" applyAlignment="1">
      <alignment horizontal="right" vertical="center"/>
    </xf>
    <xf numFmtId="0" fontId="4"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1" fillId="0" borderId="26" xfId="0" applyFont="1" applyFill="1" applyBorder="1" applyAlignment="1">
      <alignment horizontal="center" vertical="center"/>
    </xf>
    <xf numFmtId="166" fontId="32" fillId="0" borderId="43" xfId="0" applyNumberFormat="1" applyFont="1" applyBorder="1" applyAlignment="1">
      <alignment vertical="center"/>
    </xf>
    <xf numFmtId="166" fontId="32" fillId="0" borderId="0" xfId="0" applyNumberFormat="1" applyFont="1" applyBorder="1" applyAlignment="1">
      <alignment vertical="center"/>
    </xf>
    <xf numFmtId="4" fontId="25" fillId="0" borderId="3" xfId="0" applyNumberFormat="1" applyFont="1" applyFill="1" applyBorder="1" applyAlignment="1">
      <alignment vertical="center"/>
    </xf>
    <xf numFmtId="0" fontId="25" fillId="0" borderId="3" xfId="0" applyFont="1" applyFill="1" applyBorder="1" applyAlignment="1">
      <alignment horizontal="justify" vertical="top" wrapText="1"/>
    </xf>
    <xf numFmtId="0" fontId="25" fillId="0" borderId="3" xfId="0" applyFont="1" applyFill="1" applyBorder="1" applyAlignment="1">
      <alignment horizontal="justify" vertical="top"/>
    </xf>
    <xf numFmtId="0" fontId="0" fillId="0" borderId="28" xfId="0" applyBorder="1" applyAlignment="1">
      <alignment vertical="center" wrapText="1"/>
    </xf>
    <xf numFmtId="49" fontId="1" fillId="0" borderId="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1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13" xfId="0" applyFont="1" applyFill="1" applyBorder="1" applyAlignment="1">
      <alignment vertical="center"/>
    </xf>
    <xf numFmtId="0" fontId="10" fillId="0" borderId="2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13" xfId="0" applyFont="1" applyBorder="1" applyAlignment="1">
      <alignment horizontal="center" vertical="center" wrapText="1"/>
    </xf>
    <xf numFmtId="0" fontId="10" fillId="0" borderId="28" xfId="0" applyFont="1" applyFill="1" applyBorder="1" applyAlignment="1">
      <alignment horizontal="left" vertical="center" wrapText="1"/>
    </xf>
    <xf numFmtId="0" fontId="10" fillId="0" borderId="3" xfId="0" applyFont="1" applyFill="1" applyBorder="1" applyAlignment="1">
      <alignment horizontal="center" wrapText="1"/>
    </xf>
    <xf numFmtId="0" fontId="1" fillId="5" borderId="6" xfId="0" applyFont="1" applyFill="1" applyBorder="1" applyAlignment="1">
      <alignment horizontal="left" vertical="top" wrapText="1"/>
    </xf>
    <xf numFmtId="49" fontId="10" fillId="2" borderId="3" xfId="0" applyNumberFormat="1" applyFont="1" applyFill="1" applyBorder="1" applyAlignment="1">
      <alignment horizontal="center" vertical="center"/>
    </xf>
    <xf numFmtId="0" fontId="10" fillId="5" borderId="3" xfId="0" applyFont="1" applyFill="1" applyBorder="1" applyAlignment="1">
      <alignment horizontal="center" vertical="top" wrapText="1"/>
    </xf>
    <xf numFmtId="0" fontId="10" fillId="2" borderId="3" xfId="0" applyFont="1" applyFill="1" applyBorder="1" applyAlignment="1">
      <alignment horizontal="center" vertical="top" wrapText="1"/>
    </xf>
    <xf numFmtId="166" fontId="24" fillId="0" borderId="3" xfId="0" applyNumberFormat="1" applyFont="1" applyBorder="1" applyAlignment="1">
      <alignment horizontal="center" vertical="center"/>
    </xf>
    <xf numFmtId="49" fontId="1" fillId="0" borderId="13" xfId="0" applyNumberFormat="1" applyFont="1" applyFill="1" applyBorder="1" applyAlignment="1">
      <alignment horizontal="center" vertical="center"/>
    </xf>
    <xf numFmtId="166" fontId="10" fillId="0" borderId="13" xfId="0" applyNumberFormat="1" applyFont="1" applyFill="1" applyBorder="1" applyAlignment="1">
      <alignment vertical="center"/>
    </xf>
    <xf numFmtId="166" fontId="10" fillId="0" borderId="3"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xf>
    <xf numFmtId="2" fontId="10"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left" vertical="center" wrapText="1"/>
    </xf>
    <xf numFmtId="0" fontId="0" fillId="0" borderId="28" xfId="0" applyFill="1" applyBorder="1" applyAlignment="1">
      <alignment vertical="center" wrapText="1"/>
    </xf>
    <xf numFmtId="0" fontId="1" fillId="0" borderId="3" xfId="0" applyFont="1" applyFill="1" applyBorder="1" applyAlignment="1">
      <alignment horizontal="center" vertical="center" wrapText="1"/>
    </xf>
    <xf numFmtId="0" fontId="24" fillId="0" borderId="28" xfId="0" applyFont="1" applyBorder="1" applyAlignment="1">
      <alignment vertical="center" wrapText="1"/>
    </xf>
    <xf numFmtId="0" fontId="25" fillId="0" borderId="28" xfId="0" applyFont="1" applyBorder="1" applyAlignment="1">
      <alignment vertical="center" wrapText="1"/>
    </xf>
    <xf numFmtId="0" fontId="10" fillId="0" borderId="3" xfId="0" applyFont="1" applyFill="1" applyBorder="1" applyAlignment="1">
      <alignment horizontal="center" vertical="center"/>
    </xf>
    <xf numFmtId="0" fontId="1" fillId="0" borderId="28" xfId="0" applyFont="1" applyFill="1" applyBorder="1" applyAlignment="1">
      <alignment horizontal="center" vertical="center" wrapText="1"/>
    </xf>
    <xf numFmtId="0" fontId="10" fillId="0" borderId="0" xfId="0" applyFont="1" applyAlignment="1">
      <alignment horizontal="center" vertical="center"/>
    </xf>
    <xf numFmtId="0" fontId="24" fillId="0" borderId="3" xfId="0" applyFont="1" applyFill="1" applyBorder="1" applyAlignment="1">
      <alignment horizontal="center" vertical="center"/>
    </xf>
    <xf numFmtId="49" fontId="25" fillId="0" borderId="13" xfId="0" applyNumberFormat="1" applyFont="1" applyFill="1" applyBorder="1" applyAlignment="1">
      <alignment horizontal="center" vertical="center" wrapText="1"/>
    </xf>
    <xf numFmtId="49" fontId="24" fillId="0" borderId="3" xfId="0" applyNumberFormat="1" applyFont="1" applyFill="1" applyBorder="1" applyAlignment="1">
      <alignment horizontal="center" vertical="center" wrapText="1"/>
    </xf>
    <xf numFmtId="49" fontId="25" fillId="0" borderId="28" xfId="0" applyNumberFormat="1" applyFont="1" applyFill="1" applyBorder="1" applyAlignment="1">
      <alignment horizontal="center" vertical="center" wrapText="1"/>
    </xf>
    <xf numFmtId="0" fontId="25" fillId="0" borderId="28" xfId="0" applyFont="1" applyFill="1" applyBorder="1" applyAlignment="1">
      <alignment horizontal="center" vertical="center" wrapText="1"/>
    </xf>
    <xf numFmtId="49" fontId="25" fillId="0" borderId="43" xfId="0" applyNumberFormat="1" applyFont="1" applyFill="1" applyBorder="1" applyAlignment="1">
      <alignment horizontal="center" vertical="center" wrapText="1"/>
    </xf>
    <xf numFmtId="49" fontId="24" fillId="0" borderId="43"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5" fillId="0" borderId="3" xfId="0" applyNumberFormat="1" applyFont="1" applyFill="1" applyBorder="1" applyAlignment="1">
      <alignment horizontal="center" wrapText="1"/>
    </xf>
    <xf numFmtId="0" fontId="5" fillId="0" borderId="3" xfId="0" applyFont="1" applyFill="1" applyBorder="1" applyAlignment="1">
      <alignment horizontal="left"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8"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3" xfId="0" applyFont="1" applyFill="1" applyBorder="1" applyAlignment="1">
      <alignment vertical="top" wrapText="1"/>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center" vertical="top" wrapText="1"/>
    </xf>
    <xf numFmtId="0" fontId="1" fillId="0" borderId="43" xfId="0" applyFont="1" applyFill="1" applyBorder="1" applyAlignment="1">
      <alignment horizontal="center" vertical="top" wrapText="1"/>
    </xf>
    <xf numFmtId="0" fontId="1" fillId="0" borderId="36" xfId="0" applyFont="1" applyFill="1" applyBorder="1" applyAlignment="1">
      <alignment horizontal="center" vertical="top" wrapText="1"/>
    </xf>
    <xf numFmtId="49" fontId="25"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10" fillId="0" borderId="23" xfId="0"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49" fontId="10"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0" fillId="0" borderId="28" xfId="0" applyFont="1" applyFill="1" applyBorder="1" applyAlignment="1">
      <alignment horizontal="left" vertical="top" wrapText="1"/>
    </xf>
    <xf numFmtId="0" fontId="24" fillId="0" borderId="28" xfId="0" applyFont="1" applyFill="1" applyBorder="1" applyAlignment="1">
      <alignment vertical="center" wrapText="1"/>
    </xf>
    <xf numFmtId="0" fontId="25" fillId="0" borderId="3" xfId="0" applyFont="1" applyFill="1" applyBorder="1" applyAlignment="1">
      <alignment vertical="center" wrapText="1"/>
    </xf>
    <xf numFmtId="0" fontId="1" fillId="0" borderId="23"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25" fillId="0" borderId="6" xfId="0" applyFont="1" applyBorder="1" applyAlignment="1">
      <alignment vertical="center" wrapText="1"/>
    </xf>
    <xf numFmtId="0" fontId="25" fillId="0" borderId="28" xfId="0" applyFont="1" applyBorder="1" applyAlignment="1">
      <alignment vertical="center" wrapText="1"/>
    </xf>
    <xf numFmtId="49" fontId="1"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0" fontId="1" fillId="0" borderId="13" xfId="0" applyFont="1" applyBorder="1" applyAlignment="1">
      <alignment wrapText="1"/>
    </xf>
    <xf numFmtId="0" fontId="24" fillId="0" borderId="28" xfId="0" applyFont="1" applyBorder="1" applyAlignment="1">
      <alignment vertical="center" wrapText="1"/>
    </xf>
    <xf numFmtId="0" fontId="1"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1" fillId="0" borderId="28" xfId="0" applyFont="1" applyFill="1" applyBorder="1" applyAlignment="1">
      <alignment horizontal="left" vertical="top" wrapText="1"/>
    </xf>
    <xf numFmtId="0" fontId="11" fillId="0" borderId="28" xfId="0" applyFont="1" applyFill="1" applyBorder="1" applyAlignment="1">
      <alignment horizontal="left" vertical="top" wrapText="1"/>
    </xf>
    <xf numFmtId="0" fontId="10" fillId="0" borderId="28" xfId="0" applyFont="1" applyBorder="1" applyAlignment="1">
      <alignment horizontal="center" vertical="center" wrapText="1"/>
    </xf>
    <xf numFmtId="0" fontId="1" fillId="0" borderId="13"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28" xfId="0" applyFont="1" applyFill="1" applyBorder="1" applyAlignment="1">
      <alignment horizontal="left" vertical="center" wrapText="1"/>
    </xf>
    <xf numFmtId="49" fontId="10"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xf>
    <xf numFmtId="49" fontId="10" fillId="0" borderId="28" xfId="0" applyNumberFormat="1" applyFont="1" applyBorder="1" applyAlignment="1">
      <alignment horizontal="center" vertical="center" wrapText="1"/>
    </xf>
    <xf numFmtId="49" fontId="15" fillId="0" borderId="13" xfId="0" applyNumberFormat="1" applyFont="1" applyFill="1" applyBorder="1" applyAlignment="1">
      <alignment vertical="top" wrapText="1"/>
    </xf>
    <xf numFmtId="49" fontId="12" fillId="0" borderId="13" xfId="0" applyNumberFormat="1" applyFont="1" applyFill="1" applyBorder="1" applyAlignment="1">
      <alignment wrapText="1"/>
    </xf>
    <xf numFmtId="49" fontId="3" fillId="0" borderId="13" xfId="0" applyNumberFormat="1" applyFont="1" applyFill="1" applyBorder="1" applyAlignment="1">
      <alignment wrapText="1"/>
    </xf>
    <xf numFmtId="0" fontId="24" fillId="0" borderId="3" xfId="0" applyFont="1" applyFill="1" applyBorder="1" applyAlignment="1">
      <alignment vertical="center" wrapText="1"/>
    </xf>
    <xf numFmtId="0" fontId="0" fillId="0" borderId="3" xfId="0" applyFont="1" applyFill="1" applyBorder="1" applyAlignment="1">
      <alignment vertical="center" wrapText="1"/>
    </xf>
    <xf numFmtId="1" fontId="23" fillId="0" borderId="61" xfId="3" applyAlignment="1">
      <alignment horizontal="center" vertical="center" shrinkToFit="1"/>
    </xf>
    <xf numFmtId="0" fontId="5" fillId="0" borderId="3" xfId="0" applyFont="1" applyFill="1" applyBorder="1" applyAlignment="1">
      <alignment horizontal="center" vertical="center"/>
    </xf>
    <xf numFmtId="0" fontId="1" fillId="0" borderId="28" xfId="0" applyFont="1" applyFill="1" applyBorder="1" applyAlignment="1">
      <alignment vertical="center" wrapText="1"/>
    </xf>
    <xf numFmtId="49" fontId="29" fillId="0" borderId="3" xfId="0" applyNumberFormat="1" applyFont="1" applyFill="1" applyBorder="1" applyAlignment="1">
      <alignment horizontal="center" vertical="center" wrapText="1"/>
    </xf>
    <xf numFmtId="49" fontId="1" fillId="0" borderId="3" xfId="0" applyNumberFormat="1" applyFont="1" applyFill="1" applyBorder="1" applyAlignment="1">
      <alignment vertical="center" wrapText="1"/>
    </xf>
    <xf numFmtId="49" fontId="0" fillId="0" borderId="3" xfId="0" applyNumberFormat="1" applyBorder="1" applyAlignment="1">
      <alignment vertical="center" wrapText="1"/>
    </xf>
    <xf numFmtId="49" fontId="10" fillId="0" borderId="3" xfId="0" applyNumberFormat="1" applyFont="1" applyFill="1" applyBorder="1" applyAlignment="1">
      <alignment vertical="center" wrapText="1"/>
    </xf>
    <xf numFmtId="49" fontId="27" fillId="0" borderId="28" xfId="0" applyNumberFormat="1" applyFont="1" applyBorder="1" applyAlignment="1">
      <alignment vertical="top" wrapText="1"/>
    </xf>
    <xf numFmtId="2" fontId="1" fillId="0" borderId="28" xfId="0" applyNumberFormat="1" applyFont="1" applyFill="1" applyBorder="1" applyAlignment="1">
      <alignment horizontal="right" vertical="center" wrapText="1"/>
    </xf>
    <xf numFmtId="2" fontId="10" fillId="0" borderId="3" xfId="0" applyNumberFormat="1" applyFont="1" applyFill="1" applyBorder="1" applyAlignment="1">
      <alignment horizontal="right" vertical="center"/>
    </xf>
    <xf numFmtId="2" fontId="1" fillId="0" borderId="3" xfId="0" applyNumberFormat="1" applyFont="1" applyFill="1" applyBorder="1" applyAlignment="1">
      <alignment horizontal="right" vertical="center"/>
    </xf>
    <xf numFmtId="2" fontId="1" fillId="0" borderId="3"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49" fontId="11" fillId="0" borderId="3" xfId="0" applyNumberFormat="1" applyFont="1" applyFill="1" applyBorder="1" applyAlignment="1">
      <alignment horizontal="right" vertical="center" wrapText="1"/>
    </xf>
    <xf numFmtId="2" fontId="5" fillId="0" borderId="3" xfId="0" applyNumberFormat="1" applyFont="1" applyFill="1" applyBorder="1" applyAlignment="1">
      <alignment horizontal="right" vertical="center"/>
    </xf>
    <xf numFmtId="2" fontId="10" fillId="0" borderId="28"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166" fontId="25" fillId="0" borderId="3" xfId="0" applyNumberFormat="1" applyFont="1" applyBorder="1" applyAlignment="1">
      <alignment horizontal="center" vertical="center"/>
    </xf>
    <xf numFmtId="4" fontId="1" fillId="0" borderId="3" xfId="0" applyNumberFormat="1" applyFont="1" applyFill="1" applyBorder="1" applyAlignment="1">
      <alignment horizontal="center" wrapText="1"/>
    </xf>
    <xf numFmtId="49" fontId="28" fillId="0" borderId="28" xfId="0" applyNumberFormat="1" applyFont="1" applyBorder="1" applyAlignment="1">
      <alignment vertical="top" wrapText="1"/>
    </xf>
    <xf numFmtId="49" fontId="25" fillId="0" borderId="30" xfId="0" applyNumberFormat="1" applyFont="1" applyBorder="1" applyAlignment="1">
      <alignment horizontal="center" vertical="center" wrapText="1"/>
    </xf>
    <xf numFmtId="0" fontId="24" fillId="0" borderId="30" xfId="0" applyFont="1" applyBorder="1" applyAlignment="1">
      <alignment horizontal="center" vertical="center" wrapText="1"/>
    </xf>
    <xf numFmtId="49" fontId="24" fillId="0" borderId="30"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0" fillId="13" borderId="0" xfId="0" applyFill="1" applyBorder="1" applyAlignment="1">
      <alignment wrapText="1"/>
    </xf>
    <xf numFmtId="0" fontId="0" fillId="13" borderId="0" xfId="0" applyFill="1" applyBorder="1" applyAlignment="1">
      <alignment horizontal="center" wrapText="1"/>
    </xf>
    <xf numFmtId="49" fontId="10" fillId="0" borderId="23" xfId="0" applyNumberFormat="1" applyFont="1" applyFill="1" applyBorder="1" applyAlignment="1">
      <alignment horizontal="center" vertical="center" wrapText="1"/>
    </xf>
    <xf numFmtId="49" fontId="1"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 fontId="1" fillId="0" borderId="8" xfId="0" applyNumberFormat="1" applyFont="1" applyFill="1" applyBorder="1" applyAlignment="1">
      <alignment horizontal="right" wrapText="1"/>
    </xf>
    <xf numFmtId="0" fontId="19" fillId="0" borderId="3" xfId="0" applyFont="1" applyBorder="1" applyAlignment="1">
      <alignment horizontal="center" vertical="center" wrapText="1"/>
    </xf>
    <xf numFmtId="49" fontId="24" fillId="0" borderId="28" xfId="0" applyNumberFormat="1" applyFont="1" applyBorder="1" applyAlignment="1">
      <alignment horizontal="center" vertical="center" wrapText="1"/>
    </xf>
    <xf numFmtId="0" fontId="53" fillId="0" borderId="3" xfId="0" applyFont="1" applyBorder="1" applyAlignment="1">
      <alignment horizontal="center" vertical="center" wrapText="1"/>
    </xf>
    <xf numFmtId="2" fontId="53" fillId="0" borderId="3" xfId="0" applyNumberFormat="1" applyFont="1" applyBorder="1" applyAlignment="1">
      <alignment horizontal="center" vertical="center"/>
    </xf>
    <xf numFmtId="0" fontId="54" fillId="0" borderId="3" xfId="0" applyFont="1" applyBorder="1" applyAlignment="1">
      <alignment horizontal="center" vertical="center" wrapText="1"/>
    </xf>
    <xf numFmtId="0" fontId="54" fillId="0" borderId="3" xfId="0" applyFont="1" applyBorder="1" applyAlignment="1">
      <alignment vertical="center" wrapText="1"/>
    </xf>
    <xf numFmtId="2" fontId="54" fillId="0" borderId="3" xfId="0" applyNumberFormat="1" applyFont="1" applyBorder="1" applyAlignment="1">
      <alignment horizontal="center" vertical="center"/>
    </xf>
    <xf numFmtId="16" fontId="53" fillId="0" borderId="3" xfId="0" applyNumberFormat="1" applyFont="1" applyBorder="1" applyAlignment="1">
      <alignment horizontal="center" vertical="center" wrapText="1"/>
    </xf>
    <xf numFmtId="0" fontId="53" fillId="0" borderId="3" xfId="0" applyFont="1" applyBorder="1" applyAlignment="1">
      <alignment vertical="center" wrapText="1"/>
    </xf>
    <xf numFmtId="16" fontId="54" fillId="0" borderId="3" xfId="0" applyNumberFormat="1" applyFont="1" applyBorder="1" applyAlignment="1">
      <alignment horizontal="center" vertical="center" wrapText="1"/>
    </xf>
    <xf numFmtId="0" fontId="53" fillId="0" borderId="3" xfId="0" applyFont="1" applyBorder="1" applyAlignment="1">
      <alignment horizontal="center" vertical="center"/>
    </xf>
    <xf numFmtId="49" fontId="53" fillId="0" borderId="3" xfId="0" applyNumberFormat="1" applyFont="1" applyBorder="1" applyAlignment="1">
      <alignment horizontal="center" vertical="center"/>
    </xf>
    <xf numFmtId="0" fontId="53" fillId="0" borderId="3" xfId="0" applyFont="1" applyBorder="1" applyAlignment="1">
      <alignment horizontal="center"/>
    </xf>
    <xf numFmtId="49" fontId="53" fillId="0" borderId="3" xfId="0" applyNumberFormat="1" applyFont="1" applyBorder="1" applyAlignment="1">
      <alignment horizontal="center"/>
    </xf>
    <xf numFmtId="49" fontId="25" fillId="0" borderId="13" xfId="0" applyNumberFormat="1" applyFont="1" applyBorder="1" applyAlignment="1">
      <alignment wrapText="1"/>
    </xf>
    <xf numFmtId="49" fontId="25" fillId="0" borderId="6" xfId="0" applyNumberFormat="1" applyFont="1" applyBorder="1" applyAlignment="1">
      <alignment horizontal="left" vertical="center" wrapText="1"/>
    </xf>
    <xf numFmtId="49" fontId="25" fillId="0" borderId="28" xfId="0" applyNumberFormat="1" applyFont="1" applyBorder="1" applyAlignment="1">
      <alignment horizontal="left" vertical="center" wrapText="1"/>
    </xf>
    <xf numFmtId="0" fontId="52" fillId="0" borderId="46" xfId="0" applyFont="1" applyBorder="1" applyAlignment="1">
      <alignment vertical="center" wrapText="1"/>
    </xf>
    <xf numFmtId="49" fontId="55" fillId="0" borderId="6" xfId="0" applyNumberFormat="1" applyFont="1" applyBorder="1" applyAlignment="1">
      <alignment horizontal="left" vertical="center" wrapText="1"/>
    </xf>
    <xf numFmtId="49" fontId="1" fillId="0" borderId="3" xfId="0" applyNumberFormat="1" applyFont="1" applyFill="1" applyBorder="1" applyAlignment="1">
      <alignment horizontal="justify" vertical="top"/>
    </xf>
    <xf numFmtId="49" fontId="0" fillId="0" borderId="3" xfId="0" applyNumberFormat="1" applyFont="1" applyFill="1" applyBorder="1" applyAlignment="1">
      <alignment horizontal="right" vertical="center"/>
    </xf>
    <xf numFmtId="49" fontId="29" fillId="0" borderId="3" xfId="0" applyNumberFormat="1" applyFont="1" applyFill="1" applyBorder="1" applyAlignment="1">
      <alignment horizontal="right" vertical="center"/>
    </xf>
    <xf numFmtId="0" fontId="10" fillId="0" borderId="29" xfId="0" applyFont="1" applyFill="1" applyBorder="1" applyAlignment="1">
      <alignment horizontal="center" vertical="center" wrapText="1"/>
    </xf>
    <xf numFmtId="49" fontId="1" fillId="0" borderId="28"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28" xfId="0" applyNumberFormat="1" applyFont="1" applyFill="1" applyBorder="1" applyAlignment="1">
      <alignment vertical="top" wrapText="1"/>
    </xf>
    <xf numFmtId="4" fontId="1" fillId="0" borderId="29" xfId="0" applyNumberFormat="1" applyFont="1" applyFill="1" applyBorder="1" applyAlignment="1">
      <alignment vertical="top" wrapText="1"/>
    </xf>
    <xf numFmtId="14" fontId="1" fillId="0" borderId="28" xfId="0" applyNumberFormat="1" applyFont="1" applyFill="1" applyBorder="1" applyAlignment="1">
      <alignment horizontal="left" vertical="top" wrapText="1"/>
    </xf>
    <xf numFmtId="49" fontId="10" fillId="0" borderId="30" xfId="0" applyNumberFormat="1" applyFont="1" applyFill="1" applyBorder="1" applyAlignment="1">
      <alignment horizontal="center" vertical="center"/>
    </xf>
    <xf numFmtId="0" fontId="10" fillId="0" borderId="28" xfId="0" applyFont="1" applyFill="1" applyBorder="1" applyAlignment="1">
      <alignment horizontal="center" vertical="top" wrapText="1"/>
    </xf>
    <xf numFmtId="49" fontId="10" fillId="0" borderId="28" xfId="0"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xf>
    <xf numFmtId="4" fontId="10" fillId="0" borderId="28" xfId="0" applyNumberFormat="1" applyFont="1" applyFill="1" applyBorder="1" applyAlignment="1">
      <alignment vertical="top" wrapText="1"/>
    </xf>
    <xf numFmtId="4" fontId="10" fillId="0" borderId="28" xfId="0" applyNumberFormat="1" applyFont="1" applyFill="1" applyBorder="1" applyAlignment="1">
      <alignment horizontal="center" vertical="top" wrapText="1"/>
    </xf>
    <xf numFmtId="4" fontId="1" fillId="0" borderId="28" xfId="0" applyNumberFormat="1" applyFont="1" applyFill="1" applyBorder="1" applyAlignment="1">
      <alignment horizontal="center" vertical="top" wrapText="1"/>
    </xf>
    <xf numFmtId="4" fontId="1" fillId="0" borderId="29" xfId="0" applyNumberFormat="1" applyFont="1" applyFill="1" applyBorder="1" applyAlignment="1">
      <alignment horizontal="center" vertical="top" wrapText="1"/>
    </xf>
    <xf numFmtId="49" fontId="10" fillId="0" borderId="28"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0" fontId="1" fillId="0" borderId="47"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9" fontId="3" fillId="0" borderId="3" xfId="0" applyNumberFormat="1" applyFont="1" applyFill="1" applyBorder="1" applyAlignment="1">
      <alignment horizontal="center"/>
    </xf>
    <xf numFmtId="0" fontId="3" fillId="0" borderId="3" xfId="0" applyFont="1" applyFill="1" applyBorder="1"/>
    <xf numFmtId="0" fontId="11" fillId="0" borderId="3" xfId="0" applyFont="1" applyFill="1" applyBorder="1"/>
    <xf numFmtId="0" fontId="10" fillId="0" borderId="65" xfId="0" applyFont="1" applyFill="1" applyBorder="1" applyAlignment="1">
      <alignment vertical="top" wrapText="1"/>
    </xf>
    <xf numFmtId="49" fontId="16" fillId="0" borderId="13" xfId="0" applyNumberFormat="1" applyFont="1" applyFill="1" applyBorder="1" applyAlignment="1">
      <alignment horizontal="center" vertical="center" wrapText="1"/>
    </xf>
    <xf numFmtId="49" fontId="10" fillId="0" borderId="5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xf>
    <xf numFmtId="49" fontId="1" fillId="0" borderId="13" xfId="0" applyNumberFormat="1" applyFont="1" applyFill="1" applyBorder="1" applyAlignment="1">
      <alignment horizontal="center" vertical="top" wrapText="1"/>
    </xf>
    <xf numFmtId="0" fontId="1" fillId="0" borderId="57" xfId="0" applyFont="1" applyFill="1" applyBorder="1" applyAlignment="1">
      <alignment horizontal="center" vertical="center"/>
    </xf>
    <xf numFmtId="0" fontId="1" fillId="0" borderId="3" xfId="0" applyFont="1" applyFill="1" applyBorder="1" applyAlignment="1">
      <alignment horizontal="justify" vertical="top" wrapText="1"/>
    </xf>
    <xf numFmtId="4" fontId="3" fillId="0" borderId="3" xfId="0" applyNumberFormat="1" applyFont="1" applyFill="1" applyBorder="1" applyAlignment="1">
      <alignment horizontal="center"/>
    </xf>
    <xf numFmtId="0" fontId="16" fillId="0" borderId="13" xfId="0" applyFont="1" applyFill="1" applyBorder="1" applyAlignment="1">
      <alignment horizontal="center" vertical="center" wrapText="1"/>
    </xf>
    <xf numFmtId="49" fontId="11" fillId="0" borderId="30" xfId="0" applyNumberFormat="1" applyFont="1" applyFill="1" applyBorder="1" applyAlignment="1">
      <alignment horizontal="center" vertical="center"/>
    </xf>
    <xf numFmtId="4" fontId="11" fillId="0" borderId="28" xfId="0" applyNumberFormat="1" applyFont="1" applyFill="1" applyBorder="1" applyAlignment="1">
      <alignment vertical="top" wrapText="1"/>
    </xf>
    <xf numFmtId="49" fontId="1" fillId="0" borderId="3" xfId="0" applyNumberFormat="1" applyFont="1" applyFill="1" applyBorder="1" applyAlignment="1">
      <alignment horizontal="right" vertical="center"/>
    </xf>
    <xf numFmtId="49" fontId="1" fillId="0" borderId="3" xfId="3" applyNumberFormat="1" applyFont="1" applyFill="1" applyBorder="1" applyAlignment="1" applyProtection="1">
      <alignment horizontal="center" vertical="center" shrinkToFit="1"/>
    </xf>
    <xf numFmtId="0" fontId="1" fillId="0" borderId="13" xfId="0" applyFont="1" applyFill="1" applyBorder="1" applyAlignment="1">
      <alignment wrapText="1"/>
    </xf>
    <xf numFmtId="4" fontId="4" fillId="0" borderId="28" xfId="0" applyNumberFormat="1" applyFont="1" applyBorder="1" applyAlignment="1">
      <alignment horizontal="center" wrapText="1"/>
    </xf>
    <xf numFmtId="4" fontId="4" fillId="0" borderId="3" xfId="0" applyNumberFormat="1" applyFont="1" applyBorder="1" applyAlignment="1">
      <alignment horizontal="center" wrapText="1"/>
    </xf>
    <xf numFmtId="4" fontId="4" fillId="0" borderId="13" xfId="0" applyNumberFormat="1" applyFont="1" applyBorder="1" applyAlignment="1">
      <alignment horizontal="center" wrapText="1"/>
    </xf>
    <xf numFmtId="4" fontId="24" fillId="0" borderId="3" xfId="0" applyNumberFormat="1" applyFont="1" applyBorder="1" applyAlignment="1">
      <alignment horizontal="center"/>
    </xf>
    <xf numFmtId="4" fontId="4" fillId="0" borderId="6" xfId="0" applyNumberFormat="1" applyFont="1" applyBorder="1" applyAlignment="1">
      <alignment horizontal="center" wrapText="1"/>
    </xf>
    <xf numFmtId="4" fontId="10" fillId="0" borderId="3" xfId="0" applyNumberFormat="1" applyFont="1" applyBorder="1" applyAlignment="1">
      <alignment horizontal="center" vertical="center"/>
    </xf>
    <xf numFmtId="4" fontId="1" fillId="0" borderId="3" xfId="0" applyNumberFormat="1" applyFont="1" applyBorder="1"/>
    <xf numFmtId="49" fontId="10" fillId="0" borderId="3" xfId="0" applyNumberFormat="1" applyFont="1" applyBorder="1"/>
    <xf numFmtId="0" fontId="10" fillId="0" borderId="3" xfId="0" applyFont="1" applyBorder="1" applyAlignment="1">
      <alignment wrapText="1"/>
    </xf>
    <xf numFmtId="4" fontId="10" fillId="0" borderId="3" xfId="0" applyNumberFormat="1" applyFont="1" applyBorder="1"/>
    <xf numFmtId="49" fontId="1" fillId="0" borderId="13" xfId="0" applyNumberFormat="1" applyFont="1" applyBorder="1"/>
    <xf numFmtId="0" fontId="1" fillId="0" borderId="13" xfId="0" applyFont="1" applyBorder="1"/>
    <xf numFmtId="49" fontId="10" fillId="0" borderId="13" xfId="0" applyNumberFormat="1" applyFont="1" applyBorder="1"/>
    <xf numFmtId="4" fontId="1" fillId="0" borderId="13" xfId="0" applyNumberFormat="1" applyFont="1" applyBorder="1"/>
    <xf numFmtId="4" fontId="11" fillId="0" borderId="18" xfId="0" applyNumberFormat="1" applyFont="1" applyBorder="1"/>
    <xf numFmtId="4" fontId="11" fillId="0" borderId="19" xfId="0" applyNumberFormat="1" applyFont="1" applyBorder="1"/>
    <xf numFmtId="0" fontId="29" fillId="0" borderId="28" xfId="0" applyFont="1" applyFill="1" applyBorder="1" applyAlignment="1">
      <alignment horizontal="center" vertical="top"/>
    </xf>
    <xf numFmtId="0" fontId="24" fillId="0" borderId="3" xfId="0" applyFont="1" applyFill="1" applyBorder="1" applyAlignment="1">
      <alignment horizontal="center" vertical="top" wrapText="1"/>
    </xf>
    <xf numFmtId="49" fontId="24" fillId="0" borderId="3" xfId="0" applyNumberFormat="1" applyFont="1" applyFill="1" applyBorder="1" applyAlignment="1">
      <alignment horizontal="center" vertical="top" wrapText="1"/>
    </xf>
    <xf numFmtId="49" fontId="1" fillId="0" borderId="13" xfId="3" applyNumberFormat="1" applyFont="1" applyFill="1" applyBorder="1" applyAlignment="1" applyProtection="1">
      <alignment horizontal="center" vertical="center" shrinkToFit="1"/>
    </xf>
    <xf numFmtId="49" fontId="10" fillId="0" borderId="3" xfId="3" applyNumberFormat="1" applyFont="1" applyFill="1" applyBorder="1" applyAlignment="1" applyProtection="1">
      <alignment horizontal="center" vertical="center" shrinkToFit="1"/>
    </xf>
    <xf numFmtId="166" fontId="24" fillId="0" borderId="3" xfId="0" applyNumberFormat="1" applyFont="1" applyFill="1" applyBorder="1" applyAlignment="1">
      <alignment horizontal="center" vertical="center" wrapText="1"/>
    </xf>
    <xf numFmtId="166" fontId="3" fillId="0" borderId="13" xfId="0" applyNumberFormat="1" applyFont="1" applyFill="1" applyBorder="1" applyAlignment="1">
      <alignment horizontal="center" vertical="center"/>
    </xf>
    <xf numFmtId="4" fontId="4" fillId="0" borderId="24" xfId="0" applyNumberFormat="1" applyFont="1" applyFill="1" applyBorder="1" applyAlignment="1">
      <alignment horizontal="center" vertical="center" wrapText="1"/>
    </xf>
    <xf numFmtId="0" fontId="10" fillId="0" borderId="3" xfId="0" applyFont="1" applyFill="1" applyBorder="1" applyAlignment="1"/>
    <xf numFmtId="0" fontId="29" fillId="0" borderId="3" xfId="0" applyFont="1" applyFill="1" applyBorder="1" applyAlignment="1">
      <alignment horizontal="center" vertical="top"/>
    </xf>
    <xf numFmtId="0" fontId="11" fillId="0" borderId="3" xfId="0" applyFont="1" applyBorder="1" applyAlignment="1">
      <alignment horizontal="center" vertical="center" wrapText="1"/>
    </xf>
    <xf numFmtId="4" fontId="4" fillId="0" borderId="3" xfId="0" applyNumberFormat="1" applyFont="1" applyFill="1" applyBorder="1" applyAlignment="1">
      <alignment horizontal="right" vertical="center" wrapText="1"/>
    </xf>
    <xf numFmtId="0" fontId="10" fillId="0" borderId="3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35" xfId="0" applyFont="1" applyFill="1" applyBorder="1" applyAlignment="1">
      <alignment horizontal="center" vertical="center" wrapText="1"/>
    </xf>
    <xf numFmtId="0" fontId="4" fillId="0" borderId="3" xfId="0" applyFont="1" applyBorder="1" applyAlignment="1">
      <alignment horizontal="justify" vertical="center"/>
    </xf>
    <xf numFmtId="0" fontId="6" fillId="0" borderId="3" xfId="0" applyFont="1" applyBorder="1" applyAlignment="1">
      <alignment horizontal="left" vertical="center" wrapText="1"/>
    </xf>
    <xf numFmtId="2" fontId="10" fillId="0" borderId="3" xfId="0" applyNumberFormat="1" applyFont="1" applyFill="1" applyBorder="1" applyAlignment="1">
      <alignment horizontal="center"/>
    </xf>
    <xf numFmtId="0" fontId="16" fillId="0" borderId="3" xfId="0" applyFont="1" applyFill="1" applyBorder="1" applyAlignment="1">
      <alignment horizontal="left" vertical="center" wrapText="1"/>
    </xf>
    <xf numFmtId="4" fontId="6" fillId="0" borderId="3" xfId="8" applyNumberFormat="1" applyFont="1" applyFill="1" applyBorder="1" applyAlignment="1">
      <alignment horizontal="right" wrapText="1"/>
    </xf>
    <xf numFmtId="0" fontId="10" fillId="0" borderId="36" xfId="0" applyFont="1" applyBorder="1" applyAlignment="1">
      <alignment horizontal="center" vertical="center" wrapText="1"/>
    </xf>
    <xf numFmtId="0" fontId="25" fillId="0" borderId="3" xfId="0" applyFont="1" applyBorder="1" applyAlignment="1">
      <alignment horizontal="justify" vertical="top" wrapText="1"/>
    </xf>
    <xf numFmtId="0" fontId="1" fillId="0" borderId="3" xfId="0" applyFont="1" applyBorder="1" applyAlignment="1">
      <alignment vertical="center" wrapText="1"/>
    </xf>
    <xf numFmtId="49" fontId="16" fillId="0" borderId="3" xfId="0" applyNumberFormat="1" applyFont="1" applyFill="1" applyBorder="1" applyAlignment="1">
      <alignment horizontal="center" vertical="center"/>
    </xf>
    <xf numFmtId="0" fontId="10" fillId="0" borderId="0" xfId="0" applyFont="1" applyAlignment="1">
      <alignment wrapText="1"/>
    </xf>
    <xf numFmtId="0" fontId="10" fillId="0" borderId="35" xfId="0" applyFont="1" applyBorder="1" applyAlignment="1">
      <alignment horizontal="left" vertical="center" wrapText="1"/>
    </xf>
    <xf numFmtId="0" fontId="17" fillId="0" borderId="3" xfId="0" applyFont="1" applyFill="1" applyBorder="1" applyAlignment="1">
      <alignment horizontal="center" vertical="center" wrapText="1"/>
    </xf>
    <xf numFmtId="49" fontId="25" fillId="0" borderId="3" xfId="0" applyNumberFormat="1" applyFont="1" applyFill="1" applyBorder="1" applyAlignment="1">
      <alignment horizontal="left" vertical="top" wrapText="1"/>
    </xf>
    <xf numFmtId="164" fontId="6" fillId="0" borderId="28" xfId="8" applyNumberFormat="1" applyFont="1" applyFill="1" applyBorder="1" applyAlignment="1">
      <alignment vertical="center" wrapText="1"/>
    </xf>
    <xf numFmtId="4" fontId="10" fillId="0" borderId="28"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8" fillId="0" borderId="0" xfId="0" applyFont="1" applyFill="1" applyBorder="1" applyAlignment="1">
      <alignment horizontal="center"/>
    </xf>
    <xf numFmtId="4" fontId="6" fillId="0" borderId="0" xfId="0" applyNumberFormat="1" applyFont="1" applyFill="1" applyBorder="1" applyAlignment="1">
      <alignment horizontal="right" vertical="center"/>
    </xf>
    <xf numFmtId="4" fontId="1" fillId="5" borderId="0" xfId="0" applyNumberFormat="1" applyFont="1" applyFill="1" applyBorder="1" applyAlignment="1">
      <alignment horizontal="right" vertical="center"/>
    </xf>
    <xf numFmtId="4" fontId="4" fillId="0" borderId="0"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 fontId="10"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10" fillId="0" borderId="0" xfId="0" applyNumberFormat="1" applyFont="1" applyFill="1" applyBorder="1" applyAlignment="1">
      <alignment horizontal="right" wrapText="1"/>
    </xf>
    <xf numFmtId="4" fontId="24" fillId="0" borderId="0" xfId="0" applyNumberFormat="1" applyFont="1" applyBorder="1" applyAlignment="1">
      <alignment horizontal="right" vertical="center"/>
    </xf>
    <xf numFmtId="4" fontId="25" fillId="0" borderId="0" xfId="0" applyNumberFormat="1" applyFont="1" applyBorder="1" applyAlignment="1">
      <alignment horizontal="right" vertical="center"/>
    </xf>
    <xf numFmtId="0" fontId="1" fillId="13" borderId="0" xfId="0" applyFont="1" applyFill="1" applyBorder="1" applyAlignment="1">
      <alignment horizontal="center" vertical="center" wrapText="1"/>
    </xf>
    <xf numFmtId="4" fontId="13" fillId="0" borderId="0" xfId="0" applyNumberFormat="1" applyFont="1" applyFill="1" applyBorder="1" applyAlignment="1">
      <alignment horizontal="right" wrapText="1"/>
    </xf>
    <xf numFmtId="167" fontId="1" fillId="0" borderId="0" xfId="0" applyNumberFormat="1" applyFont="1" applyFill="1" applyBorder="1" applyAlignment="1">
      <alignment vertical="center"/>
    </xf>
    <xf numFmtId="4" fontId="35" fillId="0" borderId="0" xfId="0" applyNumberFormat="1" applyFont="1" applyBorder="1" applyAlignment="1">
      <alignment horizontal="right"/>
    </xf>
    <xf numFmtId="4" fontId="13" fillId="0" borderId="0" xfId="0" applyNumberFormat="1" applyFont="1" applyBorder="1" applyAlignment="1">
      <alignment horizontal="right" wrapText="1"/>
    </xf>
    <xf numFmtId="4" fontId="5" fillId="0" borderId="0" xfId="0" applyNumberFormat="1" applyFont="1" applyBorder="1" applyAlignment="1">
      <alignment horizontal="right" wrapText="1"/>
    </xf>
    <xf numFmtId="4" fontId="33" fillId="0" borderId="0" xfId="0" applyNumberFormat="1" applyFont="1" applyBorder="1" applyAlignment="1">
      <alignment horizontal="right" wrapText="1"/>
    </xf>
    <xf numFmtId="4" fontId="4" fillId="0" borderId="0" xfId="0" applyNumberFormat="1" applyFont="1" applyBorder="1" applyAlignment="1">
      <alignment horizontal="right" wrapText="1"/>
    </xf>
    <xf numFmtId="4" fontId="27" fillId="0" borderId="0" xfId="0" applyNumberFormat="1" applyFont="1" applyBorder="1" applyAlignment="1">
      <alignment horizontal="right"/>
    </xf>
    <xf numFmtId="4" fontId="34" fillId="0" borderId="0" xfId="0" applyNumberFormat="1" applyFont="1" applyBorder="1" applyAlignment="1">
      <alignment horizontal="right" wrapText="1"/>
    </xf>
    <xf numFmtId="0" fontId="0" fillId="0" borderId="0" xfId="0" applyBorder="1" applyAlignment="1">
      <alignment horizontal="right" wrapText="1"/>
    </xf>
    <xf numFmtId="4" fontId="33" fillId="0" borderId="0" xfId="0" applyNumberFormat="1" applyFont="1" applyFill="1" applyBorder="1" applyAlignment="1">
      <alignment horizontal="right"/>
    </xf>
    <xf numFmtId="2" fontId="6" fillId="0" borderId="0" xfId="0" applyNumberFormat="1" applyFont="1" applyFill="1" applyBorder="1" applyAlignment="1">
      <alignment horizontal="right" wrapText="1"/>
    </xf>
    <xf numFmtId="2" fontId="6" fillId="0" borderId="0" xfId="0" applyNumberFormat="1" applyFont="1" applyBorder="1"/>
    <xf numFmtId="2" fontId="4" fillId="0" borderId="0" xfId="0" applyNumberFormat="1" applyFont="1" applyBorder="1"/>
    <xf numFmtId="2" fontId="6" fillId="0" borderId="0" xfId="0" applyNumberFormat="1" applyFont="1" applyFill="1" applyBorder="1" applyAlignment="1">
      <alignment horizontal="right"/>
    </xf>
    <xf numFmtId="2" fontId="4" fillId="0" borderId="0" xfId="0" applyNumberFormat="1" applyFont="1" applyFill="1" applyBorder="1" applyAlignment="1">
      <alignment horizontal="right"/>
    </xf>
    <xf numFmtId="2" fontId="4" fillId="0" borderId="0" xfId="0" applyNumberFormat="1" applyFont="1" applyBorder="1" applyAlignment="1">
      <alignment horizontal="right"/>
    </xf>
    <xf numFmtId="2" fontId="6" fillId="0" borderId="0" xfId="0" applyNumberFormat="1" applyFont="1" applyBorder="1" applyAlignment="1">
      <alignment horizontal="right"/>
    </xf>
    <xf numFmtId="2" fontId="4" fillId="0" borderId="0" xfId="0" applyNumberFormat="1" applyFont="1" applyFill="1" applyBorder="1" applyAlignment="1">
      <alignment horizontal="right" wrapText="1"/>
    </xf>
    <xf numFmtId="4" fontId="10"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right" wrapText="1"/>
    </xf>
    <xf numFmtId="4" fontId="4" fillId="0" borderId="0" xfId="0" applyNumberFormat="1" applyFont="1" applyFill="1" applyBorder="1" applyAlignment="1">
      <alignment horizontal="right" wrapText="1"/>
    </xf>
    <xf numFmtId="4" fontId="6"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right" vertical="center" wrapText="1"/>
    </xf>
    <xf numFmtId="166" fontId="1" fillId="0" borderId="0" xfId="0" applyNumberFormat="1" applyFont="1" applyFill="1" applyBorder="1" applyAlignment="1">
      <alignment vertical="center"/>
    </xf>
    <xf numFmtId="166" fontId="1" fillId="0" borderId="0" xfId="0" applyNumberFormat="1" applyFont="1" applyFill="1" applyBorder="1" applyAlignment="1">
      <alignment vertical="center" wrapText="1"/>
    </xf>
    <xf numFmtId="166" fontId="10" fillId="0" borderId="0" xfId="0" applyNumberFormat="1" applyFont="1" applyFill="1" applyBorder="1" applyAlignment="1">
      <alignment vertical="center" wrapText="1"/>
    </xf>
    <xf numFmtId="166" fontId="6" fillId="0" borderId="0" xfId="0" applyNumberFormat="1" applyFont="1" applyFill="1" applyBorder="1" applyAlignment="1">
      <alignment vertical="top"/>
    </xf>
    <xf numFmtId="2"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2" fontId="5" fillId="0" borderId="0" xfId="0" applyNumberFormat="1" applyFont="1" applyFill="1" applyBorder="1" applyAlignment="1">
      <alignment horizontal="right" vertical="center" wrapText="1"/>
    </xf>
    <xf numFmtId="166"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2" fontId="1" fillId="0" borderId="0" xfId="0" applyNumberFormat="1" applyFont="1" applyFill="1" applyBorder="1" applyAlignment="1">
      <alignment vertical="center"/>
    </xf>
    <xf numFmtId="2" fontId="10" fillId="0" borderId="0" xfId="0" applyNumberFormat="1" applyFont="1" applyFill="1" applyBorder="1"/>
    <xf numFmtId="2" fontId="1" fillId="0" borderId="0" xfId="0" applyNumberFormat="1" applyFont="1" applyFill="1" applyBorder="1"/>
    <xf numFmtId="4" fontId="10" fillId="0" borderId="0" xfId="8" applyNumberFormat="1" applyFont="1" applyBorder="1" applyAlignment="1">
      <alignment horizontal="right" vertical="center" wrapText="1"/>
    </xf>
    <xf numFmtId="165" fontId="6" fillId="0" borderId="0" xfId="8" applyFont="1" applyFill="1" applyBorder="1" applyAlignment="1">
      <alignment horizontal="right" vertical="center" wrapText="1"/>
    </xf>
    <xf numFmtId="165" fontId="4" fillId="0" borderId="0" xfId="8" applyFont="1" applyFill="1" applyBorder="1" applyAlignment="1">
      <alignment horizontal="right" vertical="center" wrapText="1"/>
    </xf>
    <xf numFmtId="2" fontId="25" fillId="0" borderId="0" xfId="0" applyNumberFormat="1" applyFont="1" applyBorder="1" applyAlignment="1">
      <alignment horizontal="right" vertical="center" wrapText="1"/>
    </xf>
    <xf numFmtId="2" fontId="24" fillId="0" borderId="0" xfId="0" applyNumberFormat="1" applyFont="1" applyBorder="1" applyAlignment="1">
      <alignment horizontal="right" vertical="center" wrapText="1"/>
    </xf>
    <xf numFmtId="0" fontId="6" fillId="0" borderId="0" xfId="0" applyFont="1" applyFill="1" applyBorder="1" applyAlignment="1">
      <alignment horizontal="center" vertical="center"/>
    </xf>
    <xf numFmtId="2" fontId="10" fillId="0" borderId="0" xfId="0" applyNumberFormat="1" applyFont="1" applyBorder="1" applyAlignment="1">
      <alignment horizontal="right" wrapText="1"/>
    </xf>
    <xf numFmtId="2" fontId="1" fillId="0" borderId="0" xfId="0" applyNumberFormat="1" applyFont="1" applyBorder="1" applyAlignment="1">
      <alignment horizontal="right" wrapText="1"/>
    </xf>
    <xf numFmtId="4" fontId="6" fillId="0" borderId="0" xfId="0" applyNumberFormat="1" applyFont="1" applyFill="1" applyBorder="1" applyAlignment="1">
      <alignment horizontal="right"/>
    </xf>
    <xf numFmtId="4" fontId="4" fillId="0" borderId="0" xfId="0" applyNumberFormat="1" applyFont="1" applyFill="1" applyBorder="1" applyAlignment="1">
      <alignment horizontal="right"/>
    </xf>
    <xf numFmtId="4" fontId="6" fillId="5" borderId="0" xfId="0" applyNumberFormat="1" applyFont="1" applyFill="1" applyBorder="1" applyAlignment="1">
      <alignment horizontal="center" vertical="center" wrapText="1"/>
    </xf>
    <xf numFmtId="4" fontId="4" fillId="5"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6" fillId="0" borderId="0" xfId="0" applyNumberFormat="1" applyFont="1" applyFill="1" applyBorder="1" applyAlignment="1">
      <alignment horizontal="center" wrapText="1"/>
    </xf>
    <xf numFmtId="4" fontId="4" fillId="0" borderId="0" xfId="0" applyNumberFormat="1" applyFont="1" applyBorder="1" applyAlignment="1">
      <alignment horizontal="center" vertical="center" wrapText="1"/>
    </xf>
    <xf numFmtId="2" fontId="10" fillId="0" borderId="0" xfId="0" applyNumberFormat="1" applyFont="1" applyFill="1" applyBorder="1" applyAlignment="1">
      <alignment horizontal="center" vertical="top" wrapText="1"/>
    </xf>
    <xf numFmtId="2" fontId="10" fillId="0" borderId="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0" fillId="0" borderId="0"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2" fontId="25" fillId="0" borderId="0" xfId="0" applyNumberFormat="1" applyFont="1" applyBorder="1" applyAlignment="1">
      <alignment horizontal="center" vertical="center"/>
    </xf>
    <xf numFmtId="2" fontId="24" fillId="0" borderId="0" xfId="0" applyNumberFormat="1" applyFont="1" applyBorder="1" applyAlignment="1">
      <alignment horizontal="center" vertical="center"/>
    </xf>
    <xf numFmtId="2" fontId="24" fillId="0" borderId="0" xfId="0" applyNumberFormat="1" applyFont="1" applyFill="1" applyBorder="1" applyAlignment="1">
      <alignment horizontal="center" vertical="center"/>
    </xf>
    <xf numFmtId="2" fontId="25" fillId="0" borderId="0" xfId="0" applyNumberFormat="1" applyFont="1" applyFill="1" applyBorder="1" applyAlignment="1">
      <alignment horizontal="center" vertical="center"/>
    </xf>
    <xf numFmtId="2" fontId="1" fillId="0" borderId="0" xfId="0" applyNumberFormat="1" applyFont="1" applyBorder="1" applyAlignment="1">
      <alignment horizontal="center" vertical="top"/>
    </xf>
    <xf numFmtId="2" fontId="10" fillId="0" borderId="0" xfId="0" applyNumberFormat="1" applyFont="1" applyFill="1" applyBorder="1" applyAlignment="1">
      <alignment horizontal="center" vertical="top"/>
    </xf>
    <xf numFmtId="2" fontId="24" fillId="0" borderId="0" xfId="0" applyNumberFormat="1" applyFont="1" applyFill="1" applyBorder="1" applyAlignment="1">
      <alignment horizontal="center" vertical="center" wrapText="1"/>
    </xf>
    <xf numFmtId="2" fontId="25" fillId="0" borderId="0" xfId="0" applyNumberFormat="1" applyFont="1" applyBorder="1" applyAlignment="1">
      <alignment horizontal="center" vertical="center" wrapText="1"/>
    </xf>
    <xf numFmtId="0" fontId="25"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xf>
    <xf numFmtId="2" fontId="27"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2" fontId="28" fillId="0" borderId="0" xfId="0" applyNumberFormat="1" applyFont="1" applyBorder="1" applyAlignment="1">
      <alignment horizontal="center" vertical="center" wrapText="1"/>
    </xf>
    <xf numFmtId="4" fontId="49" fillId="0" borderId="0" xfId="0" applyNumberFormat="1" applyFont="1" applyBorder="1" applyAlignment="1">
      <alignment horizontal="center"/>
    </xf>
    <xf numFmtId="4" fontId="50" fillId="0" borderId="0" xfId="0" applyNumberFormat="1" applyFont="1" applyBorder="1" applyAlignment="1">
      <alignment horizontal="center"/>
    </xf>
    <xf numFmtId="4" fontId="49" fillId="13" borderId="0" xfId="0" applyNumberFormat="1" applyFont="1" applyFill="1" applyBorder="1" applyAlignment="1">
      <alignment horizontal="center"/>
    </xf>
    <xf numFmtId="4" fontId="50" fillId="13" borderId="0" xfId="0" applyNumberFormat="1" applyFont="1" applyFill="1" applyBorder="1" applyAlignment="1">
      <alignment horizontal="center"/>
    </xf>
    <xf numFmtId="0" fontId="38" fillId="0" borderId="0" xfId="0" applyFont="1" applyFill="1" applyBorder="1" applyAlignment="1">
      <alignment horizontal="center" vertical="center" wrapText="1" shrinkToFit="1"/>
    </xf>
    <xf numFmtId="49" fontId="6" fillId="0" borderId="3" xfId="0" applyNumberFormat="1" applyFont="1" applyFill="1" applyBorder="1"/>
    <xf numFmtId="49" fontId="4" fillId="0" borderId="3"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0" fontId="0" fillId="0" borderId="0" xfId="0" applyFill="1" applyBorder="1" applyAlignment="1"/>
    <xf numFmtId="0" fontId="10" fillId="0" borderId="0" xfId="0" applyFont="1" applyFill="1" applyBorder="1" applyAlignment="1">
      <alignment horizontal="center" vertical="center"/>
    </xf>
    <xf numFmtId="2" fontId="13" fillId="0" borderId="0" xfId="0" applyNumberFormat="1" applyFont="1" applyFill="1" applyBorder="1" applyAlignment="1">
      <alignment horizontal="right" vertical="center"/>
    </xf>
    <xf numFmtId="0" fontId="38" fillId="0" borderId="0" xfId="0" applyFont="1" applyFill="1" applyBorder="1" applyAlignment="1">
      <alignment horizontal="center" vertical="center"/>
    </xf>
    <xf numFmtId="0" fontId="1" fillId="0" borderId="3" xfId="0" applyFont="1" applyBorder="1" applyAlignment="1">
      <alignment horizontal="center" vertical="top" wrapText="1"/>
    </xf>
    <xf numFmtId="0" fontId="1" fillId="0" borderId="3" xfId="0" applyFont="1" applyBorder="1" applyAlignment="1">
      <alignment horizontal="center" vertical="center" wrapText="1"/>
    </xf>
    <xf numFmtId="0" fontId="10" fillId="0" borderId="3" xfId="0" applyFont="1" applyBorder="1" applyAlignment="1">
      <alignment vertical="top" wrapText="1"/>
    </xf>
    <xf numFmtId="0" fontId="10" fillId="0" borderId="3" xfId="0" applyFont="1" applyBorder="1" applyAlignment="1">
      <alignment horizontal="left" vertical="center" wrapText="1"/>
    </xf>
    <xf numFmtId="0" fontId="25" fillId="0" borderId="3" xfId="0" applyFont="1" applyBorder="1" applyAlignment="1">
      <alignment wrapText="1"/>
    </xf>
    <xf numFmtId="0" fontId="10" fillId="0" borderId="3" xfId="0" applyFont="1" applyBorder="1" applyAlignment="1">
      <alignment vertical="top"/>
    </xf>
    <xf numFmtId="49" fontId="25" fillId="0" borderId="3" xfId="0" applyNumberFormat="1" applyFont="1" applyBorder="1" applyAlignment="1">
      <alignment horizontal="center"/>
    </xf>
    <xf numFmtId="0" fontId="10" fillId="0" borderId="30" xfId="0" applyFont="1" applyFill="1" applyBorder="1" applyAlignment="1">
      <alignment horizontal="center" wrapText="1"/>
    </xf>
    <xf numFmtId="4" fontId="6" fillId="0" borderId="3" xfId="0" applyNumberFormat="1" applyFont="1" applyBorder="1" applyAlignment="1">
      <alignment horizontal="right" wrapText="1"/>
    </xf>
    <xf numFmtId="4" fontId="10" fillId="0" borderId="3" xfId="0" applyNumberFormat="1" applyFont="1" applyBorder="1" applyAlignment="1">
      <alignment horizontal="right" wrapText="1"/>
    </xf>
    <xf numFmtId="4" fontId="1" fillId="0" borderId="3" xfId="0" applyNumberFormat="1" applyFont="1" applyBorder="1" applyAlignment="1">
      <alignment horizontal="right" wrapText="1"/>
    </xf>
    <xf numFmtId="4" fontId="4" fillId="0" borderId="3" xfId="0" applyNumberFormat="1" applyFont="1" applyFill="1" applyBorder="1" applyAlignment="1">
      <alignment horizontal="right" vertical="center"/>
    </xf>
    <xf numFmtId="4" fontId="4" fillId="0" borderId="13" xfId="0" applyNumberFormat="1" applyFont="1" applyFill="1" applyBorder="1" applyAlignment="1">
      <alignment horizontal="right" wrapText="1"/>
    </xf>
    <xf numFmtId="4" fontId="6" fillId="0" borderId="13" xfId="0" applyNumberFormat="1" applyFont="1" applyFill="1" applyBorder="1" applyAlignment="1">
      <alignment horizontal="right" wrapText="1"/>
    </xf>
    <xf numFmtId="0" fontId="0" fillId="0" borderId="0" xfId="0" applyFill="1" applyBorder="1" applyAlignment="1">
      <alignment horizontal="center" vertical="center" wrapText="1"/>
    </xf>
    <xf numFmtId="4" fontId="6" fillId="0" borderId="3" xfId="0" applyNumberFormat="1" applyFont="1" applyBorder="1" applyAlignment="1">
      <alignment horizontal="right" vertical="center" wrapText="1"/>
    </xf>
    <xf numFmtId="4" fontId="10" fillId="0" borderId="3" xfId="0" applyNumberFormat="1" applyFont="1" applyBorder="1" applyAlignment="1">
      <alignment horizontal="right" vertical="center" wrapText="1"/>
    </xf>
    <xf numFmtId="4" fontId="1" fillId="0" borderId="3" xfId="0" applyNumberFormat="1" applyFont="1" applyBorder="1" applyAlignment="1">
      <alignment horizontal="right" vertical="center"/>
    </xf>
    <xf numFmtId="4" fontId="1" fillId="0" borderId="3" xfId="0" applyNumberFormat="1" applyFont="1" applyBorder="1" applyAlignment="1">
      <alignment horizontal="right" vertical="top"/>
    </xf>
    <xf numFmtId="4" fontId="4" fillId="0" borderId="3" xfId="0" applyNumberFormat="1" applyFont="1" applyBorder="1" applyAlignment="1">
      <alignment horizontal="right" vertical="center"/>
    </xf>
    <xf numFmtId="4" fontId="25" fillId="0" borderId="3" xfId="0" applyNumberFormat="1" applyFont="1" applyBorder="1" applyAlignment="1">
      <alignment horizontal="right"/>
    </xf>
    <xf numFmtId="0" fontId="24" fillId="0" borderId="28" xfId="0" applyFont="1" applyBorder="1" applyAlignment="1">
      <alignment vertical="top" wrapText="1"/>
    </xf>
    <xf numFmtId="4" fontId="24" fillId="0" borderId="28" xfId="0" applyNumberFormat="1" applyFont="1" applyBorder="1" applyAlignment="1">
      <alignment horizontal="right" vertical="center"/>
    </xf>
    <xf numFmtId="0" fontId="0" fillId="0" borderId="3" xfId="0" applyBorder="1" applyAlignment="1">
      <alignment horizontal="center" vertical="center" wrapText="1"/>
    </xf>
    <xf numFmtId="0" fontId="1" fillId="5" borderId="3" xfId="0" applyFont="1" applyFill="1" applyBorder="1" applyAlignment="1">
      <alignment horizontal="left" vertical="top" wrapText="1"/>
    </xf>
    <xf numFmtId="49" fontId="1" fillId="0" borderId="11" xfId="0" applyNumberFormat="1" applyFont="1" applyBorder="1"/>
    <xf numFmtId="0" fontId="1" fillId="2" borderId="3" xfId="0" applyFont="1" applyFill="1" applyBorder="1" applyAlignment="1">
      <alignment horizontal="left" vertical="top" wrapText="1"/>
    </xf>
    <xf numFmtId="0" fontId="1" fillId="0" borderId="13" xfId="0" applyFont="1" applyBorder="1" applyAlignment="1">
      <alignment horizontal="left" vertical="center" wrapText="1"/>
    </xf>
    <xf numFmtId="0" fontId="0" fillId="0" borderId="0" xfId="0" applyFill="1" applyBorder="1" applyAlignment="1">
      <alignment wrapText="1"/>
    </xf>
    <xf numFmtId="49" fontId="1" fillId="0" borderId="26" xfId="0" applyNumberFormat="1" applyFont="1" applyBorder="1" applyAlignment="1">
      <alignment horizontal="left" wrapText="1"/>
    </xf>
    <xf numFmtId="0" fontId="1" fillId="2" borderId="13"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0" borderId="13" xfId="0" applyFont="1" applyBorder="1" applyAlignment="1">
      <alignment horizontal="center" vertical="center" wrapText="1"/>
    </xf>
    <xf numFmtId="0" fontId="10" fillId="0" borderId="13" xfId="0" applyFont="1" applyFill="1" applyBorder="1" applyAlignment="1">
      <alignment horizontal="left" vertical="center" wrapText="1"/>
    </xf>
    <xf numFmtId="0" fontId="10" fillId="0" borderId="3" xfId="0" applyFont="1" applyBorder="1" applyAlignment="1">
      <alignment horizontal="center" vertical="center" wrapText="1"/>
    </xf>
    <xf numFmtId="0" fontId="1" fillId="0" borderId="13" xfId="0" applyFont="1" applyBorder="1" applyAlignment="1">
      <alignment horizontal="center" vertical="top" wrapText="1"/>
    </xf>
    <xf numFmtId="0" fontId="1" fillId="0" borderId="24"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25" fillId="0" borderId="28" xfId="0" applyNumberFormat="1" applyFont="1" applyBorder="1" applyAlignment="1">
      <alignment horizontal="center"/>
    </xf>
    <xf numFmtId="0" fontId="1" fillId="0" borderId="3" xfId="0" applyFont="1" applyBorder="1" applyAlignment="1">
      <alignment horizontal="justify" vertical="top" wrapText="1"/>
    </xf>
    <xf numFmtId="49" fontId="25" fillId="0" borderId="3" xfId="0" applyNumberFormat="1" applyFont="1" applyBorder="1" applyAlignment="1">
      <alignment horizontal="center" vertical="center" wrapText="1"/>
    </xf>
    <xf numFmtId="0" fontId="10" fillId="0" borderId="3" xfId="0" applyFont="1" applyFill="1" applyBorder="1" applyAlignment="1">
      <alignment horizontal="center" wrapText="1"/>
    </xf>
    <xf numFmtId="49" fontId="25" fillId="0" borderId="3" xfId="0" applyNumberFormat="1" applyFont="1" applyBorder="1" applyAlignment="1">
      <alignment horizontal="justify" vertical="top" wrapText="1"/>
    </xf>
    <xf numFmtId="49" fontId="1" fillId="0" borderId="13" xfId="0" applyNumberFormat="1" applyFont="1" applyBorder="1" applyAlignment="1">
      <alignment horizontal="center" vertical="center"/>
    </xf>
    <xf numFmtId="0" fontId="24" fillId="0" borderId="3" xfId="0" applyFont="1" applyBorder="1" applyAlignment="1">
      <alignment horizontal="center" vertical="center" wrapText="1"/>
    </xf>
    <xf numFmtId="49" fontId="10" fillId="0" borderId="13" xfId="0" applyNumberFormat="1" applyFont="1" applyBorder="1" applyAlignment="1">
      <alignment horizontal="center" vertical="center" wrapText="1"/>
    </xf>
    <xf numFmtId="0" fontId="1" fillId="0" borderId="28" xfId="0" applyFont="1" applyBorder="1" applyAlignment="1">
      <alignment horizontal="left" vertical="top" wrapText="1"/>
    </xf>
    <xf numFmtId="0" fontId="10" fillId="0" borderId="28" xfId="0" applyFont="1" applyBorder="1" applyAlignment="1">
      <alignment horizontal="center" vertical="center" wrapText="1"/>
    </xf>
    <xf numFmtId="0" fontId="1" fillId="0" borderId="28" xfId="0" applyFont="1" applyFill="1" applyBorder="1" applyAlignment="1">
      <alignment horizontal="left" vertical="top" wrapText="1"/>
    </xf>
    <xf numFmtId="0" fontId="10" fillId="0" borderId="13" xfId="0" applyFont="1" applyBorder="1" applyAlignment="1">
      <alignment horizontal="justify" vertical="top" wrapText="1"/>
    </xf>
    <xf numFmtId="0" fontId="6" fillId="0" borderId="0" xfId="0" applyFont="1" applyBorder="1" applyAlignment="1">
      <alignment horizontal="center" vertical="center"/>
    </xf>
    <xf numFmtId="4" fontId="24" fillId="0" borderId="3" xfId="0" applyNumberFormat="1" applyFont="1" applyBorder="1" applyAlignment="1">
      <alignment horizontal="right"/>
    </xf>
    <xf numFmtId="0" fontId="6" fillId="0" borderId="0" xfId="0" applyFont="1" applyFill="1" applyBorder="1" applyAlignment="1">
      <alignment horizontal="center" vertical="center" wrapText="1"/>
    </xf>
    <xf numFmtId="49" fontId="5"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24" fillId="0" borderId="47" xfId="0" applyFont="1" applyBorder="1" applyAlignment="1">
      <alignment wrapText="1"/>
    </xf>
    <xf numFmtId="4" fontId="6" fillId="0" borderId="28" xfId="0" applyNumberFormat="1" applyFont="1" applyBorder="1" applyAlignment="1">
      <alignment horizontal="right" shrinkToFit="1"/>
    </xf>
    <xf numFmtId="0" fontId="24" fillId="0" borderId="13" xfId="0" applyFont="1" applyBorder="1" applyAlignment="1">
      <alignment wrapText="1"/>
    </xf>
    <xf numFmtId="4" fontId="6" fillId="0" borderId="3" xfId="0" applyNumberFormat="1" applyFont="1" applyBorder="1" applyAlignment="1">
      <alignment horizontal="right" shrinkToFit="1"/>
    </xf>
    <xf numFmtId="0" fontId="38" fillId="0" borderId="3" xfId="0" applyFont="1" applyFill="1" applyBorder="1" applyAlignment="1">
      <alignment horizontal="center" wrapText="1"/>
    </xf>
    <xf numFmtId="0" fontId="1" fillId="0" borderId="3" xfId="0" applyFont="1" applyBorder="1" applyAlignment="1">
      <alignment horizontal="justify" vertical="top"/>
    </xf>
    <xf numFmtId="167" fontId="1" fillId="0" borderId="3" xfId="0" applyNumberFormat="1" applyFont="1" applyBorder="1" applyAlignment="1">
      <alignment vertical="center"/>
    </xf>
    <xf numFmtId="4" fontId="4" fillId="0" borderId="3" xfId="0" applyNumberFormat="1" applyFont="1" applyBorder="1" applyAlignment="1">
      <alignment horizontal="right" wrapText="1"/>
    </xf>
    <xf numFmtId="4" fontId="4" fillId="0" borderId="3" xfId="0" applyNumberFormat="1" applyFont="1" applyBorder="1" applyAlignment="1">
      <alignment horizontal="center" vertical="center"/>
    </xf>
    <xf numFmtId="4" fontId="6" fillId="0" borderId="3" xfId="0" applyNumberFormat="1" applyFont="1" applyBorder="1" applyAlignment="1">
      <alignment horizontal="center" wrapText="1"/>
    </xf>
    <xf numFmtId="0" fontId="1" fillId="0" borderId="6" xfId="0" applyFont="1" applyBorder="1" applyAlignment="1">
      <alignment horizontal="left" vertical="center" wrapText="1"/>
    </xf>
    <xf numFmtId="4" fontId="4" fillId="0" borderId="28" xfId="0" applyNumberFormat="1" applyFont="1" applyBorder="1" applyAlignment="1">
      <alignment horizontal="right" wrapText="1"/>
    </xf>
    <xf numFmtId="4" fontId="4" fillId="0" borderId="3" xfId="0" applyNumberFormat="1" applyFont="1" applyBorder="1" applyAlignment="1">
      <alignment horizontal="right"/>
    </xf>
    <xf numFmtId="0" fontId="4" fillId="0" borderId="28" xfId="0" applyFont="1" applyBorder="1" applyAlignment="1">
      <alignment horizontal="center" vertical="center" wrapText="1"/>
    </xf>
    <xf numFmtId="0" fontId="1" fillId="0" borderId="0" xfId="0" applyFont="1" applyBorder="1" applyAlignment="1">
      <alignment horizontal="justify" vertical="top"/>
    </xf>
    <xf numFmtId="0" fontId="1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4" fontId="4" fillId="0" borderId="6" xfId="0" applyNumberFormat="1" applyFont="1" applyBorder="1" applyAlignment="1">
      <alignment horizontal="right" wrapText="1"/>
    </xf>
    <xf numFmtId="0" fontId="4" fillId="0" borderId="3" xfId="0" applyFont="1" applyBorder="1" applyAlignment="1">
      <alignment horizontal="left" vertical="center" wrapText="1"/>
    </xf>
    <xf numFmtId="0" fontId="3" fillId="0" borderId="3" xfId="0" applyFont="1" applyBorder="1" applyAlignment="1">
      <alignment horizontal="left" wrapText="1"/>
    </xf>
    <xf numFmtId="49" fontId="4" fillId="0" borderId="3" xfId="0" applyNumberFormat="1" applyFont="1" applyBorder="1" applyAlignment="1">
      <alignment horizontal="center"/>
    </xf>
    <xf numFmtId="0" fontId="0" fillId="0" borderId="0" xfId="0" applyFill="1" applyBorder="1" applyAlignment="1">
      <alignment horizontal="center" wrapText="1"/>
    </xf>
    <xf numFmtId="0" fontId="10" fillId="0" borderId="0" xfId="0" applyFont="1" applyFill="1" applyBorder="1" applyAlignment="1">
      <alignment horizontal="center" vertical="center" wrapText="1"/>
    </xf>
    <xf numFmtId="4" fontId="6" fillId="0" borderId="43" xfId="0" applyNumberFormat="1" applyFont="1" applyBorder="1" applyAlignment="1">
      <alignment horizontal="center" wrapText="1"/>
    </xf>
    <xf numFmtId="4" fontId="4" fillId="0" borderId="43" xfId="0" applyNumberFormat="1" applyFont="1" applyBorder="1" applyAlignment="1">
      <alignment horizontal="center" wrapText="1"/>
    </xf>
    <xf numFmtId="0" fontId="1" fillId="0" borderId="0" xfId="0" applyFont="1" applyBorder="1" applyAlignment="1">
      <alignment horizontal="center" vertical="center" wrapText="1"/>
    </xf>
    <xf numFmtId="4" fontId="6"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 fillId="0" borderId="43" xfId="0" applyFont="1" applyBorder="1" applyAlignment="1">
      <alignment horizontal="center" vertical="center" wrapText="1"/>
    </xf>
    <xf numFmtId="0" fontId="24" fillId="0" borderId="43" xfId="0" applyFont="1" applyBorder="1" applyAlignment="1">
      <alignment horizontal="left" wrapText="1"/>
    </xf>
    <xf numFmtId="0" fontId="25" fillId="0" borderId="43" xfId="0" applyFont="1" applyBorder="1" applyAlignment="1">
      <alignment horizontal="left" wrapText="1"/>
    </xf>
    <xf numFmtId="49" fontId="1" fillId="0" borderId="0" xfId="0" applyNumberFormat="1" applyFont="1" applyAlignment="1">
      <alignment horizontal="center"/>
    </xf>
    <xf numFmtId="4" fontId="4" fillId="0" borderId="28" xfId="0" applyNumberFormat="1" applyFont="1" applyBorder="1" applyAlignment="1">
      <alignment horizontal="center" vertical="center" wrapText="1"/>
    </xf>
    <xf numFmtId="166" fontId="1" fillId="0" borderId="3" xfId="0" applyNumberFormat="1" applyFont="1" applyBorder="1" applyAlignment="1">
      <alignment horizontal="center" vertical="center"/>
    </xf>
    <xf numFmtId="4" fontId="6" fillId="0" borderId="28" xfId="0" applyNumberFormat="1" applyFont="1" applyBorder="1" applyAlignment="1">
      <alignment horizontal="center" vertical="center" wrapText="1"/>
    </xf>
    <xf numFmtId="0" fontId="24" fillId="0" borderId="0" xfId="0" applyFont="1" applyBorder="1" applyAlignment="1">
      <alignment horizontal="center" vertical="center"/>
    </xf>
    <xf numFmtId="0" fontId="0" fillId="0" borderId="0" xfId="0" applyBorder="1" applyAlignment="1">
      <alignment horizontal="center" vertical="center"/>
    </xf>
    <xf numFmtId="0" fontId="29" fillId="0" borderId="0" xfId="0" applyFont="1" applyBorder="1" applyAlignment="1">
      <alignment horizontal="center" vertical="center"/>
    </xf>
    <xf numFmtId="4" fontId="6" fillId="0" borderId="3" xfId="0" applyNumberFormat="1" applyFont="1" applyBorder="1" applyAlignment="1">
      <alignment horizontal="center" vertical="center"/>
    </xf>
    <xf numFmtId="0" fontId="1" fillId="0" borderId="0" xfId="0" applyFont="1" applyBorder="1" applyAlignment="1"/>
    <xf numFmtId="0" fontId="6" fillId="0" borderId="43" xfId="0" applyFont="1" applyBorder="1" applyAlignment="1">
      <alignment horizontal="center"/>
    </xf>
    <xf numFmtId="0" fontId="6" fillId="0" borderId="3" xfId="0" applyFont="1" applyBorder="1" applyAlignment="1">
      <alignment horizontal="center" vertical="top"/>
    </xf>
    <xf numFmtId="49" fontId="0" fillId="0" borderId="0" xfId="0" applyNumberFormat="1" applyBorder="1" applyAlignment="1">
      <alignment horizontal="center" vertical="center"/>
    </xf>
    <xf numFmtId="0" fontId="0" fillId="13" borderId="0" xfId="0" applyFill="1" applyBorder="1" applyAlignment="1"/>
    <xf numFmtId="0" fontId="25" fillId="0" borderId="0" xfId="0" applyFont="1" applyBorder="1" applyAlignment="1">
      <alignment vertical="top"/>
    </xf>
    <xf numFmtId="0" fontId="48" fillId="0" borderId="8" xfId="0" applyFont="1" applyFill="1" applyBorder="1" applyAlignment="1">
      <alignment horizontal="center"/>
    </xf>
    <xf numFmtId="0" fontId="48" fillId="0" borderId="0" xfId="0" applyFont="1" applyFill="1" applyBorder="1" applyAlignment="1">
      <alignment horizontal="center"/>
    </xf>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49" fontId="1" fillId="0" borderId="0" xfId="0" applyNumberFormat="1" applyFont="1" applyBorder="1" applyAlignment="1">
      <alignment horizontal="center" vertical="center"/>
    </xf>
    <xf numFmtId="0" fontId="0" fillId="13" borderId="0" xfId="0" applyFill="1" applyBorder="1" applyAlignment="1">
      <alignment horizontal="center"/>
    </xf>
    <xf numFmtId="0" fontId="6" fillId="13" borderId="0" xfId="0" applyFont="1" applyFill="1" applyBorder="1" applyAlignment="1">
      <alignment horizontal="center" vertical="center"/>
    </xf>
    <xf numFmtId="0" fontId="4" fillId="13"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13" borderId="0" xfId="0" applyFont="1" applyFill="1" applyBorder="1" applyAlignment="1">
      <alignment horizontal="center" vertical="top"/>
    </xf>
    <xf numFmtId="0" fontId="0" fillId="0" borderId="0" xfId="0" applyBorder="1" applyAlignment="1"/>
    <xf numFmtId="0" fontId="0" fillId="0" borderId="0" xfId="0" applyBorder="1" applyAlignment="1">
      <alignment vertical="center"/>
    </xf>
    <xf numFmtId="0" fontId="10" fillId="0" borderId="0" xfId="0" applyFont="1" applyFill="1" applyBorder="1" applyAlignment="1">
      <alignment vertical="top"/>
    </xf>
    <xf numFmtId="0" fontId="0" fillId="0" borderId="0" xfId="0" applyBorder="1" applyAlignment="1">
      <alignment horizontal="left" vertical="center"/>
    </xf>
    <xf numFmtId="0" fontId="1" fillId="0" borderId="0" xfId="0" applyFont="1" applyBorder="1" applyAlignment="1">
      <alignment vertical="top"/>
    </xf>
    <xf numFmtId="49" fontId="25" fillId="0" borderId="0" xfId="0" applyNumberFormat="1" applyFont="1" applyBorder="1" applyAlignment="1">
      <alignment horizontal="justify" vertical="top"/>
    </xf>
    <xf numFmtId="49" fontId="10" fillId="0" borderId="0" xfId="0" applyNumberFormat="1" applyFont="1" applyFill="1" applyBorder="1" applyAlignment="1">
      <alignment horizontal="center" vertical="center"/>
    </xf>
    <xf numFmtId="49" fontId="24" fillId="0" borderId="0" xfId="0" applyNumberFormat="1" applyFont="1" applyFill="1" applyBorder="1" applyAlignment="1">
      <alignment horizontal="justify" vertical="center"/>
    </xf>
    <xf numFmtId="49" fontId="25" fillId="0" borderId="0" xfId="0" applyNumberFormat="1" applyFont="1" applyBorder="1" applyAlignment="1">
      <alignment horizontal="justify" vertical="center"/>
    </xf>
    <xf numFmtId="0" fontId="25" fillId="0" borderId="0" xfId="0" applyFont="1" applyBorder="1" applyAlignment="1">
      <alignment horizontal="justify" vertical="center"/>
    </xf>
    <xf numFmtId="0" fontId="24" fillId="0" borderId="0" xfId="0" applyFont="1" applyFill="1" applyBorder="1" applyAlignment="1">
      <alignment vertical="top"/>
    </xf>
    <xf numFmtId="0" fontId="24" fillId="0" borderId="0" xfId="0" applyFont="1" applyBorder="1" applyAlignment="1">
      <alignment horizontal="justify" vertical="center"/>
    </xf>
    <xf numFmtId="0" fontId="25" fillId="0" borderId="0" xfId="0" applyFont="1" applyBorder="1" applyAlignment="1">
      <alignment horizontal="center"/>
    </xf>
    <xf numFmtId="0" fontId="25" fillId="0" borderId="0" xfId="0" applyFont="1" applyBorder="1" applyAlignment="1">
      <alignment vertical="center"/>
    </xf>
    <xf numFmtId="0" fontId="25" fillId="0" borderId="0" xfId="0" applyFont="1" applyFill="1" applyBorder="1" applyAlignment="1">
      <alignment vertical="top"/>
    </xf>
    <xf numFmtId="0" fontId="24" fillId="0" borderId="0" xfId="0" applyFont="1" applyBorder="1" applyAlignment="1">
      <alignment horizontal="center"/>
    </xf>
    <xf numFmtId="0" fontId="24" fillId="0" borderId="0" xfId="0" applyFont="1" applyBorder="1" applyAlignment="1">
      <alignment vertical="center"/>
    </xf>
    <xf numFmtId="49" fontId="25" fillId="0" borderId="0" xfId="0" applyNumberFormat="1" applyFont="1" applyBorder="1" applyAlignment="1"/>
    <xf numFmtId="0" fontId="25" fillId="0" borderId="0" xfId="0" applyFont="1" applyBorder="1" applyAlignment="1"/>
    <xf numFmtId="2" fontId="25" fillId="0" borderId="0" xfId="0" applyNumberFormat="1" applyFont="1" applyFill="1" applyBorder="1" applyAlignment="1">
      <alignment horizontal="center"/>
    </xf>
    <xf numFmtId="0" fontId="3" fillId="13" borderId="0" xfId="0" applyFont="1" applyFill="1" applyBorder="1" applyAlignment="1"/>
    <xf numFmtId="0" fontId="36" fillId="0" borderId="0" xfId="0" applyFont="1" applyBorder="1" applyAlignment="1">
      <alignment horizontal="center" vertical="center"/>
    </xf>
    <xf numFmtId="2"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49" fontId="19" fillId="7" borderId="0" xfId="0" applyNumberFormat="1" applyFont="1" applyFill="1" applyBorder="1" applyAlignment="1">
      <alignment horizontal="center" vertical="center"/>
    </xf>
    <xf numFmtId="0" fontId="26"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xf numFmtId="2" fontId="28" fillId="0" borderId="0" xfId="0" applyNumberFormat="1" applyFont="1" applyBorder="1" applyAlignment="1">
      <alignment horizontal="center" vertical="center"/>
    </xf>
    <xf numFmtId="0" fontId="28" fillId="0" borderId="0" xfId="0" applyFont="1" applyBorder="1" applyAlignment="1">
      <alignment horizontal="center" vertical="center"/>
    </xf>
    <xf numFmtId="0" fontId="0" fillId="0" borderId="0" xfId="0" applyFont="1" applyBorder="1" applyAlignment="1">
      <alignment horizontal="center" vertical="center"/>
    </xf>
    <xf numFmtId="49" fontId="50" fillId="0" borderId="0" xfId="0" applyNumberFormat="1" applyFont="1" applyBorder="1" applyAlignment="1">
      <alignment horizontal="center" vertical="center"/>
    </xf>
    <xf numFmtId="49" fontId="49" fillId="0" borderId="0" xfId="0" applyNumberFormat="1" applyFont="1" applyBorder="1" applyAlignment="1">
      <alignment horizontal="center" vertical="center"/>
    </xf>
    <xf numFmtId="49" fontId="29" fillId="0" borderId="0" xfId="0" applyNumberFormat="1" applyFont="1" applyBorder="1" applyAlignment="1">
      <alignment horizontal="center" vertical="center"/>
    </xf>
    <xf numFmtId="0" fontId="3" fillId="13" borderId="0" xfId="0" applyFont="1" applyFill="1" applyBorder="1" applyAlignment="1">
      <alignment horizontal="center"/>
    </xf>
    <xf numFmtId="49" fontId="1" fillId="13" borderId="0" xfId="0" applyNumberFormat="1" applyFont="1" applyFill="1" applyBorder="1" applyAlignment="1">
      <alignment horizontal="center" vertical="center"/>
    </xf>
    <xf numFmtId="49" fontId="50" fillId="13" borderId="0" xfId="0" applyNumberFormat="1" applyFont="1" applyFill="1" applyBorder="1" applyAlignment="1">
      <alignment horizontal="center" vertical="center"/>
    </xf>
    <xf numFmtId="0" fontId="36" fillId="13" borderId="0" xfId="0" applyFont="1" applyFill="1" applyBorder="1" applyAlignment="1">
      <alignment horizontal="center" vertical="center"/>
    </xf>
    <xf numFmtId="49" fontId="0" fillId="13" borderId="0" xfId="0" applyNumberFormat="1" applyFont="1" applyFill="1" applyBorder="1" applyAlignment="1">
      <alignment horizontal="center" vertical="center"/>
    </xf>
    <xf numFmtId="0" fontId="26" fillId="13" borderId="0" xfId="0" applyFont="1" applyFill="1" applyBorder="1" applyAlignment="1">
      <alignment horizontal="center" vertical="center"/>
    </xf>
    <xf numFmtId="0" fontId="16" fillId="0" borderId="3" xfId="0" applyFont="1" applyFill="1" applyBorder="1" applyAlignment="1">
      <alignment horizontal="center" wrapText="1"/>
    </xf>
    <xf numFmtId="4" fontId="24" fillId="0" borderId="3" xfId="0" applyNumberFormat="1" applyFont="1" applyBorder="1" applyAlignment="1">
      <alignment horizontal="center" vertical="center" wrapText="1"/>
    </xf>
    <xf numFmtId="4" fontId="25" fillId="0" borderId="3" xfId="0" applyNumberFormat="1" applyFont="1" applyBorder="1" applyAlignment="1">
      <alignment horizontal="center" vertical="center" wrapText="1"/>
    </xf>
    <xf numFmtId="4" fontId="1" fillId="0" borderId="3" xfId="0" applyNumberFormat="1" applyFont="1" applyBorder="1" applyAlignment="1">
      <alignment horizontal="center"/>
    </xf>
    <xf numFmtId="0" fontId="39" fillId="0" borderId="0" xfId="0" applyFont="1" applyFill="1" applyBorder="1" applyAlignment="1">
      <alignment horizontal="center" wrapText="1"/>
    </xf>
    <xf numFmtId="0" fontId="11" fillId="0" borderId="3" xfId="0" applyFont="1" applyFill="1" applyBorder="1" applyAlignment="1">
      <alignment horizontal="center" wrapText="1"/>
    </xf>
    <xf numFmtId="0" fontId="24" fillId="0" borderId="3" xfId="0" applyFont="1" applyFill="1" applyBorder="1" applyAlignment="1">
      <alignment horizontal="center" wrapText="1"/>
    </xf>
    <xf numFmtId="0" fontId="36" fillId="0" borderId="3" xfId="0" applyFont="1" applyFill="1" applyBorder="1" applyAlignment="1">
      <alignment horizontal="center" vertical="center" wrapText="1"/>
    </xf>
    <xf numFmtId="4" fontId="49" fillId="0" borderId="3" xfId="0" applyNumberFormat="1" applyFont="1" applyFill="1" applyBorder="1" applyAlignment="1">
      <alignment horizontal="center"/>
    </xf>
    <xf numFmtId="0" fontId="26" fillId="0" borderId="3" xfId="0" applyFont="1" applyFill="1" applyBorder="1" applyAlignment="1">
      <alignment horizontal="center" vertical="center" wrapText="1"/>
    </xf>
    <xf numFmtId="4" fontId="50" fillId="0" borderId="3" xfId="0" applyNumberFormat="1" applyFont="1" applyFill="1" applyBorder="1" applyAlignment="1">
      <alignment horizontal="center"/>
    </xf>
    <xf numFmtId="166" fontId="10" fillId="0" borderId="43" xfId="0" applyNumberFormat="1" applyFont="1" applyFill="1" applyBorder="1" applyAlignment="1">
      <alignment vertical="center"/>
    </xf>
    <xf numFmtId="166" fontId="1" fillId="0" borderId="43" xfId="0" applyNumberFormat="1" applyFont="1" applyFill="1" applyBorder="1" applyAlignment="1">
      <alignment vertical="center"/>
    </xf>
    <xf numFmtId="166" fontId="1" fillId="0" borderId="43" xfId="0" applyNumberFormat="1" applyFont="1" applyFill="1" applyBorder="1" applyAlignment="1">
      <alignment vertical="center" wrapText="1"/>
    </xf>
    <xf numFmtId="166" fontId="10" fillId="0" borderId="43" xfId="0" applyNumberFormat="1" applyFont="1" applyFill="1" applyBorder="1" applyAlignment="1">
      <alignment vertical="center" wrapText="1"/>
    </xf>
    <xf numFmtId="0" fontId="1" fillId="0" borderId="0" xfId="0" applyFont="1" applyFill="1" applyBorder="1" applyAlignment="1">
      <alignment horizontal="justify" vertical="top"/>
    </xf>
    <xf numFmtId="49" fontId="1" fillId="0" borderId="0" xfId="0" applyNumberFormat="1" applyFont="1" applyFill="1" applyBorder="1"/>
    <xf numFmtId="0" fontId="4" fillId="0" borderId="0" xfId="0" applyFont="1" applyBorder="1" applyAlignment="1">
      <alignment horizontal="justify" vertical="center" wrapText="1"/>
    </xf>
    <xf numFmtId="0" fontId="25" fillId="0" borderId="0" xfId="0" applyFont="1" applyBorder="1" applyAlignment="1">
      <alignment vertical="center" wrapText="1"/>
    </xf>
    <xf numFmtId="49" fontId="4" fillId="0" borderId="0" xfId="0" applyNumberFormat="1" applyFont="1" applyFill="1" applyBorder="1" applyAlignment="1">
      <alignment horizontal="center"/>
    </xf>
    <xf numFmtId="0" fontId="3" fillId="0" borderId="0" xfId="0" applyFont="1" applyFill="1" applyBorder="1" applyAlignment="1">
      <alignment wrapText="1"/>
    </xf>
    <xf numFmtId="0" fontId="1" fillId="0" borderId="0" xfId="0" applyFont="1" applyFill="1" applyBorder="1" applyAlignment="1">
      <alignment horizontal="left" vertical="top" wrapText="1"/>
    </xf>
    <xf numFmtId="4" fontId="6" fillId="0" borderId="59" xfId="0" applyNumberFormat="1" applyFont="1" applyFill="1" applyBorder="1" applyAlignment="1">
      <alignment horizontal="right" vertical="center" wrapText="1"/>
    </xf>
    <xf numFmtId="4" fontId="4" fillId="0" borderId="43" xfId="0" applyNumberFormat="1" applyFont="1" applyFill="1" applyBorder="1" applyAlignment="1">
      <alignment horizontal="right" vertical="center"/>
    </xf>
    <xf numFmtId="4" fontId="4" fillId="0" borderId="43" xfId="0" applyNumberFormat="1" applyFont="1" applyFill="1" applyBorder="1" applyAlignment="1">
      <alignment horizontal="right" vertical="center" wrapText="1"/>
    </xf>
    <xf numFmtId="4" fontId="6" fillId="0" borderId="43" xfId="0" applyNumberFormat="1" applyFont="1" applyFill="1" applyBorder="1" applyAlignment="1">
      <alignment horizontal="right" wrapText="1"/>
    </xf>
    <xf numFmtId="4" fontId="4" fillId="0" borderId="43" xfId="0" applyNumberFormat="1" applyFont="1" applyFill="1" applyBorder="1" applyAlignment="1">
      <alignment horizontal="right" wrapText="1"/>
    </xf>
    <xf numFmtId="4" fontId="13" fillId="0" borderId="43" xfId="0" applyNumberFormat="1" applyFont="1" applyFill="1" applyBorder="1" applyAlignment="1">
      <alignment horizontal="right" wrapText="1"/>
    </xf>
    <xf numFmtId="4" fontId="4" fillId="0" borderId="51" xfId="0" applyNumberFormat="1" applyFont="1" applyFill="1" applyBorder="1" applyAlignment="1">
      <alignment horizontal="right" wrapText="1"/>
    </xf>
    <xf numFmtId="4" fontId="6" fillId="0" borderId="59" xfId="0" applyNumberFormat="1" applyFont="1" applyFill="1" applyBorder="1" applyAlignment="1">
      <alignment horizontal="right" wrapText="1"/>
    </xf>
    <xf numFmtId="4" fontId="6" fillId="0" borderId="51" xfId="0" applyNumberFormat="1" applyFont="1" applyFill="1" applyBorder="1" applyAlignment="1">
      <alignment horizontal="right" wrapText="1"/>
    </xf>
    <xf numFmtId="4" fontId="4" fillId="0" borderId="59" xfId="0" applyNumberFormat="1" applyFont="1" applyFill="1" applyBorder="1" applyAlignment="1">
      <alignment horizontal="right" wrapText="1"/>
    </xf>
    <xf numFmtId="4" fontId="6"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center" vertical="center"/>
    </xf>
    <xf numFmtId="4" fontId="13" fillId="0" borderId="0" xfId="0" applyNumberFormat="1" applyFont="1" applyFill="1" applyBorder="1" applyAlignment="1">
      <alignment horizontal="center" wrapText="1"/>
    </xf>
    <xf numFmtId="4" fontId="1" fillId="2" borderId="28" xfId="0" applyNumberFormat="1" applyFont="1" applyFill="1" applyBorder="1" applyAlignment="1">
      <alignment horizontal="right" vertical="center"/>
    </xf>
    <xf numFmtId="49" fontId="1" fillId="0" borderId="26" xfId="0" applyNumberFormat="1" applyFont="1" applyBorder="1"/>
    <xf numFmtId="0" fontId="1" fillId="0" borderId="28" xfId="0" applyFont="1" applyBorder="1" applyAlignment="1">
      <alignment horizontal="left" vertical="center" wrapText="1"/>
    </xf>
    <xf numFmtId="49" fontId="1" fillId="0" borderId="3" xfId="0" applyNumberFormat="1" applyFont="1" applyBorder="1" applyAlignment="1">
      <alignment horizontal="left" wrapText="1"/>
    </xf>
    <xf numFmtId="166" fontId="10" fillId="0" borderId="53" xfId="0" applyNumberFormat="1" applyFont="1" applyFill="1" applyBorder="1" applyAlignment="1">
      <alignment vertical="center"/>
    </xf>
    <xf numFmtId="166" fontId="25" fillId="0" borderId="69" xfId="0" applyNumberFormat="1" applyFont="1" applyBorder="1" applyAlignment="1">
      <alignment vertical="center"/>
    </xf>
    <xf numFmtId="166" fontId="25" fillId="0" borderId="70" xfId="0" applyNumberFormat="1" applyFont="1" applyBorder="1" applyAlignment="1">
      <alignment vertical="center"/>
    </xf>
    <xf numFmtId="49" fontId="25" fillId="0" borderId="13" xfId="0" applyNumberFormat="1"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3" xfId="0" applyFont="1" applyFill="1" applyBorder="1" applyAlignment="1">
      <alignment horizontal="left" vertical="top" wrapText="1"/>
    </xf>
    <xf numFmtId="0" fontId="16" fillId="0" borderId="28" xfId="0" applyFont="1" applyFill="1" applyBorder="1" applyAlignment="1">
      <alignment horizontal="center" vertical="center" wrapText="1"/>
    </xf>
    <xf numFmtId="0" fontId="10" fillId="0" borderId="3" xfId="0" applyFont="1" applyFill="1" applyBorder="1" applyAlignment="1">
      <alignment horizontal="left" vertical="top" wrapText="1"/>
    </xf>
    <xf numFmtId="0" fontId="1" fillId="0" borderId="13" xfId="0" applyFont="1" applyBorder="1" applyAlignment="1">
      <alignment horizontal="left" vertical="top" wrapText="1"/>
    </xf>
    <xf numFmtId="0" fontId="17" fillId="0" borderId="3"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3"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 fillId="0" borderId="28" xfId="0" applyFont="1" applyBorder="1" applyAlignment="1">
      <alignment horizontal="left" vertical="top" wrapText="1"/>
    </xf>
    <xf numFmtId="0" fontId="1" fillId="0" borderId="28" xfId="0" applyFont="1" applyFill="1" applyBorder="1" applyAlignment="1">
      <alignment horizontal="left" vertical="top" wrapText="1"/>
    </xf>
    <xf numFmtId="0" fontId="1" fillId="0" borderId="3" xfId="0" applyFont="1" applyFill="1" applyBorder="1" applyAlignment="1">
      <alignment horizontal="center" vertical="center" wrapText="1"/>
    </xf>
    <xf numFmtId="0" fontId="10" fillId="0" borderId="28" xfId="0" applyFont="1" applyFill="1" applyBorder="1" applyAlignment="1">
      <alignment horizontal="left" vertical="top"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8" xfId="0" applyFont="1" applyFill="1" applyBorder="1" applyAlignment="1">
      <alignment horizontal="center" vertical="center" wrapText="1"/>
    </xf>
    <xf numFmtId="49" fontId="1" fillId="0" borderId="13" xfId="0" applyNumberFormat="1" applyFont="1" applyBorder="1" applyAlignment="1">
      <alignment horizontal="left" wrapText="1"/>
    </xf>
    <xf numFmtId="4" fontId="1" fillId="5" borderId="13" xfId="0" applyNumberFormat="1" applyFont="1" applyFill="1" applyBorder="1" applyAlignment="1">
      <alignment horizontal="right" vertical="center"/>
    </xf>
    <xf numFmtId="4" fontId="10" fillId="0" borderId="19" xfId="0" applyNumberFormat="1" applyFont="1" applyFill="1" applyBorder="1" applyAlignment="1">
      <alignment horizontal="right" vertical="center"/>
    </xf>
    <xf numFmtId="49" fontId="1" fillId="0" borderId="23" xfId="0" applyNumberFormat="1" applyFont="1" applyFill="1" applyBorder="1"/>
    <xf numFmtId="49" fontId="10" fillId="0" borderId="30" xfId="0" applyNumberFormat="1" applyFont="1" applyFill="1" applyBorder="1"/>
    <xf numFmtId="0" fontId="10" fillId="0" borderId="18" xfId="0" applyFont="1" applyFill="1" applyBorder="1" applyAlignment="1">
      <alignment vertical="top" wrapText="1"/>
    </xf>
    <xf numFmtId="0" fontId="10" fillId="0" borderId="4" xfId="0" applyFont="1" applyFill="1" applyBorder="1" applyAlignment="1">
      <alignment horizontal="left" vertical="top" wrapText="1"/>
    </xf>
    <xf numFmtId="4" fontId="10" fillId="0" borderId="7" xfId="0" applyNumberFormat="1" applyFont="1" applyFill="1" applyBorder="1" applyAlignment="1">
      <alignment horizontal="right" vertical="center"/>
    </xf>
    <xf numFmtId="0" fontId="10" fillId="0" borderId="5" xfId="0" applyFont="1" applyFill="1" applyBorder="1" applyAlignment="1">
      <alignment horizontal="left" wrapText="1"/>
    </xf>
    <xf numFmtId="4" fontId="1" fillId="0" borderId="9" xfId="0" applyNumberFormat="1" applyFont="1" applyFill="1" applyBorder="1" applyAlignment="1">
      <alignment horizontal="right"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1" fillId="0" borderId="28" xfId="0" applyFont="1" applyFill="1" applyBorder="1" applyAlignment="1">
      <alignment horizontal="center" vertical="center"/>
    </xf>
    <xf numFmtId="2" fontId="13" fillId="0" borderId="28" xfId="0" applyNumberFormat="1" applyFont="1" applyFill="1" applyBorder="1" applyAlignment="1">
      <alignment horizontal="right" vertical="center"/>
    </xf>
    <xf numFmtId="0" fontId="6" fillId="0" borderId="4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1" fillId="0" borderId="20" xfId="0" applyFont="1" applyFill="1" applyBorder="1" applyAlignment="1">
      <alignment horizontal="center" vertical="center" wrapText="1"/>
    </xf>
    <xf numFmtId="166" fontId="10" fillId="0" borderId="0" xfId="0" applyNumberFormat="1" applyFont="1" applyAlignment="1">
      <alignment horizontal="center" vertical="center"/>
    </xf>
    <xf numFmtId="49" fontId="1" fillId="0" borderId="43" xfId="0" applyNumberFormat="1" applyFont="1" applyFill="1" applyBorder="1" applyAlignment="1">
      <alignment horizontal="justify" vertical="top"/>
    </xf>
    <xf numFmtId="0" fontId="10" fillId="0" borderId="17" xfId="0"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 fontId="10" fillId="0" borderId="17" xfId="0" applyNumberFormat="1" applyFont="1" applyFill="1" applyBorder="1" applyAlignment="1">
      <alignment horizontal="right" wrapText="1"/>
    </xf>
    <xf numFmtId="4" fontId="6" fillId="0" borderId="17" xfId="0" applyNumberFormat="1" applyFont="1" applyFill="1" applyBorder="1" applyAlignment="1">
      <alignment horizontal="right" wrapText="1"/>
    </xf>
    <xf numFmtId="4" fontId="6" fillId="0" borderId="22" xfId="0" applyNumberFormat="1" applyFont="1" applyFill="1" applyBorder="1" applyAlignment="1">
      <alignment horizontal="right" wrapText="1"/>
    </xf>
    <xf numFmtId="0" fontId="25" fillId="0" borderId="13" xfId="0" applyFont="1" applyFill="1" applyBorder="1" applyAlignment="1">
      <alignment horizontal="center" vertical="top"/>
    </xf>
    <xf numFmtId="166" fontId="25" fillId="0" borderId="50" xfId="0" applyNumberFormat="1" applyFont="1" applyBorder="1" applyAlignment="1">
      <alignment vertical="center"/>
    </xf>
    <xf numFmtId="166" fontId="1" fillId="0" borderId="63" xfId="0" applyNumberFormat="1" applyFont="1" applyFill="1" applyBorder="1" applyAlignment="1">
      <alignment vertical="center"/>
    </xf>
    <xf numFmtId="2" fontId="1" fillId="0" borderId="36" xfId="0" applyNumberFormat="1" applyFont="1" applyBorder="1"/>
    <xf numFmtId="0" fontId="1" fillId="0" borderId="1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5" borderId="3" xfId="0" applyFont="1" applyFill="1" applyBorder="1" applyAlignment="1">
      <alignment horizontal="left" vertical="top" wrapText="1"/>
    </xf>
    <xf numFmtId="0" fontId="10" fillId="0" borderId="28" xfId="0" applyFont="1" applyFill="1" applyBorder="1" applyAlignment="1">
      <alignment horizontal="left" vertical="top" wrapText="1"/>
    </xf>
    <xf numFmtId="0" fontId="1" fillId="0" borderId="11" xfId="0" applyFont="1" applyFill="1" applyBorder="1" applyAlignment="1">
      <alignment horizontal="center" vertical="center"/>
    </xf>
    <xf numFmtId="4" fontId="10" fillId="0" borderId="3" xfId="0" applyNumberFormat="1" applyFont="1" applyFill="1" applyBorder="1" applyAlignment="1">
      <alignment horizontal="right" vertical="center"/>
    </xf>
    <xf numFmtId="0" fontId="1" fillId="0" borderId="3" xfId="0" applyFont="1" applyFill="1" applyBorder="1" applyAlignment="1">
      <alignment vertical="center" wrapText="1"/>
    </xf>
    <xf numFmtId="0" fontId="10" fillId="0" borderId="3" xfId="0" applyFont="1" applyFill="1" applyBorder="1" applyAlignment="1">
      <alignment horizontal="left" vertical="top" wrapText="1"/>
    </xf>
    <xf numFmtId="0" fontId="6" fillId="0" borderId="3" xfId="0" applyFont="1" applyBorder="1" applyAlignment="1">
      <alignment horizontal="center" vertical="center" wrapText="1"/>
    </xf>
    <xf numFmtId="0" fontId="10" fillId="0" borderId="3" xfId="0" applyFont="1" applyFill="1" applyBorder="1" applyAlignment="1">
      <alignment horizontal="center" wrapText="1"/>
    </xf>
    <xf numFmtId="49" fontId="25" fillId="0" borderId="3"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3" xfId="0" applyFont="1" applyBorder="1" applyAlignment="1">
      <alignment horizontal="center" vertical="center" wrapText="1"/>
    </xf>
    <xf numFmtId="49" fontId="10" fillId="0" borderId="47" xfId="0" applyNumberFormat="1" applyFont="1" applyFill="1" applyBorder="1"/>
    <xf numFmtId="0" fontId="1" fillId="2" borderId="28" xfId="0" applyFont="1" applyFill="1" applyBorder="1" applyAlignment="1">
      <alignment horizontal="left" vertical="center" wrapText="1"/>
    </xf>
    <xf numFmtId="4" fontId="1" fillId="2" borderId="8" xfId="0" applyNumberFormat="1" applyFont="1" applyFill="1" applyBorder="1" applyAlignment="1">
      <alignment horizontal="right" vertical="center"/>
    </xf>
    <xf numFmtId="0" fontId="1" fillId="2" borderId="5" xfId="0" applyFont="1" applyFill="1" applyBorder="1" applyAlignment="1">
      <alignment horizontal="left" vertical="top" wrapText="1"/>
    </xf>
    <xf numFmtId="4" fontId="1" fillId="2" borderId="5" xfId="0" applyNumberFormat="1" applyFont="1" applyFill="1" applyBorder="1" applyAlignment="1">
      <alignment horizontal="right" vertical="center"/>
    </xf>
    <xf numFmtId="4" fontId="1" fillId="2" borderId="9" xfId="0" applyNumberFormat="1" applyFont="1" applyFill="1" applyBorder="1" applyAlignment="1">
      <alignment horizontal="right" vertical="center"/>
    </xf>
    <xf numFmtId="0" fontId="1" fillId="0" borderId="4" xfId="0" applyFont="1" applyBorder="1" applyAlignment="1">
      <alignment horizontal="left" vertical="top" wrapText="1"/>
    </xf>
    <xf numFmtId="0" fontId="6" fillId="0" borderId="3" xfId="0" applyFont="1" applyBorder="1" applyAlignment="1">
      <alignment horizontal="center" vertical="center" wrapText="1"/>
    </xf>
    <xf numFmtId="0" fontId="6" fillId="0" borderId="3" xfId="0" applyFont="1" applyFill="1" applyBorder="1" applyAlignment="1">
      <alignment horizontal="right" vertical="center" wrapText="1"/>
    </xf>
    <xf numFmtId="4" fontId="24" fillId="0" borderId="3" xfId="0" applyNumberFormat="1" applyFont="1" applyFill="1" applyBorder="1" applyAlignment="1">
      <alignment horizontal="right" vertical="center"/>
    </xf>
    <xf numFmtId="4" fontId="13" fillId="0" borderId="3" xfId="0" applyNumberFormat="1" applyFont="1" applyFill="1" applyBorder="1" applyAlignment="1">
      <alignment horizontal="right" vertical="top" wrapText="1"/>
    </xf>
    <xf numFmtId="4" fontId="4" fillId="0" borderId="3" xfId="0" applyNumberFormat="1" applyFont="1" applyFill="1" applyBorder="1" applyAlignment="1">
      <alignment vertical="center"/>
    </xf>
    <xf numFmtId="49" fontId="1" fillId="0" borderId="23" xfId="0" applyNumberFormat="1" applyFont="1" applyBorder="1" applyAlignment="1">
      <alignment vertical="center" wrapText="1"/>
    </xf>
    <xf numFmtId="0" fontId="1" fillId="2" borderId="3" xfId="0" applyFont="1" applyFill="1" applyBorder="1" applyAlignment="1">
      <alignment horizontal="left" vertical="center" wrapText="1"/>
    </xf>
    <xf numFmtId="0" fontId="1" fillId="5" borderId="3" xfId="0" applyFont="1" applyFill="1" applyBorder="1" applyAlignment="1">
      <alignment horizontal="left" vertical="top" wrapText="1"/>
    </xf>
    <xf numFmtId="0" fontId="1" fillId="2" borderId="3"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13" xfId="0" applyFont="1" applyFill="1" applyBorder="1" applyAlignment="1">
      <alignment vertical="top" wrapText="1"/>
    </xf>
    <xf numFmtId="49" fontId="10"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top" wrapText="1"/>
    </xf>
    <xf numFmtId="0" fontId="10" fillId="0" borderId="28" xfId="0" applyFont="1" applyFill="1" applyBorder="1" applyAlignment="1">
      <alignment horizontal="left" vertical="center" wrapText="1"/>
    </xf>
    <xf numFmtId="4" fontId="10"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49" fontId="1" fillId="0" borderId="11" xfId="0" applyNumberFormat="1" applyFont="1" applyBorder="1"/>
    <xf numFmtId="0" fontId="1" fillId="2" borderId="3" xfId="0" applyFont="1" applyFill="1" applyBorder="1" applyAlignment="1">
      <alignment horizontal="left" vertical="top" wrapText="1"/>
    </xf>
    <xf numFmtId="0" fontId="1" fillId="0" borderId="13" xfId="0" applyFont="1" applyBorder="1" applyAlignment="1">
      <alignment horizontal="left" vertical="center" wrapText="1"/>
    </xf>
    <xf numFmtId="0" fontId="16" fillId="0" borderId="13" xfId="0" applyFont="1" applyFill="1" applyBorder="1" applyAlignment="1">
      <alignment horizontal="center" vertical="center" wrapText="1"/>
    </xf>
    <xf numFmtId="0" fontId="1" fillId="0" borderId="3" xfId="0" applyFont="1" applyFill="1" applyBorder="1" applyAlignment="1">
      <alignment vertical="center" wrapText="1"/>
    </xf>
    <xf numFmtId="0" fontId="25" fillId="0" borderId="3" xfId="0" applyFont="1" applyFill="1" applyBorder="1" applyAlignment="1">
      <alignment horizontal="left" vertical="center" wrapText="1"/>
    </xf>
    <xf numFmtId="0" fontId="10" fillId="0" borderId="3" xfId="0" applyFont="1" applyFill="1" applyBorder="1" applyAlignment="1">
      <alignment horizontal="left" vertical="top" wrapText="1"/>
    </xf>
    <xf numFmtId="0" fontId="1" fillId="0" borderId="3" xfId="0" applyFont="1" applyBorder="1" applyAlignment="1">
      <alignment horizontal="left" vertical="center" wrapText="1"/>
    </xf>
    <xf numFmtId="0" fontId="1" fillId="0" borderId="13" xfId="0" applyFont="1" applyBorder="1" applyAlignment="1">
      <alignment horizontal="left" vertical="top" wrapText="1"/>
    </xf>
    <xf numFmtId="49" fontId="10" fillId="0" borderId="3" xfId="0" applyNumberFormat="1" applyFont="1" applyFill="1" applyBorder="1" applyAlignment="1">
      <alignment vertical="center" wrapText="1"/>
    </xf>
    <xf numFmtId="0" fontId="1" fillId="0" borderId="3" xfId="0" applyFont="1" applyFill="1" applyBorder="1" applyAlignment="1">
      <alignment horizontal="left" vertical="center" wrapText="1"/>
    </xf>
    <xf numFmtId="0" fontId="1" fillId="0" borderId="6" xfId="0" applyFont="1" applyBorder="1" applyAlignment="1">
      <alignment horizontal="left" vertical="top" wrapText="1"/>
    </xf>
    <xf numFmtId="0" fontId="1" fillId="2" borderId="13" xfId="0" applyFont="1" applyFill="1" applyBorder="1" applyAlignment="1">
      <alignment horizontal="left" vertical="top" wrapText="1"/>
    </xf>
    <xf numFmtId="49" fontId="10" fillId="0" borderId="3" xfId="0" applyNumberFormat="1" applyFont="1" applyFill="1" applyBorder="1" applyAlignment="1">
      <alignment horizontal="center" vertical="center"/>
    </xf>
    <xf numFmtId="2" fontId="10" fillId="0" borderId="3"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25" fillId="0" borderId="28" xfId="0" applyFont="1" applyFill="1" applyBorder="1" applyAlignment="1">
      <alignment vertical="center" wrapText="1"/>
    </xf>
    <xf numFmtId="4" fontId="4" fillId="0" borderId="13" xfId="8" applyNumberFormat="1" applyFont="1" applyFill="1" applyBorder="1" applyAlignment="1">
      <alignment vertical="center" wrapText="1"/>
    </xf>
    <xf numFmtId="4" fontId="4" fillId="0" borderId="24" xfId="8" applyNumberFormat="1" applyFont="1" applyFill="1" applyBorder="1" applyAlignment="1">
      <alignmen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49"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2" fontId="10" fillId="0" borderId="28"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25" fillId="0" borderId="28" xfId="0" applyFont="1" applyBorder="1" applyAlignment="1">
      <alignment horizontal="left" vertical="center" wrapText="1"/>
    </xf>
    <xf numFmtId="49" fontId="1" fillId="0" borderId="3" xfId="0" applyNumberFormat="1" applyFont="1" applyFill="1" applyBorder="1" applyAlignment="1">
      <alignment horizontal="center" vertical="center"/>
    </xf>
    <xf numFmtId="0" fontId="25" fillId="0" borderId="3" xfId="0" applyFont="1" applyBorder="1" applyAlignment="1">
      <alignment horizontal="center" vertical="center" wrapText="1"/>
    </xf>
    <xf numFmtId="0" fontId="24"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3" xfId="0" applyNumberFormat="1" applyFont="1" applyBorder="1" applyAlignment="1">
      <alignment horizontal="left" vertical="center" wrapText="1"/>
    </xf>
    <xf numFmtId="0" fontId="25" fillId="0" borderId="3" xfId="0" applyFont="1" applyBorder="1" applyAlignment="1">
      <alignment horizontal="left" vertical="center" wrapText="1"/>
    </xf>
    <xf numFmtId="0" fontId="1" fillId="0" borderId="3"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left" vertical="center" wrapText="1"/>
    </xf>
    <xf numFmtId="0" fontId="6" fillId="0" borderId="3" xfId="0" applyFont="1" applyBorder="1" applyAlignment="1">
      <alignment horizontal="center" vertical="center" wrapText="1"/>
    </xf>
    <xf numFmtId="0" fontId="1" fillId="0" borderId="28" xfId="0" applyFont="1" applyFill="1" applyBorder="1" applyAlignment="1">
      <alignment horizontal="center" vertical="center" wrapText="1"/>
    </xf>
    <xf numFmtId="0" fontId="25" fillId="0" borderId="28" xfId="0" applyFont="1" applyBorder="1" applyAlignment="1">
      <alignment vertical="center" wrapText="1"/>
    </xf>
    <xf numFmtId="0" fontId="24" fillId="0" borderId="28" xfId="0" applyFont="1" applyBorder="1" applyAlignment="1">
      <alignment vertical="center" wrapText="1"/>
    </xf>
    <xf numFmtId="49" fontId="25" fillId="0" borderId="28" xfId="0" applyNumberFormat="1" applyFont="1" applyBorder="1" applyAlignment="1">
      <alignment horizontal="center"/>
    </xf>
    <xf numFmtId="0" fontId="1" fillId="0" borderId="24" xfId="0" applyFont="1" applyFill="1" applyBorder="1" applyAlignment="1">
      <alignment horizontal="center" vertical="center" wrapText="1"/>
    </xf>
    <xf numFmtId="49" fontId="25" fillId="0" borderId="3" xfId="0" applyNumberFormat="1" applyFont="1" applyBorder="1" applyAlignment="1">
      <alignment horizontal="center" vertical="center" wrapText="1"/>
    </xf>
    <xf numFmtId="166" fontId="10" fillId="0" borderId="6" xfId="0" applyNumberFormat="1" applyFont="1" applyFill="1" applyBorder="1" applyAlignment="1">
      <alignment vertical="center"/>
    </xf>
    <xf numFmtId="49" fontId="10" fillId="0" borderId="35" xfId="0" applyNumberFormat="1" applyFont="1" applyFill="1" applyBorder="1" applyAlignment="1">
      <alignment horizontal="center" vertical="center" wrapText="1"/>
    </xf>
    <xf numFmtId="0" fontId="10" fillId="0" borderId="28" xfId="0" applyFont="1" applyFill="1" applyBorder="1" applyAlignment="1">
      <alignment horizontal="center" vertical="center" wrapText="1"/>
    </xf>
    <xf numFmtId="0" fontId="0" fillId="0" borderId="0" xfId="0" applyFill="1" applyBorder="1" applyAlignment="1">
      <alignment wrapText="1"/>
    </xf>
    <xf numFmtId="0" fontId="1" fillId="0" borderId="28" xfId="0" applyFont="1" applyBorder="1" applyAlignment="1">
      <alignment horizontal="left" vertical="top" wrapText="1"/>
    </xf>
    <xf numFmtId="0" fontId="1" fillId="0" borderId="28" xfId="0" applyFont="1" applyFill="1" applyBorder="1" applyAlignment="1">
      <alignment horizontal="left" vertical="top" wrapText="1"/>
    </xf>
    <xf numFmtId="0" fontId="1" fillId="0" borderId="3" xfId="0" applyFont="1" applyFill="1" applyBorder="1" applyAlignment="1">
      <alignment horizontal="center" vertical="center" wrapText="1"/>
    </xf>
    <xf numFmtId="0" fontId="10" fillId="0" borderId="6" xfId="0" applyFont="1" applyFill="1" applyBorder="1" applyAlignment="1">
      <alignment vertical="top" wrapText="1"/>
    </xf>
    <xf numFmtId="0" fontId="25" fillId="0" borderId="13" xfId="0" applyFont="1" applyBorder="1" applyAlignment="1">
      <alignment horizontal="center" vertical="center" wrapText="1"/>
    </xf>
    <xf numFmtId="0" fontId="10" fillId="0" borderId="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13" xfId="0" applyFont="1" applyBorder="1" applyAlignment="1">
      <alignment horizontal="left" vertical="center" wrapText="1"/>
    </xf>
    <xf numFmtId="0" fontId="1" fillId="5" borderId="4" xfId="0" applyFont="1" applyFill="1" applyBorder="1" applyAlignment="1">
      <alignment horizontal="left" vertical="top" wrapText="1"/>
    </xf>
    <xf numFmtId="0" fontId="16" fillId="0" borderId="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35" xfId="0" applyFont="1" applyFill="1" applyBorder="1" applyAlignment="1">
      <alignment horizontal="center" vertical="center" wrapText="1"/>
    </xf>
    <xf numFmtId="49" fontId="16" fillId="0" borderId="43" xfId="0" applyNumberFormat="1" applyFont="1" applyFill="1" applyBorder="1" applyAlignment="1">
      <alignment horizontal="center" vertical="center" wrapText="1"/>
    </xf>
    <xf numFmtId="49" fontId="16" fillId="0" borderId="36" xfId="0" applyNumberFormat="1"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38" xfId="0" applyFont="1" applyFill="1" applyBorder="1" applyAlignment="1">
      <alignment horizontal="center" vertical="center" wrapText="1"/>
    </xf>
    <xf numFmtId="49" fontId="10" fillId="0" borderId="3" xfId="0" applyNumberFormat="1" applyFont="1" applyFill="1" applyBorder="1" applyAlignment="1">
      <alignment horizontal="right" vertical="center"/>
    </xf>
    <xf numFmtId="49" fontId="0" fillId="0" borderId="3" xfId="0" applyNumberFormat="1" applyFont="1" applyFill="1" applyBorder="1" applyAlignment="1">
      <alignment horizontal="right" vertical="center"/>
    </xf>
    <xf numFmtId="49" fontId="10" fillId="0" borderId="23" xfId="0" applyNumberFormat="1" applyFont="1" applyFill="1" applyBorder="1" applyAlignment="1"/>
    <xf numFmtId="0" fontId="0" fillId="0" borderId="26" xfId="0" applyFont="1" applyBorder="1" applyAlignment="1"/>
    <xf numFmtId="0" fontId="1" fillId="0" borderId="13" xfId="0" applyFont="1" applyFill="1" applyBorder="1" applyAlignment="1">
      <alignment wrapText="1"/>
    </xf>
    <xf numFmtId="0" fontId="0" fillId="0" borderId="6" xfId="0" applyFont="1" applyBorder="1" applyAlignment="1">
      <alignment wrapText="1"/>
    </xf>
    <xf numFmtId="49" fontId="1" fillId="0" borderId="3" xfId="0" applyNumberFormat="1" applyFont="1" applyFill="1" applyBorder="1" applyAlignment="1">
      <alignment horizontal="center" vertical="center"/>
    </xf>
    <xf numFmtId="49" fontId="0" fillId="0" borderId="3" xfId="0" applyNumberFormat="1" applyFont="1" applyBorder="1" applyAlignment="1">
      <alignment horizontal="center" vertical="center"/>
    </xf>
    <xf numFmtId="49" fontId="11" fillId="0" borderId="43" xfId="0" applyNumberFormat="1" applyFont="1" applyFill="1" applyBorder="1" applyAlignment="1">
      <alignment horizontal="center" vertical="top" wrapText="1"/>
    </xf>
    <xf numFmtId="0" fontId="56" fillId="0" borderId="50" xfId="0" applyFont="1" applyFill="1" applyBorder="1" applyAlignment="1">
      <alignment horizontal="center" vertical="top" wrapText="1"/>
    </xf>
    <xf numFmtId="0" fontId="56" fillId="0" borderId="36" xfId="0" applyFont="1" applyFill="1" applyBorder="1" applyAlignment="1">
      <alignment horizontal="center" vertical="top" wrapText="1"/>
    </xf>
    <xf numFmtId="0" fontId="39" fillId="0" borderId="3" xfId="0" applyFont="1" applyFill="1" applyBorder="1" applyAlignment="1">
      <alignment horizontal="center" vertical="center"/>
    </xf>
    <xf numFmtId="49" fontId="53" fillId="0" borderId="13" xfId="0" applyNumberFormat="1" applyFont="1" applyBorder="1"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horizontal="left" vertical="center" wrapText="1"/>
    </xf>
    <xf numFmtId="0" fontId="19" fillId="0" borderId="13" xfId="0" applyFont="1" applyBorder="1" applyAlignment="1">
      <alignment horizontal="center" vertical="center" wrapText="1"/>
    </xf>
    <xf numFmtId="0" fontId="25" fillId="0" borderId="13" xfId="0" applyFont="1" applyBorder="1" applyAlignment="1">
      <alignment horizontal="left" vertical="center" wrapText="1"/>
    </xf>
    <xf numFmtId="0" fontId="25" fillId="0" borderId="28" xfId="0" applyFont="1" applyBorder="1" applyAlignment="1">
      <alignment horizontal="left" vertical="center" wrapText="1"/>
    </xf>
    <xf numFmtId="0" fontId="16" fillId="0" borderId="13"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4"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8" xfId="0" applyFont="1" applyBorder="1" applyAlignment="1">
      <alignment horizontal="center" vertical="center" wrapText="1"/>
    </xf>
    <xf numFmtId="4" fontId="4" fillId="0" borderId="13"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28" xfId="0" applyNumberFormat="1" applyFont="1" applyBorder="1" applyAlignment="1">
      <alignment horizontal="center" vertical="center" wrapText="1"/>
    </xf>
    <xf numFmtId="49" fontId="53" fillId="0" borderId="6" xfId="0" applyNumberFormat="1" applyFont="1" applyBorder="1" applyAlignment="1">
      <alignment horizontal="center" vertical="center" wrapText="1"/>
    </xf>
    <xf numFmtId="0" fontId="5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4" fontId="53" fillId="0" borderId="3" xfId="0" applyNumberFormat="1"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13" xfId="0" applyNumberFormat="1" applyBorder="1" applyAlignment="1">
      <alignment horizontal="center" vertical="center" wrapText="1"/>
    </xf>
    <xf numFmtId="49" fontId="25" fillId="0" borderId="31" xfId="0" applyNumberFormat="1"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9" fillId="0" borderId="47" xfId="0" applyFont="1" applyBorder="1" applyAlignment="1">
      <alignment horizontal="center" vertical="center" wrapText="1"/>
    </xf>
    <xf numFmtId="0" fontId="0" fillId="0" borderId="57" xfId="0" applyBorder="1" applyAlignment="1">
      <alignment horizontal="center" vertical="center" wrapText="1"/>
    </xf>
    <xf numFmtId="0" fontId="0" fillId="0" borderId="35" xfId="0" applyBorder="1" applyAlignment="1">
      <alignment horizontal="center" vertical="center" wrapText="1"/>
    </xf>
    <xf numFmtId="0" fontId="25" fillId="0" borderId="13" xfId="0" applyFont="1" applyFill="1" applyBorder="1" applyAlignment="1">
      <alignment vertical="center" wrapText="1"/>
    </xf>
    <xf numFmtId="0" fontId="25" fillId="0" borderId="6" xfId="0" applyFont="1" applyFill="1" applyBorder="1" applyAlignment="1">
      <alignment vertical="center" wrapText="1"/>
    </xf>
    <xf numFmtId="0" fontId="25" fillId="0" borderId="28" xfId="0" applyFont="1" applyFill="1" applyBorder="1" applyAlignment="1">
      <alignment vertical="center" wrapText="1"/>
    </xf>
    <xf numFmtId="0" fontId="19" fillId="0" borderId="6" xfId="0" applyFont="1" applyBorder="1" applyAlignment="1">
      <alignment horizontal="center" vertical="center" wrapText="1"/>
    </xf>
    <xf numFmtId="0" fontId="19" fillId="0" borderId="28"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49" fontId="0" fillId="0" borderId="6"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49" fontId="25" fillId="0" borderId="28" xfId="0" applyNumberFormat="1" applyFont="1" applyBorder="1" applyAlignment="1">
      <alignment horizontal="center" vertical="center" wrapText="1"/>
    </xf>
    <xf numFmtId="49" fontId="4" fillId="0" borderId="23" xfId="0" applyNumberFormat="1" applyFont="1" applyFill="1" applyBorder="1" applyAlignment="1">
      <alignment horizontal="center" vertical="center" wrapText="1"/>
    </xf>
    <xf numFmtId="49" fontId="0" fillId="0" borderId="26"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28" xfId="0" applyFill="1" applyBorder="1" applyAlignment="1">
      <alignment horizontal="center" vertical="center" wrapText="1"/>
    </xf>
    <xf numFmtId="49" fontId="11" fillId="0" borderId="23" xfId="0" applyNumberFormat="1" applyFont="1" applyFill="1" applyBorder="1" applyAlignment="1">
      <alignment horizontal="center" wrapText="1"/>
    </xf>
    <xf numFmtId="49" fontId="11" fillId="0" borderId="26" xfId="0" applyNumberFormat="1" applyFont="1" applyFill="1" applyBorder="1" applyAlignment="1">
      <alignment horizont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6" xfId="0" applyFill="1" applyBorder="1" applyAlignment="1">
      <alignment vertical="center" wrapText="1"/>
    </xf>
    <xf numFmtId="0" fontId="0" fillId="0" borderId="28" xfId="0" applyFill="1" applyBorder="1" applyAlignment="1">
      <alignment vertical="center" wrapText="1"/>
    </xf>
    <xf numFmtId="0" fontId="0" fillId="0" borderId="6" xfId="0" applyBorder="1" applyAlignment="1">
      <alignment vertical="center" wrapText="1"/>
    </xf>
    <xf numFmtId="0" fontId="0" fillId="0" borderId="28" xfId="0" applyBorder="1" applyAlignment="1">
      <alignment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0" xfId="0" applyFill="1" applyBorder="1" applyAlignment="1">
      <alignment horizontal="center" vertical="center" wrapText="1"/>
    </xf>
    <xf numFmtId="0" fontId="38" fillId="0" borderId="3" xfId="0" applyFont="1" applyFill="1" applyBorder="1" applyAlignment="1">
      <alignment horizontal="center" vertical="center" wrapText="1"/>
    </xf>
    <xf numFmtId="0" fontId="1" fillId="0" borderId="28"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6" xfId="0" applyFont="1" applyFill="1" applyBorder="1" applyAlignment="1">
      <alignment horizontal="center" vertical="top" wrapText="1"/>
    </xf>
    <xf numFmtId="0" fontId="0" fillId="0" borderId="6" xfId="0" applyFill="1" applyBorder="1" applyAlignment="1">
      <alignment horizontal="center" vertical="top"/>
    </xf>
    <xf numFmtId="0" fontId="0" fillId="0" borderId="28" xfId="0" applyFill="1" applyBorder="1" applyAlignment="1">
      <alignment horizontal="center" vertical="top"/>
    </xf>
    <xf numFmtId="0" fontId="1" fillId="0" borderId="3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xf numFmtId="49" fontId="11" fillId="0" borderId="47" xfId="0" applyNumberFormat="1" applyFont="1" applyFill="1" applyBorder="1" applyAlignment="1">
      <alignment horizontal="center" vertical="center" wrapText="1"/>
    </xf>
    <xf numFmtId="49" fontId="1" fillId="0" borderId="13" xfId="0" applyNumberFormat="1" applyFont="1" applyFill="1" applyBorder="1" applyAlignment="1">
      <alignment vertical="center" wrapText="1"/>
    </xf>
    <xf numFmtId="0" fontId="0" fillId="0" borderId="6" xfId="0" applyFont="1" applyBorder="1" applyAlignment="1">
      <alignment vertical="center" wrapText="1"/>
    </xf>
    <xf numFmtId="0" fontId="0" fillId="0" borderId="28" xfId="0" applyFont="1" applyBorder="1" applyAlignment="1">
      <alignment vertical="center" wrapText="1"/>
    </xf>
    <xf numFmtId="49" fontId="3" fillId="0" borderId="23" xfId="0" applyNumberFormat="1" applyFont="1" applyFill="1" applyBorder="1" applyAlignment="1">
      <alignment horizontal="center" vertical="center" wrapText="1"/>
    </xf>
    <xf numFmtId="49" fontId="10" fillId="0" borderId="13" xfId="0" applyNumberFormat="1" applyFont="1" applyFill="1" applyBorder="1" applyAlignment="1">
      <alignment vertical="center" wrapText="1"/>
    </xf>
    <xf numFmtId="0" fontId="1"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11" fillId="0" borderId="23"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29" fillId="0" borderId="30" xfId="0" applyFont="1" applyBorder="1" applyAlignment="1">
      <alignment horizontal="center" vertical="center" wrapText="1"/>
    </xf>
    <xf numFmtId="49" fontId="3" fillId="0" borderId="26" xfId="0" applyNumberFormat="1" applyFont="1" applyFill="1" applyBorder="1" applyAlignment="1">
      <alignment horizontal="center" vertical="center" wrapText="1"/>
    </xf>
    <xf numFmtId="0" fontId="1" fillId="0" borderId="1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49" fontId="39"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top"/>
    </xf>
    <xf numFmtId="2" fontId="10" fillId="0" borderId="13" xfId="0" applyNumberFormat="1" applyFont="1" applyFill="1" applyBorder="1" applyAlignment="1">
      <alignment horizontal="center" vertical="center" wrapText="1"/>
    </xf>
    <xf numFmtId="2" fontId="10" fillId="0" borderId="28"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0" fillId="0" borderId="6" xfId="0" applyBorder="1" applyAlignment="1">
      <alignment horizontal="left" vertical="center" wrapText="1"/>
    </xf>
    <xf numFmtId="0" fontId="11" fillId="0" borderId="3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0" fillId="0" borderId="6" xfId="0" applyBorder="1" applyAlignment="1">
      <alignment horizontal="center" vertical="center" wrapText="1"/>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43" xfId="0" applyFont="1" applyFill="1" applyBorder="1" applyAlignment="1">
      <alignment horizontal="center" vertical="top" wrapText="1"/>
    </xf>
    <xf numFmtId="0" fontId="1" fillId="0" borderId="50" xfId="0" applyFont="1" applyFill="1" applyBorder="1" applyAlignment="1">
      <alignment horizontal="center" vertical="top" wrapText="1"/>
    </xf>
    <xf numFmtId="0" fontId="1" fillId="0" borderId="36" xfId="0" applyFont="1" applyFill="1" applyBorder="1" applyAlignment="1">
      <alignment horizontal="center" vertical="top" wrapText="1"/>
    </xf>
    <xf numFmtId="0" fontId="1" fillId="0" borderId="13" xfId="0" applyFont="1" applyFill="1" applyBorder="1" applyAlignment="1">
      <alignment vertical="top" wrapText="1"/>
    </xf>
    <xf numFmtId="0" fontId="1" fillId="0" borderId="28" xfId="0" applyFont="1" applyFill="1" applyBorder="1" applyAlignment="1">
      <alignment vertical="top" wrapText="1"/>
    </xf>
    <xf numFmtId="49" fontId="1" fillId="2" borderId="13" xfId="0" applyNumberFormat="1" applyFont="1" applyFill="1" applyBorder="1" applyAlignment="1">
      <alignment horizontal="center" vertical="center" wrapText="1"/>
    </xf>
    <xf numFmtId="49"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6" fillId="0" borderId="3" xfId="0"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7" xfId="0" applyFont="1" applyFill="1" applyBorder="1" applyAlignment="1">
      <alignment horizontal="center" vertical="top" wrapText="1"/>
    </xf>
    <xf numFmtId="0" fontId="17"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7" fillId="0" borderId="43"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46" xfId="0" applyFont="1" applyFill="1" applyBorder="1" applyAlignment="1">
      <alignment horizontal="center"/>
    </xf>
    <xf numFmtId="0" fontId="51" fillId="0" borderId="46" xfId="0" applyFont="1" applyFill="1" applyBorder="1" applyAlignment="1">
      <alignment horizontal="center"/>
    </xf>
    <xf numFmtId="0" fontId="38" fillId="0" borderId="3" xfId="0" applyFont="1" applyFill="1" applyBorder="1" applyAlignment="1">
      <alignment horizontal="center" wrapText="1"/>
    </xf>
    <xf numFmtId="0" fontId="38" fillId="0" borderId="3" xfId="0" applyFont="1" applyFill="1" applyBorder="1" applyAlignment="1">
      <alignment horizontal="center"/>
    </xf>
    <xf numFmtId="49" fontId="10" fillId="0" borderId="32" xfId="0" applyNumberFormat="1" applyFont="1" applyFill="1" applyBorder="1" applyAlignment="1">
      <alignment horizontal="center" vertical="center"/>
    </xf>
    <xf numFmtId="0" fontId="29" fillId="0" borderId="50" xfId="0" applyFont="1" applyBorder="1" applyAlignment="1">
      <alignment horizontal="center"/>
    </xf>
    <xf numFmtId="0" fontId="29" fillId="0" borderId="36" xfId="0" applyFont="1" applyBorder="1" applyAlignment="1">
      <alignment horizontal="center"/>
    </xf>
    <xf numFmtId="0" fontId="1" fillId="2" borderId="13" xfId="0" applyFont="1" applyFill="1" applyBorder="1" applyAlignment="1">
      <alignment horizontal="center" vertical="center" wrapText="1"/>
    </xf>
    <xf numFmtId="0" fontId="0" fillId="0" borderId="6" xfId="0" applyBorder="1" applyAlignment="1">
      <alignment wrapText="1"/>
    </xf>
    <xf numFmtId="0" fontId="0" fillId="0" borderId="28" xfId="0" applyBorder="1" applyAlignment="1">
      <alignment wrapText="1"/>
    </xf>
    <xf numFmtId="0" fontId="17" fillId="0" borderId="3" xfId="0" applyFont="1" applyFill="1" applyBorder="1" applyAlignment="1">
      <alignment horizontal="center"/>
    </xf>
    <xf numFmtId="0" fontId="51" fillId="0" borderId="3" xfId="0" applyFont="1" applyFill="1" applyBorder="1" applyAlignment="1">
      <alignment horizontal="center"/>
    </xf>
    <xf numFmtId="0" fontId="10" fillId="0" borderId="23" xfId="0" applyFont="1" applyFill="1" applyBorder="1" applyAlignment="1">
      <alignment horizontal="center" vertical="center" wrapText="1"/>
    </xf>
    <xf numFmtId="0" fontId="38" fillId="0" borderId="3" xfId="0" applyFont="1" applyFill="1" applyBorder="1" applyAlignment="1">
      <alignment horizontal="center" vertical="center"/>
    </xf>
    <xf numFmtId="0" fontId="1" fillId="0" borderId="13" xfId="0" applyFont="1" applyBorder="1" applyAlignment="1">
      <alignment horizontal="center" vertical="center" wrapText="1"/>
    </xf>
    <xf numFmtId="0" fontId="17" fillId="0" borderId="3" xfId="0" applyFont="1" applyBorder="1" applyAlignment="1">
      <alignment horizontal="center" vertical="center"/>
    </xf>
    <xf numFmtId="0" fontId="0" fillId="0" borderId="3" xfId="0" applyFill="1" applyBorder="1" applyAlignment="1">
      <alignment horizontal="center" vertical="center" wrapText="1"/>
    </xf>
    <xf numFmtId="0" fontId="1" fillId="0" borderId="13" xfId="0" applyFont="1" applyFill="1" applyBorder="1" applyAlignment="1">
      <alignment horizontal="left" vertical="top" wrapText="1"/>
    </xf>
    <xf numFmtId="0" fontId="10" fillId="0" borderId="13" xfId="0" applyFont="1" applyFill="1" applyBorder="1" applyAlignment="1">
      <alignment vertical="top" wrapText="1"/>
    </xf>
    <xf numFmtId="0" fontId="0" fillId="0" borderId="6" xfId="0" applyFont="1" applyBorder="1" applyAlignment="1">
      <alignment vertical="top" wrapText="1"/>
    </xf>
    <xf numFmtId="0" fontId="0" fillId="0" borderId="28" xfId="0" applyFont="1" applyBorder="1" applyAlignment="1">
      <alignment vertical="top" wrapText="1"/>
    </xf>
    <xf numFmtId="0" fontId="1" fillId="0" borderId="23" xfId="0" applyFont="1" applyFill="1" applyBorder="1" applyAlignment="1">
      <alignment vertical="center" wrapText="1"/>
    </xf>
    <xf numFmtId="0" fontId="0" fillId="0" borderId="26" xfId="0" applyFont="1" applyBorder="1" applyAlignment="1">
      <alignment vertical="center" wrapText="1"/>
    </xf>
    <xf numFmtId="0" fontId="0" fillId="0" borderId="30" xfId="0" applyFont="1" applyBorder="1" applyAlignment="1">
      <alignment vertical="center" wrapText="1"/>
    </xf>
    <xf numFmtId="0" fontId="0" fillId="0" borderId="3" xfId="0" applyFill="1" applyBorder="1" applyAlignment="1">
      <alignment horizontal="left" vertical="center" wrapText="1"/>
    </xf>
    <xf numFmtId="49" fontId="1" fillId="0" borderId="26" xfId="0" applyNumberFormat="1" applyFont="1" applyBorder="1" applyAlignment="1">
      <alignment wrapText="1"/>
    </xf>
    <xf numFmtId="0" fontId="0" fillId="0" borderId="26" xfId="0" applyBorder="1" applyAlignment="1">
      <alignment wrapText="1"/>
    </xf>
    <xf numFmtId="49" fontId="1" fillId="0" borderId="23" xfId="0" applyNumberFormat="1" applyFont="1" applyBorder="1" applyAlignment="1">
      <alignment wrapText="1"/>
    </xf>
    <xf numFmtId="0" fontId="0" fillId="0" borderId="30" xfId="0" applyBorder="1" applyAlignment="1">
      <alignment wrapText="1"/>
    </xf>
    <xf numFmtId="0" fontId="1" fillId="0" borderId="6" xfId="0" applyFont="1" applyBorder="1" applyAlignment="1">
      <alignment horizontal="left" vertical="top" wrapText="1"/>
    </xf>
    <xf numFmtId="0" fontId="0" fillId="0" borderId="28" xfId="0" applyBorder="1" applyAlignment="1">
      <alignment horizontal="left" vertical="top" wrapText="1"/>
    </xf>
    <xf numFmtId="0" fontId="1" fillId="0" borderId="13" xfId="0" applyFont="1" applyBorder="1" applyAlignment="1">
      <alignment horizontal="left" vertical="top" wrapText="1"/>
    </xf>
    <xf numFmtId="0" fontId="0" fillId="0" borderId="6" xfId="0" applyBorder="1" applyAlignment="1">
      <alignment horizontal="left" vertical="top" wrapText="1"/>
    </xf>
    <xf numFmtId="0" fontId="1" fillId="2" borderId="13" xfId="0" applyFont="1" applyFill="1" applyBorder="1" applyAlignment="1">
      <alignment horizontal="left" vertical="top" wrapText="1"/>
    </xf>
    <xf numFmtId="49" fontId="1" fillId="0" borderId="23" xfId="0" applyNumberFormat="1" applyFont="1" applyBorder="1" applyAlignment="1">
      <alignment horizontal="left" vertical="center" wrapText="1"/>
    </xf>
    <xf numFmtId="0" fontId="0" fillId="0" borderId="26" xfId="0" applyBorder="1" applyAlignment="1">
      <alignment horizontal="left" vertical="center" wrapText="1"/>
    </xf>
    <xf numFmtId="0" fontId="0" fillId="0" borderId="30" xfId="0" applyBorder="1" applyAlignment="1">
      <alignment horizontal="left" vertical="center" wrapText="1"/>
    </xf>
    <xf numFmtId="49" fontId="1" fillId="0" borderId="26" xfId="0" applyNumberFormat="1" applyFont="1" applyFill="1" applyBorder="1" applyAlignment="1">
      <alignment vertical="center" wrapText="1"/>
    </xf>
    <xf numFmtId="49" fontId="1" fillId="0" borderId="23" xfId="0" applyNumberFormat="1" applyFont="1" applyFill="1" applyBorder="1" applyAlignment="1"/>
    <xf numFmtId="0" fontId="0" fillId="0" borderId="30" xfId="0" applyBorder="1" applyAlignment="1"/>
    <xf numFmtId="0" fontId="1" fillId="0" borderId="13" xfId="0" applyFont="1" applyBorder="1" applyAlignment="1">
      <alignment horizontal="left" vertical="center" wrapText="1"/>
    </xf>
    <xf numFmtId="49" fontId="1" fillId="0" borderId="23" xfId="0" applyNumberFormat="1" applyFont="1" applyBorder="1" applyAlignment="1"/>
    <xf numFmtId="49" fontId="1" fillId="0" borderId="26" xfId="0" applyNumberFormat="1" applyFont="1" applyBorder="1" applyAlignment="1">
      <alignment horizontal="left" vertical="center" wrapText="1"/>
    </xf>
    <xf numFmtId="0" fontId="1" fillId="5" borderId="17" xfId="0" applyFont="1" applyFill="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wrapText="1"/>
    </xf>
    <xf numFmtId="0" fontId="0" fillId="0" borderId="3" xfId="0" applyBorder="1" applyAlignment="1">
      <alignment horizontal="left" vertical="center" wrapText="1"/>
    </xf>
    <xf numFmtId="0" fontId="0" fillId="0" borderId="3" xfId="0" applyFill="1" applyBorder="1" applyAlignment="1"/>
    <xf numFmtId="0" fontId="1" fillId="0" borderId="6" xfId="0" applyFont="1" applyFill="1" applyBorder="1" applyAlignment="1">
      <alignment horizontal="left" vertical="top" wrapText="1"/>
    </xf>
    <xf numFmtId="0" fontId="0" fillId="0" borderId="3" xfId="0" applyBorder="1" applyAlignment="1">
      <alignment wrapText="1"/>
    </xf>
    <xf numFmtId="49" fontId="1" fillId="0" borderId="26" xfId="0" applyNumberFormat="1" applyFont="1" applyBorder="1" applyAlignment="1">
      <alignment horizontal="left" wrapText="1"/>
    </xf>
    <xf numFmtId="0" fontId="0" fillId="0" borderId="30" xfId="0" applyBorder="1" applyAlignment="1">
      <alignment horizontal="left" wrapText="1"/>
    </xf>
    <xf numFmtId="0" fontId="1" fillId="2" borderId="6" xfId="0" applyFont="1" applyFill="1" applyBorder="1" applyAlignment="1">
      <alignment horizontal="left" vertical="center" wrapText="1"/>
    </xf>
    <xf numFmtId="49" fontId="1" fillId="0" borderId="23" xfId="0" applyNumberFormat="1" applyFont="1" applyBorder="1" applyAlignment="1">
      <alignment horizontal="left" wrapText="1"/>
    </xf>
    <xf numFmtId="0" fontId="1" fillId="2" borderId="3" xfId="0" applyFont="1" applyFill="1" applyBorder="1" applyAlignment="1">
      <alignment horizontal="left" vertical="center" wrapText="1"/>
    </xf>
    <xf numFmtId="0" fontId="0" fillId="0" borderId="3" xfId="0" applyFill="1" applyBorder="1" applyAlignment="1">
      <alignment vertical="center" wrapText="1"/>
    </xf>
    <xf numFmtId="0" fontId="1" fillId="2" borderId="3" xfId="0" applyFont="1" applyFill="1" applyBorder="1" applyAlignment="1">
      <alignment horizontal="left" vertical="top" wrapText="1"/>
    </xf>
    <xf numFmtId="0" fontId="0" fillId="0" borderId="3" xfId="0" applyBorder="1" applyAlignment="1">
      <alignment horizontal="left" vertical="top" wrapText="1"/>
    </xf>
    <xf numFmtId="0" fontId="2" fillId="0" borderId="3" xfId="0" applyFont="1" applyFill="1" applyBorder="1" applyAlignment="1">
      <alignment horizontal="center" vertical="center" wrapText="1"/>
    </xf>
    <xf numFmtId="0" fontId="39" fillId="0" borderId="43" xfId="0" applyFont="1" applyFill="1" applyBorder="1" applyAlignment="1">
      <alignment horizontal="center"/>
    </xf>
    <xf numFmtId="0" fontId="39" fillId="0" borderId="50" xfId="0" applyFont="1" applyFill="1" applyBorder="1" applyAlignment="1">
      <alignment horizontal="center"/>
    </xf>
    <xf numFmtId="0" fontId="39" fillId="0" borderId="36" xfId="0" applyFont="1" applyFill="1" applyBorder="1" applyAlignment="1">
      <alignment horizontal="center"/>
    </xf>
    <xf numFmtId="0" fontId="10" fillId="0" borderId="28" xfId="0" applyFont="1" applyFill="1" applyBorder="1" applyAlignment="1">
      <alignment horizontal="left" vertical="center" wrapText="1"/>
    </xf>
    <xf numFmtId="49" fontId="1" fillId="0" borderId="11" xfId="0" applyNumberFormat="1" applyFont="1" applyBorder="1"/>
    <xf numFmtId="0" fontId="0" fillId="0" borderId="11" xfId="0" applyBorder="1"/>
    <xf numFmtId="0" fontId="1" fillId="0" borderId="43" xfId="0" applyFont="1" applyFill="1" applyBorder="1" applyAlignment="1">
      <alignment horizontal="right"/>
    </xf>
    <xf numFmtId="0" fontId="0" fillId="0" borderId="50" xfId="0" applyBorder="1" applyAlignment="1">
      <alignment horizontal="right"/>
    </xf>
    <xf numFmtId="0" fontId="0" fillId="0" borderId="36" xfId="0" applyBorder="1" applyAlignment="1">
      <alignment horizontal="right"/>
    </xf>
    <xf numFmtId="0" fontId="45" fillId="0" borderId="37" xfId="0" applyFont="1" applyFill="1" applyBorder="1" applyAlignment="1">
      <alignment horizontal="center" vertical="center"/>
    </xf>
    <xf numFmtId="0" fontId="45" fillId="0" borderId="25" xfId="0" applyFont="1" applyFill="1" applyBorder="1" applyAlignment="1">
      <alignment horizontal="center" vertical="center"/>
    </xf>
    <xf numFmtId="0" fontId="45" fillId="0" borderId="42" xfId="0" applyFont="1" applyFill="1" applyBorder="1" applyAlignment="1">
      <alignment horizontal="center" vertical="center"/>
    </xf>
    <xf numFmtId="0" fontId="38" fillId="0" borderId="44" xfId="0" applyFont="1" applyFill="1" applyBorder="1" applyAlignment="1">
      <alignment horizontal="center" wrapText="1"/>
    </xf>
    <xf numFmtId="0" fontId="38" fillId="0" borderId="45" xfId="0" applyFont="1" applyFill="1" applyBorder="1" applyAlignment="1">
      <alignment horizontal="center" wrapText="1"/>
    </xf>
    <xf numFmtId="0" fontId="38" fillId="0" borderId="39" xfId="0" applyFont="1" applyFill="1" applyBorder="1" applyAlignment="1">
      <alignment horizontal="center" wrapText="1"/>
    </xf>
    <xf numFmtId="0" fontId="38" fillId="0" borderId="37" xfId="0" applyFont="1" applyFill="1" applyBorder="1" applyAlignment="1">
      <alignment horizontal="center" wrapText="1"/>
    </xf>
    <xf numFmtId="0" fontId="38" fillId="0" borderId="25" xfId="0" applyFont="1" applyFill="1" applyBorder="1" applyAlignment="1">
      <alignment horizontal="center" wrapText="1"/>
    </xf>
    <xf numFmtId="0" fontId="4" fillId="5" borderId="13" xfId="0" applyFont="1" applyFill="1" applyBorder="1" applyAlignment="1">
      <alignment horizontal="center" vertical="center" wrapText="1"/>
    </xf>
    <xf numFmtId="0" fontId="4" fillId="5" borderId="28" xfId="0" applyFont="1" applyFill="1" applyBorder="1" applyAlignment="1">
      <alignment horizontal="center" vertical="center" wrapText="1"/>
    </xf>
    <xf numFmtId="49" fontId="19" fillId="5" borderId="13"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0" fillId="0" borderId="30" xfId="0" applyFont="1" applyBorder="1" applyAlignment="1"/>
    <xf numFmtId="0" fontId="10" fillId="0" borderId="13"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28" xfId="0" applyFont="1" applyBorder="1" applyAlignment="1">
      <alignment horizontal="left" vertical="top" wrapText="1"/>
    </xf>
    <xf numFmtId="49" fontId="10" fillId="0" borderId="23" xfId="0" applyNumberFormat="1" applyFont="1" applyFill="1" applyBorder="1" applyAlignment="1">
      <alignment vertical="center"/>
    </xf>
    <xf numFmtId="0" fontId="0" fillId="0" borderId="26" xfId="0" applyFont="1" applyBorder="1" applyAlignment="1">
      <alignment vertical="center"/>
    </xf>
    <xf numFmtId="0" fontId="0" fillId="0" borderId="30" xfId="0" applyFont="1" applyBorder="1" applyAlignment="1">
      <alignment vertical="center"/>
    </xf>
    <xf numFmtId="49" fontId="11" fillId="0" borderId="44" xfId="0" applyNumberFormat="1" applyFont="1" applyBorder="1" applyAlignment="1"/>
    <xf numFmtId="0" fontId="56" fillId="0" borderId="45" xfId="0" applyFont="1" applyBorder="1" applyAlignment="1"/>
    <xf numFmtId="0" fontId="56" fillId="0" borderId="56" xfId="0" applyFont="1" applyBorder="1" applyAlignment="1"/>
    <xf numFmtId="0" fontId="38" fillId="0" borderId="37"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42" xfId="0" applyFont="1" applyFill="1" applyBorder="1" applyAlignment="1">
      <alignment horizontal="center" vertical="center"/>
    </xf>
    <xf numFmtId="49" fontId="1" fillId="0" borderId="23" xfId="0" applyNumberFormat="1" applyFont="1" applyBorder="1" applyAlignment="1">
      <alignment vertical="center" wrapText="1"/>
    </xf>
    <xf numFmtId="0" fontId="0" fillId="0" borderId="30" xfId="0" applyBorder="1" applyAlignment="1">
      <alignment vertical="center" wrapText="1"/>
    </xf>
    <xf numFmtId="0" fontId="0" fillId="0" borderId="3" xfId="0" applyBorder="1" applyAlignment="1">
      <alignment vertical="center" wrapText="1"/>
    </xf>
    <xf numFmtId="0" fontId="1" fillId="5" borderId="3" xfId="0" applyFont="1" applyFill="1" applyBorder="1" applyAlignment="1">
      <alignment horizontal="left" vertical="top" wrapText="1"/>
    </xf>
    <xf numFmtId="0" fontId="1" fillId="5" borderId="13" xfId="0" applyFont="1" applyFill="1" applyBorder="1" applyAlignment="1">
      <alignment horizontal="left" vertical="top" wrapText="1"/>
    </xf>
    <xf numFmtId="49" fontId="10" fillId="0" borderId="44"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3" xfId="0" applyFill="1" applyBorder="1" applyAlignment="1">
      <alignment horizontal="center" vertical="center" wrapText="1"/>
    </xf>
    <xf numFmtId="0" fontId="19" fillId="0" borderId="13" xfId="0" applyFont="1" applyFill="1" applyBorder="1" applyAlignment="1">
      <alignment vertical="center" wrapText="1"/>
    </xf>
    <xf numFmtId="49" fontId="1" fillId="0" borderId="10" xfId="0" applyNumberFormat="1" applyFont="1" applyBorder="1" applyAlignment="1"/>
    <xf numFmtId="0" fontId="0" fillId="0" borderId="11" xfId="0" applyBorder="1" applyAlignment="1"/>
    <xf numFmtId="0" fontId="1" fillId="5" borderId="4" xfId="0" applyFont="1" applyFill="1" applyBorder="1" applyAlignment="1">
      <alignment horizontal="left" vertical="top" wrapText="1"/>
    </xf>
    <xf numFmtId="49" fontId="1" fillId="0" borderId="11" xfId="0" applyNumberFormat="1" applyFont="1" applyBorder="1" applyAlignment="1"/>
    <xf numFmtId="0" fontId="0" fillId="0" borderId="12" xfId="0" applyBorder="1" applyAlignment="1"/>
    <xf numFmtId="0" fontId="0" fillId="0" borderId="5" xfId="0" applyBorder="1" applyAlignment="1">
      <alignment horizontal="left" vertical="top" wrapText="1"/>
    </xf>
    <xf numFmtId="0" fontId="24" fillId="0" borderId="13"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23" xfId="0" applyFont="1" applyFill="1" applyBorder="1" applyAlignment="1">
      <alignment vertical="center" wrapText="1"/>
    </xf>
    <xf numFmtId="0" fontId="24" fillId="0" borderId="26" xfId="0" applyFont="1" applyFill="1" applyBorder="1" applyAlignment="1">
      <alignment vertical="center" wrapText="1"/>
    </xf>
    <xf numFmtId="0" fontId="0" fillId="0" borderId="14" xfId="0" applyBorder="1" applyAlignment="1">
      <alignment vertical="center" wrapText="1"/>
    </xf>
    <xf numFmtId="49" fontId="1" fillId="0" borderId="47" xfId="0" applyNumberFormat="1" applyFont="1" applyFill="1" applyBorder="1" applyAlignment="1">
      <alignment vertical="top"/>
    </xf>
    <xf numFmtId="0" fontId="0" fillId="0" borderId="57" xfId="0" applyFont="1" applyBorder="1" applyAlignment="1">
      <alignment vertical="top"/>
    </xf>
    <xf numFmtId="0" fontId="0" fillId="0" borderId="35" xfId="0" applyFont="1" applyBorder="1" applyAlignment="1">
      <alignment vertical="top"/>
    </xf>
    <xf numFmtId="49" fontId="1" fillId="0" borderId="21" xfId="0" applyNumberFormat="1" applyFont="1" applyBorder="1" applyAlignment="1">
      <alignment wrapText="1"/>
    </xf>
    <xf numFmtId="0" fontId="1" fillId="0" borderId="17" xfId="0" applyFont="1" applyBorder="1" applyAlignment="1">
      <alignment horizontal="left" vertical="top" wrapText="1"/>
    </xf>
    <xf numFmtId="0" fontId="0" fillId="0" borderId="15" xfId="0" applyBorder="1" applyAlignment="1">
      <alignment horizontal="left" vertical="top" wrapText="1"/>
    </xf>
    <xf numFmtId="0" fontId="25" fillId="0" borderId="3" xfId="0" applyFont="1" applyBorder="1" applyAlignment="1">
      <alignment horizontal="left" vertical="center" wrapText="1"/>
    </xf>
    <xf numFmtId="49" fontId="1" fillId="5" borderId="23" xfId="0" applyNumberFormat="1" applyFont="1" applyFill="1" applyBorder="1" applyAlignment="1">
      <alignment vertical="center"/>
    </xf>
    <xf numFmtId="0" fontId="0" fillId="0" borderId="14" xfId="0" applyBorder="1" applyAlignment="1">
      <alignment vertical="center"/>
    </xf>
    <xf numFmtId="0" fontId="1" fillId="0" borderId="3" xfId="0" applyFont="1" applyBorder="1" applyAlignment="1">
      <alignment horizontal="center" vertical="center" wrapText="1"/>
    </xf>
    <xf numFmtId="49" fontId="25" fillId="0" borderId="3" xfId="0" applyNumberFormat="1" applyFont="1" applyBorder="1" applyAlignment="1">
      <alignment horizontal="justify" vertical="center" wrapText="1"/>
    </xf>
    <xf numFmtId="0" fontId="10" fillId="0" borderId="13" xfId="0" applyFont="1" applyBorder="1" applyAlignment="1">
      <alignment horizontal="left" vertical="center" wrapText="1"/>
    </xf>
    <xf numFmtId="49" fontId="19" fillId="6" borderId="13" xfId="0" applyNumberFormat="1" applyFont="1" applyFill="1" applyBorder="1" applyAlignment="1">
      <alignment horizontal="center" vertical="center" wrapText="1"/>
    </xf>
    <xf numFmtId="0" fontId="25" fillId="0" borderId="13" xfId="0" applyFont="1" applyBorder="1" applyAlignment="1">
      <alignment vertical="center" wrapText="1"/>
    </xf>
    <xf numFmtId="0" fontId="25" fillId="0" borderId="6" xfId="0" applyFont="1" applyBorder="1" applyAlignment="1">
      <alignment vertical="center" wrapText="1"/>
    </xf>
    <xf numFmtId="0" fontId="25" fillId="0" borderId="28" xfId="0" applyFont="1" applyBorder="1" applyAlignment="1">
      <alignment vertical="center" wrapText="1"/>
    </xf>
    <xf numFmtId="0" fontId="25" fillId="0" borderId="6" xfId="0" applyFont="1" applyBorder="1" applyAlignment="1">
      <alignment horizontal="center" vertical="center" wrapText="1"/>
    </xf>
    <xf numFmtId="0" fontId="25" fillId="0" borderId="28" xfId="0" applyFont="1" applyBorder="1" applyAlignment="1">
      <alignment horizontal="center" vertical="center" wrapText="1"/>
    </xf>
    <xf numFmtId="49" fontId="19" fillId="0" borderId="31" xfId="0" applyNumberFormat="1" applyFont="1" applyFill="1" applyBorder="1" applyAlignment="1">
      <alignment horizontal="center" vertical="center" wrapText="1"/>
    </xf>
    <xf numFmtId="49" fontId="19" fillId="0" borderId="33" xfId="0" applyNumberFormat="1" applyFont="1" applyFill="1" applyBorder="1" applyAlignment="1">
      <alignment horizontal="center" vertical="center" wrapText="1"/>
    </xf>
    <xf numFmtId="49" fontId="19" fillId="0" borderId="34" xfId="0" applyNumberFormat="1" applyFont="1" applyFill="1" applyBorder="1" applyAlignment="1">
      <alignment horizontal="center" vertical="center" wrapText="1"/>
    </xf>
    <xf numFmtId="49" fontId="19" fillId="6" borderId="51" xfId="0" applyNumberFormat="1" applyFont="1" applyFill="1" applyBorder="1" applyAlignment="1">
      <alignment horizontal="center" vertical="center" wrapText="1"/>
    </xf>
    <xf numFmtId="49" fontId="19" fillId="6" borderId="58" xfId="0" applyNumberFormat="1" applyFont="1" applyFill="1" applyBorder="1" applyAlignment="1">
      <alignment horizontal="center" vertical="center" wrapText="1"/>
    </xf>
    <xf numFmtId="49" fontId="19" fillId="6" borderId="59" xfId="0" applyNumberFormat="1" applyFont="1" applyFill="1" applyBorder="1" applyAlignment="1">
      <alignment horizontal="center" vertical="center" wrapText="1"/>
    </xf>
    <xf numFmtId="0" fontId="19" fillId="6" borderId="13" xfId="0" applyFont="1" applyFill="1" applyBorder="1" applyAlignment="1">
      <alignment vertical="center" wrapText="1"/>
    </xf>
    <xf numFmtId="49" fontId="18" fillId="0" borderId="31" xfId="0" applyNumberFormat="1" applyFont="1" applyFill="1" applyBorder="1" applyAlignment="1">
      <alignment horizontal="center" vertical="center" wrapText="1"/>
    </xf>
    <xf numFmtId="49" fontId="18" fillId="0" borderId="33" xfId="0" applyNumberFormat="1" applyFont="1" applyFill="1" applyBorder="1" applyAlignment="1">
      <alignment horizontal="center" vertical="center" wrapText="1"/>
    </xf>
    <xf numFmtId="49" fontId="18" fillId="0" borderId="34" xfId="0" applyNumberFormat="1" applyFont="1" applyFill="1" applyBorder="1" applyAlignment="1">
      <alignment horizontal="center" vertical="center" wrapText="1"/>
    </xf>
    <xf numFmtId="0" fontId="18" fillId="0" borderId="13" xfId="0" applyFont="1" applyFill="1" applyBorder="1" applyAlignment="1">
      <alignment vertical="center" wrapText="1"/>
    </xf>
    <xf numFmtId="0" fontId="24" fillId="0" borderId="3" xfId="0" applyFont="1" applyBorder="1" applyAlignment="1">
      <alignment vertical="center" wrapText="1"/>
    </xf>
    <xf numFmtId="0" fontId="24" fillId="0" borderId="3" xfId="0" applyFont="1" applyBorder="1" applyAlignment="1">
      <alignment horizontal="center" vertical="center" wrapText="1"/>
    </xf>
    <xf numFmtId="49" fontId="25"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0" fontId="46" fillId="0" borderId="3" xfId="0" applyFont="1" applyBorder="1" applyAlignment="1">
      <alignment vertical="center" wrapText="1"/>
    </xf>
    <xf numFmtId="49" fontId="1" fillId="0" borderId="3" xfId="0" applyNumberFormat="1" applyFont="1" applyBorder="1" applyAlignment="1">
      <alignment horizontal="center" vertical="center" wrapText="1"/>
    </xf>
    <xf numFmtId="0" fontId="25" fillId="0" borderId="49" xfId="0" applyFont="1" applyBorder="1" applyAlignment="1">
      <alignment horizontal="justify" vertical="top" wrapText="1"/>
    </xf>
    <xf numFmtId="0" fontId="25" fillId="0" borderId="0" xfId="0" applyFont="1" applyAlignment="1">
      <alignment horizontal="justify" vertical="top" wrapText="1"/>
    </xf>
    <xf numFmtId="2" fontId="4" fillId="0" borderId="13" xfId="0" applyNumberFormat="1" applyFont="1" applyFill="1" applyBorder="1" applyAlignment="1">
      <alignment horizontal="right" wrapText="1"/>
    </xf>
    <xf numFmtId="0" fontId="0" fillId="0" borderId="28" xfId="0" applyBorder="1" applyAlignment="1">
      <alignment horizontal="right" wrapText="1"/>
    </xf>
    <xf numFmtId="0" fontId="6" fillId="0" borderId="13" xfId="0" applyFont="1" applyFill="1" applyBorder="1" applyAlignment="1">
      <alignment vertical="center" wrapText="1"/>
    </xf>
    <xf numFmtId="0" fontId="29" fillId="0" borderId="6" xfId="0" applyFont="1" applyBorder="1" applyAlignment="1">
      <alignment vertical="center" wrapText="1"/>
    </xf>
    <xf numFmtId="0" fontId="29" fillId="0" borderId="28" xfId="0" applyFont="1" applyBorder="1" applyAlignment="1">
      <alignment vertical="center" wrapText="1"/>
    </xf>
    <xf numFmtId="0" fontId="29" fillId="0" borderId="3" xfId="0" applyFont="1" applyBorder="1" applyAlignment="1">
      <alignment horizontal="center" vertical="center" wrapText="1"/>
    </xf>
    <xf numFmtId="49" fontId="19" fillId="6" borderId="3"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0" fontId="1" fillId="0" borderId="3" xfId="0" applyFont="1" applyBorder="1" applyAlignment="1">
      <alignment horizontal="justify" vertical="top" wrapText="1"/>
    </xf>
    <xf numFmtId="0" fontId="0" fillId="0" borderId="3" xfId="0" applyBorder="1" applyAlignment="1">
      <alignment horizontal="justify" vertical="top" wrapText="1"/>
    </xf>
    <xf numFmtId="49" fontId="6" fillId="0" borderId="13" xfId="0" applyNumberFormat="1" applyFont="1" applyFill="1" applyBorder="1" applyAlignment="1">
      <alignment horizontal="left" vertical="center" wrapText="1"/>
    </xf>
    <xf numFmtId="49" fontId="29" fillId="0" borderId="6" xfId="0" applyNumberFormat="1" applyFont="1" applyBorder="1" applyAlignment="1">
      <alignment horizontal="left" vertical="center" wrapText="1"/>
    </xf>
    <xf numFmtId="49" fontId="29" fillId="0" borderId="28" xfId="0" applyNumberFormat="1" applyFont="1" applyBorder="1" applyAlignment="1">
      <alignment horizontal="left" vertical="center" wrapText="1"/>
    </xf>
    <xf numFmtId="49" fontId="4" fillId="0" borderId="23" xfId="0" applyNumberFormat="1" applyFont="1" applyFill="1" applyBorder="1" applyAlignment="1">
      <alignment horizontal="left" vertical="center" wrapText="1"/>
    </xf>
    <xf numFmtId="49" fontId="25" fillId="0" borderId="46" xfId="0" applyNumberFormat="1" applyFont="1" applyBorder="1" applyAlignment="1">
      <alignment horizontal="center" vertical="center" wrapText="1"/>
    </xf>
    <xf numFmtId="0" fontId="0" fillId="0" borderId="0" xfId="0" applyFont="1" applyAlignment="1">
      <alignment horizontal="center" vertical="center" wrapText="1"/>
    </xf>
    <xf numFmtId="0" fontId="10" fillId="0" borderId="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3"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3"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9" fillId="0" borderId="3" xfId="0" applyFont="1" applyBorder="1" applyAlignment="1">
      <alignment horizontal="left" vertical="center" wrapText="1"/>
    </xf>
    <xf numFmtId="0" fontId="25" fillId="0" borderId="13" xfId="0" applyFont="1" applyBorder="1" applyAlignment="1">
      <alignment vertical="top" wrapText="1"/>
    </xf>
    <xf numFmtId="0" fontId="25" fillId="0" borderId="6" xfId="0" applyFont="1" applyBorder="1" applyAlignment="1">
      <alignment vertical="top" wrapText="1"/>
    </xf>
    <xf numFmtId="0" fontId="25" fillId="0" borderId="28" xfId="0" applyFont="1" applyBorder="1" applyAlignment="1">
      <alignment vertical="top" wrapText="1"/>
    </xf>
    <xf numFmtId="49" fontId="1" fillId="0" borderId="6" xfId="0" applyNumberFormat="1" applyFont="1" applyBorder="1" applyAlignment="1">
      <alignment horizontal="center" vertical="center" wrapText="1"/>
    </xf>
    <xf numFmtId="49" fontId="1" fillId="0" borderId="28" xfId="0" applyNumberFormat="1" applyFont="1" applyBorder="1" applyAlignment="1">
      <alignment horizontal="center" vertical="center" wrapText="1"/>
    </xf>
    <xf numFmtId="0" fontId="18" fillId="0" borderId="26"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28" xfId="0" applyFont="1" applyFill="1" applyBorder="1" applyAlignment="1">
      <alignment horizontal="center" vertical="center" wrapText="1"/>
    </xf>
    <xf numFmtId="49" fontId="1" fillId="0" borderId="23" xfId="0" applyNumberFormat="1" applyFont="1" applyFill="1"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25" fillId="0" borderId="3" xfId="0" applyFont="1" applyBorder="1" applyAlignment="1">
      <alignment vertical="center" wrapText="1"/>
    </xf>
    <xf numFmtId="0" fontId="0" fillId="0" borderId="13" xfId="0" applyBorder="1" applyAlignment="1">
      <alignment vertical="center" wrapText="1"/>
    </xf>
    <xf numFmtId="0" fontId="11" fillId="0" borderId="3" xfId="0" applyFont="1" applyFill="1" applyBorder="1" applyAlignment="1">
      <alignment horizontal="center" vertical="center" wrapText="1"/>
    </xf>
    <xf numFmtId="0" fontId="1" fillId="0" borderId="13" xfId="0" applyFont="1" applyBorder="1" applyAlignment="1">
      <alignment wrapText="1"/>
    </xf>
    <xf numFmtId="0" fontId="8"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38" fillId="0" borderId="13" xfId="0" applyFont="1" applyFill="1" applyBorder="1" applyAlignment="1">
      <alignment horizontal="center" wrapText="1" shrinkToFit="1"/>
    </xf>
    <xf numFmtId="0" fontId="38" fillId="0" borderId="6" xfId="0" applyFont="1" applyFill="1" applyBorder="1" applyAlignment="1">
      <alignment horizontal="center" wrapText="1" shrinkToFit="1"/>
    </xf>
    <xf numFmtId="49" fontId="6" fillId="0" borderId="3" xfId="0" applyNumberFormat="1" applyFont="1" applyFill="1" applyBorder="1" applyAlignment="1">
      <alignment horizontal="left" vertical="center" wrapText="1"/>
    </xf>
    <xf numFmtId="0" fontId="24" fillId="0" borderId="13" xfId="0" applyFont="1" applyBorder="1" applyAlignment="1">
      <alignment horizontal="left" vertical="top" wrapText="1"/>
    </xf>
    <xf numFmtId="0" fontId="10" fillId="0" borderId="26"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24" fillId="0" borderId="13" xfId="0" applyFont="1" applyBorder="1" applyAlignment="1">
      <alignment vertical="center" wrapText="1"/>
    </xf>
    <xf numFmtId="0" fontId="24" fillId="0" borderId="6" xfId="0" applyFont="1" applyBorder="1" applyAlignment="1">
      <alignment vertical="center" wrapText="1"/>
    </xf>
    <xf numFmtId="0" fontId="24" fillId="0" borderId="28" xfId="0" applyFont="1" applyBorder="1" applyAlignment="1">
      <alignment vertical="center" wrapText="1"/>
    </xf>
    <xf numFmtId="0" fontId="35" fillId="0" borderId="47"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35" xfId="0" applyFont="1" applyBorder="1" applyAlignment="1">
      <alignment horizontal="center" vertical="center" wrapText="1"/>
    </xf>
    <xf numFmtId="0" fontId="10" fillId="0" borderId="51" xfId="0" applyFont="1" applyBorder="1" applyAlignment="1">
      <alignment horizontal="center" vertical="center" wrapText="1"/>
    </xf>
    <xf numFmtId="0" fontId="0" fillId="0" borderId="47" xfId="0" applyBorder="1" applyAlignment="1">
      <alignment horizontal="center" wrapText="1"/>
    </xf>
    <xf numFmtId="0" fontId="0" fillId="0" borderId="58" xfId="0" applyBorder="1" applyAlignment="1">
      <alignment horizontal="center" wrapText="1"/>
    </xf>
    <xf numFmtId="0" fontId="0" fillId="0" borderId="57" xfId="0" applyBorder="1" applyAlignment="1">
      <alignment horizontal="center" wrapText="1"/>
    </xf>
    <xf numFmtId="0" fontId="0" fillId="0" borderId="59" xfId="0" applyBorder="1" applyAlignment="1">
      <alignment horizontal="center" wrapText="1"/>
    </xf>
    <xf numFmtId="0" fontId="0" fillId="0" borderId="35" xfId="0" applyBorder="1" applyAlignment="1">
      <alignment horizontal="center" wrapText="1"/>
    </xf>
    <xf numFmtId="0" fontId="3" fillId="0" borderId="0" xfId="0" applyFont="1" applyFill="1" applyAlignment="1">
      <alignment horizontal="left" wrapText="1"/>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38" fillId="0" borderId="48" xfId="0" applyFont="1" applyFill="1" applyBorder="1" applyAlignment="1">
      <alignment horizontal="center"/>
    </xf>
    <xf numFmtId="0" fontId="38" fillId="0" borderId="49" xfId="0" applyFont="1" applyFill="1" applyBorder="1" applyAlignment="1">
      <alignment horizontal="center"/>
    </xf>
    <xf numFmtId="0" fontId="38" fillId="0" borderId="40" xfId="0" applyFont="1" applyFill="1" applyBorder="1" applyAlignment="1">
      <alignment horizontal="center"/>
    </xf>
    <xf numFmtId="0" fontId="10" fillId="0" borderId="6" xfId="0" applyFont="1" applyFill="1" applyBorder="1" applyAlignment="1">
      <alignment horizontal="left" vertical="center" wrapText="1"/>
    </xf>
    <xf numFmtId="49" fontId="1" fillId="0" borderId="23" xfId="0" applyNumberFormat="1" applyFont="1" applyFill="1" applyBorder="1" applyAlignment="1">
      <alignment vertical="center" wrapText="1"/>
    </xf>
    <xf numFmtId="49" fontId="1" fillId="0" borderId="30" xfId="0" applyNumberFormat="1" applyFont="1" applyFill="1" applyBorder="1" applyAlignment="1">
      <alignment vertical="center" wrapText="1"/>
    </xf>
    <xf numFmtId="0" fontId="25" fillId="0" borderId="13" xfId="0" applyFont="1" applyBorder="1" applyAlignment="1">
      <alignment horizontal="center" vertical="center" wrapText="1"/>
    </xf>
    <xf numFmtId="49" fontId="24" fillId="0" borderId="13" xfId="0" applyNumberFormat="1" applyFont="1" applyBorder="1" applyAlignment="1">
      <alignment horizontal="center" vertical="center" wrapText="1"/>
    </xf>
    <xf numFmtId="0" fontId="0" fillId="0" borderId="28" xfId="0" applyBorder="1" applyAlignment="1">
      <alignment horizontal="center" vertical="center"/>
    </xf>
    <xf numFmtId="0" fontId="1" fillId="0" borderId="28" xfId="0" applyFont="1" applyBorder="1" applyAlignment="1">
      <alignment horizontal="left" vertical="top" wrapText="1"/>
    </xf>
    <xf numFmtId="0" fontId="1" fillId="0" borderId="28" xfId="0" applyFont="1" applyFill="1" applyBorder="1" applyAlignment="1">
      <alignment horizontal="left" vertical="top" wrapText="1"/>
    </xf>
    <xf numFmtId="49" fontId="1" fillId="0" borderId="23" xfId="0" applyNumberFormat="1" applyFont="1" applyFill="1" applyBorder="1" applyAlignment="1">
      <alignment wrapText="1"/>
    </xf>
    <xf numFmtId="49" fontId="1" fillId="0" borderId="26" xfId="0" applyNumberFormat="1" applyFont="1" applyFill="1" applyBorder="1" applyAlignment="1">
      <alignment wrapText="1"/>
    </xf>
    <xf numFmtId="49" fontId="1" fillId="0" borderId="30" xfId="0" applyNumberFormat="1" applyFont="1" applyFill="1" applyBorder="1" applyAlignment="1">
      <alignment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49" fontId="10" fillId="0" borderId="21"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0" fontId="10" fillId="0" borderId="6" xfId="0" applyFont="1" applyFill="1" applyBorder="1" applyAlignment="1">
      <alignment vertical="top" wrapText="1"/>
    </xf>
    <xf numFmtId="0" fontId="0" fillId="0" borderId="28" xfId="0" applyBorder="1" applyAlignment="1">
      <alignment vertical="top" wrapText="1"/>
    </xf>
    <xf numFmtId="49" fontId="10" fillId="0" borderId="6" xfId="0" applyNumberFormat="1" applyFont="1" applyFill="1" applyBorder="1" applyAlignment="1">
      <alignment wrapText="1"/>
    </xf>
    <xf numFmtId="0" fontId="10" fillId="0" borderId="3" xfId="0" applyFont="1" applyFill="1" applyBorder="1" applyAlignment="1">
      <alignment horizontal="center" vertical="center"/>
    </xf>
    <xf numFmtId="0" fontId="24" fillId="0" borderId="1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28" xfId="0" applyFont="1" applyBorder="1" applyAlignment="1">
      <alignment horizontal="center" vertical="center" wrapText="1"/>
    </xf>
    <xf numFmtId="49" fontId="10" fillId="0" borderId="0" xfId="0" applyNumberFormat="1" applyFont="1" applyFill="1" applyBorder="1" applyAlignment="1">
      <alignment vertical="center" wrapText="1"/>
    </xf>
    <xf numFmtId="0" fontId="0" fillId="0" borderId="0" xfId="0" applyBorder="1" applyAlignment="1">
      <alignment wrapText="1"/>
    </xf>
    <xf numFmtId="0" fontId="6" fillId="0" borderId="0" xfId="0" applyFont="1" applyBorder="1" applyAlignment="1">
      <alignment horizontal="center" vertical="center" wrapText="1"/>
    </xf>
    <xf numFmtId="0" fontId="24" fillId="0" borderId="13" xfId="0" applyFont="1" applyBorder="1" applyAlignment="1">
      <alignment vertical="top" wrapText="1"/>
    </xf>
    <xf numFmtId="0" fontId="0" fillId="0" borderId="6" xfId="0" applyBorder="1" applyAlignment="1">
      <alignment vertical="top" wrapText="1"/>
    </xf>
    <xf numFmtId="0" fontId="29" fillId="0" borderId="26"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center" vertical="center" wrapText="1"/>
    </xf>
    <xf numFmtId="4" fontId="34" fillId="0" borderId="0" xfId="0" applyNumberFormat="1" applyFont="1" applyBorder="1" applyAlignment="1">
      <alignment horizontal="right" wrapText="1"/>
    </xf>
    <xf numFmtId="0" fontId="0" fillId="8" borderId="3" xfId="0" applyFill="1" applyBorder="1" applyAlignment="1">
      <alignment horizontal="center" wrapText="1"/>
    </xf>
    <xf numFmtId="166" fontId="10" fillId="0" borderId="51" xfId="0" applyNumberFormat="1" applyFont="1" applyFill="1" applyBorder="1" applyAlignment="1">
      <alignment vertical="center"/>
    </xf>
    <xf numFmtId="166" fontId="10" fillId="0" borderId="58" xfId="0" applyNumberFormat="1" applyFont="1" applyFill="1" applyBorder="1" applyAlignment="1">
      <alignment vertical="center"/>
    </xf>
    <xf numFmtId="166" fontId="10" fillId="0" borderId="59" xfId="0" applyNumberFormat="1" applyFont="1" applyFill="1" applyBorder="1" applyAlignment="1">
      <alignment vertical="center"/>
    </xf>
    <xf numFmtId="0" fontId="1" fillId="0" borderId="0" xfId="0" applyFont="1" applyFill="1" applyBorder="1" applyAlignment="1">
      <alignment horizontal="center" vertical="top" wrapText="1"/>
    </xf>
    <xf numFmtId="0" fontId="0" fillId="0" borderId="0" xfId="0" applyBorder="1" applyAlignment="1">
      <alignment horizontal="center" vertical="center" wrapText="1"/>
    </xf>
    <xf numFmtId="49" fontId="10" fillId="0" borderId="0" xfId="0" applyNumberFormat="1" applyFont="1" applyFill="1" applyBorder="1" applyAlignment="1">
      <alignment horizontal="center" vertical="center" wrapText="1"/>
    </xf>
    <xf numFmtId="0" fontId="0" fillId="0" borderId="0" xfId="0" applyBorder="1" applyAlignment="1">
      <alignment vertical="center"/>
    </xf>
    <xf numFmtId="0" fontId="10"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5" xfId="0" applyFill="1" applyBorder="1" applyAlignment="1">
      <alignment horizontal="center" wrapText="1"/>
    </xf>
    <xf numFmtId="0" fontId="0" fillId="0" borderId="42" xfId="0" applyFill="1" applyBorder="1" applyAlignment="1">
      <alignment horizontal="center" wrapText="1"/>
    </xf>
    <xf numFmtId="0" fontId="39" fillId="0" borderId="3" xfId="0" applyFont="1" applyFill="1" applyBorder="1" applyAlignment="1">
      <alignment horizontal="center" wrapText="1"/>
    </xf>
    <xf numFmtId="49" fontId="6" fillId="6" borderId="51" xfId="0" applyNumberFormat="1" applyFont="1" applyFill="1" applyBorder="1" applyAlignment="1">
      <alignment horizontal="center" vertical="center" wrapText="1"/>
    </xf>
    <xf numFmtId="49" fontId="6" fillId="6" borderId="58" xfId="0" applyNumberFormat="1" applyFont="1" applyFill="1" applyBorder="1" applyAlignment="1">
      <alignment horizontal="center" vertical="center" wrapText="1"/>
    </xf>
    <xf numFmtId="49" fontId="6" fillId="6" borderId="59"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29" fillId="0" borderId="6" xfId="0" applyFont="1" applyFill="1" applyBorder="1" applyAlignment="1">
      <alignment wrapText="1"/>
    </xf>
    <xf numFmtId="0" fontId="29" fillId="0" borderId="28" xfId="0" applyFont="1" applyFill="1" applyBorder="1" applyAlignment="1">
      <alignment wrapText="1"/>
    </xf>
    <xf numFmtId="49" fontId="6" fillId="0" borderId="23" xfId="0" applyNumberFormat="1" applyFont="1" applyFill="1" applyBorder="1" applyAlignment="1">
      <alignment horizontal="left" vertical="center" wrapText="1"/>
    </xf>
    <xf numFmtId="0" fontId="29" fillId="0" borderId="26" xfId="0" applyFont="1" applyFill="1" applyBorder="1" applyAlignment="1">
      <alignment wrapText="1"/>
    </xf>
    <xf numFmtId="0" fontId="29" fillId="0" borderId="30" xfId="0" applyFont="1" applyFill="1" applyBorder="1" applyAlignment="1">
      <alignment wrapText="1"/>
    </xf>
    <xf numFmtId="0" fontId="10" fillId="0" borderId="31"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10" fillId="0" borderId="3" xfId="0" applyFont="1" applyFill="1" applyBorder="1" applyAlignment="1">
      <alignment horizontal="center" wrapText="1"/>
    </xf>
    <xf numFmtId="166" fontId="10" fillId="0" borderId="13" xfId="0" applyNumberFormat="1" applyFont="1" applyFill="1" applyBorder="1" applyAlignment="1">
      <alignment vertical="center"/>
    </xf>
    <xf numFmtId="166" fontId="10" fillId="0" borderId="6" xfId="0" applyNumberFormat="1" applyFont="1" applyFill="1" applyBorder="1" applyAlignment="1">
      <alignment vertical="center"/>
    </xf>
    <xf numFmtId="166" fontId="10" fillId="0" borderId="28" xfId="0" applyNumberFormat="1" applyFont="1" applyFill="1" applyBorder="1" applyAlignment="1">
      <alignment vertical="center"/>
    </xf>
    <xf numFmtId="49" fontId="10" fillId="0" borderId="3"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0" fillId="0" borderId="13" xfId="0" applyNumberFormat="1" applyBorder="1" applyAlignment="1">
      <alignment horizontal="center" vertical="center" wrapText="1"/>
    </xf>
    <xf numFmtId="0" fontId="10" fillId="0" borderId="1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8" xfId="0" applyFont="1" applyBorder="1" applyAlignment="1">
      <alignment horizontal="center" vertical="center" wrapText="1"/>
    </xf>
    <xf numFmtId="49" fontId="10" fillId="0" borderId="59" xfId="0" applyNumberFormat="1" applyFont="1" applyFill="1" applyBorder="1" applyAlignment="1">
      <alignment horizontal="center" vertical="center" wrapText="1"/>
    </xf>
    <xf numFmtId="49" fontId="10" fillId="0" borderId="60"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 fillId="0" borderId="13" xfId="0" applyFont="1" applyFill="1" applyBorder="1" applyAlignment="1"/>
    <xf numFmtId="0" fontId="1" fillId="0" borderId="6" xfId="0" applyFont="1" applyFill="1" applyBorder="1" applyAlignment="1"/>
    <xf numFmtId="0" fontId="1" fillId="0" borderId="28" xfId="0" applyFont="1" applyFill="1" applyBorder="1" applyAlignment="1"/>
    <xf numFmtId="0" fontId="6" fillId="6" borderId="13" xfId="0" applyFont="1" applyFill="1" applyBorder="1" applyAlignment="1">
      <alignment vertical="center" wrapText="1"/>
    </xf>
    <xf numFmtId="0" fontId="0" fillId="0" borderId="3" xfId="0" applyBorder="1"/>
    <xf numFmtId="49" fontId="10" fillId="0" borderId="13" xfId="0" applyNumberFormat="1" applyFont="1" applyBorder="1" applyAlignment="1">
      <alignment horizontal="center" vertical="center" wrapText="1"/>
    </xf>
    <xf numFmtId="0" fontId="10" fillId="0" borderId="13" xfId="0" applyFont="1" applyBorder="1" applyAlignment="1">
      <alignment vertical="top" wrapText="1"/>
    </xf>
    <xf numFmtId="4" fontId="10" fillId="0" borderId="13" xfId="0" applyNumberFormat="1" applyFont="1" applyBorder="1" applyAlignment="1">
      <alignment vertical="top" wrapText="1"/>
    </xf>
    <xf numFmtId="49" fontId="6" fillId="0" borderId="31"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19" fillId="6" borderId="3" xfId="0" applyFont="1" applyFill="1" applyBorder="1" applyAlignment="1">
      <alignment vertical="center" wrapText="1"/>
    </xf>
    <xf numFmtId="0" fontId="25" fillId="0" borderId="3" xfId="0" applyFont="1" applyBorder="1" applyAlignment="1">
      <alignment horizontal="center" vertical="center" wrapText="1"/>
    </xf>
    <xf numFmtId="0" fontId="0" fillId="0" borderId="3" xfId="0" applyFill="1" applyBorder="1" applyAlignment="1">
      <alignment horizontal="center" wrapText="1"/>
    </xf>
    <xf numFmtId="0" fontId="1" fillId="0" borderId="23" xfId="0" applyFont="1" applyFill="1" applyBorder="1"/>
    <xf numFmtId="0" fontId="1" fillId="0" borderId="2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4" fillId="0" borderId="13" xfId="0" applyFont="1" applyBorder="1" applyAlignment="1">
      <alignment horizontal="center" vertical="center"/>
    </xf>
    <xf numFmtId="0" fontId="24" fillId="0" borderId="6" xfId="0" applyFont="1" applyBorder="1" applyAlignment="1">
      <alignment horizontal="center" vertical="center"/>
    </xf>
    <xf numFmtId="0" fontId="24" fillId="0" borderId="28" xfId="0" applyFont="1" applyBorder="1" applyAlignment="1">
      <alignment horizontal="center" vertical="center"/>
    </xf>
    <xf numFmtId="0" fontId="24" fillId="0" borderId="13" xfId="0" applyFont="1" applyBorder="1" applyAlignment="1">
      <alignment horizontal="center"/>
    </xf>
    <xf numFmtId="0" fontId="24" fillId="0" borderId="6" xfId="0" applyFont="1" applyBorder="1" applyAlignment="1">
      <alignment horizontal="center"/>
    </xf>
    <xf numFmtId="0" fontId="24" fillId="0" borderId="28" xfId="0" applyFont="1" applyBorder="1" applyAlignment="1">
      <alignment horizontal="center"/>
    </xf>
    <xf numFmtId="0" fontId="25" fillId="0" borderId="13" xfId="0" applyFont="1" applyBorder="1" applyAlignment="1">
      <alignment horizontal="center"/>
    </xf>
    <xf numFmtId="0" fontId="25" fillId="0" borderId="6" xfId="0" applyFont="1" applyBorder="1" applyAlignment="1">
      <alignment horizontal="center"/>
    </xf>
    <xf numFmtId="0" fontId="25" fillId="0" borderId="28" xfId="0" applyFont="1" applyBorder="1" applyAlignment="1">
      <alignment horizontal="center"/>
    </xf>
    <xf numFmtId="0" fontId="25" fillId="0" borderId="49" xfId="0" applyFont="1" applyBorder="1" applyAlignment="1">
      <alignment vertical="top" wrapText="1"/>
    </xf>
    <xf numFmtId="0" fontId="25" fillId="0" borderId="0" xfId="0" applyFont="1" applyAlignment="1">
      <alignment vertical="top" wrapText="1"/>
    </xf>
    <xf numFmtId="0" fontId="25" fillId="0" borderId="25" xfId="0" applyFont="1" applyBorder="1" applyAlignment="1">
      <alignment vertical="top" wrapText="1"/>
    </xf>
    <xf numFmtId="49" fontId="10" fillId="0" borderId="3" xfId="0" applyNumberFormat="1" applyFont="1" applyBorder="1" applyAlignment="1">
      <alignment horizontal="center" vertical="center" wrapText="1"/>
    </xf>
    <xf numFmtId="0" fontId="0" fillId="0" borderId="3" xfId="0" applyBorder="1" applyAlignment="1">
      <alignment vertical="center"/>
    </xf>
    <xf numFmtId="0" fontId="10" fillId="0" borderId="3" xfId="0" applyFont="1" applyBorder="1" applyAlignment="1">
      <alignment horizontal="left" vertical="center" wrapText="1"/>
    </xf>
    <xf numFmtId="0" fontId="0" fillId="0" borderId="3" xfId="0" applyBorder="1" applyAlignment="1">
      <alignment horizontal="left" wrapText="1"/>
    </xf>
    <xf numFmtId="0" fontId="4" fillId="0" borderId="21" xfId="0" applyFont="1" applyBorder="1" applyAlignment="1">
      <alignment horizontal="center" vertical="center" wrapText="1"/>
    </xf>
    <xf numFmtId="0" fontId="1" fillId="0" borderId="13" xfId="0" applyFont="1" applyBorder="1" applyAlignment="1">
      <alignment horizontal="center" vertical="top" wrapText="1"/>
    </xf>
    <xf numFmtId="0" fontId="0" fillId="0" borderId="6" xfId="0" applyBorder="1" applyAlignment="1">
      <alignment horizontal="center" vertical="top" wrapText="1"/>
    </xf>
    <xf numFmtId="0" fontId="0" fillId="0" borderId="28" xfId="0" applyBorder="1" applyAlignment="1">
      <alignment horizontal="center" vertical="top" wrapText="1"/>
    </xf>
    <xf numFmtId="0" fontId="1" fillId="0" borderId="24" xfId="0" applyFont="1"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6" fillId="0" borderId="68" xfId="0" applyFont="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49" fontId="25" fillId="0" borderId="13" xfId="0" applyNumberFormat="1" applyFont="1" applyBorder="1" applyAlignment="1">
      <alignment horizontal="center"/>
    </xf>
    <xf numFmtId="49" fontId="25" fillId="0" borderId="6" xfId="0" applyNumberFormat="1" applyFont="1" applyBorder="1" applyAlignment="1">
      <alignment horizontal="center"/>
    </xf>
    <xf numFmtId="49" fontId="25" fillId="0" borderId="28" xfId="0" applyNumberFormat="1" applyFont="1" applyBorder="1" applyAlignment="1">
      <alignment horizontal="center"/>
    </xf>
    <xf numFmtId="49" fontId="24" fillId="0" borderId="13" xfId="0" applyNumberFormat="1" applyFont="1" applyBorder="1" applyAlignment="1">
      <alignment horizontal="justify" vertical="center" wrapText="1"/>
    </xf>
    <xf numFmtId="0" fontId="0" fillId="0" borderId="6" xfId="0" applyBorder="1" applyAlignment="1">
      <alignment horizontal="justify" vertical="center" wrapText="1"/>
    </xf>
    <xf numFmtId="0" fontId="24" fillId="0" borderId="3" xfId="0" applyFont="1" applyBorder="1" applyAlignment="1">
      <alignment horizontal="justify" vertical="center" wrapText="1"/>
    </xf>
    <xf numFmtId="49" fontId="10" fillId="0" borderId="23" xfId="0" applyNumberFormat="1" applyFont="1" applyBorder="1" applyAlignment="1">
      <alignment vertical="center" wrapText="1"/>
    </xf>
    <xf numFmtId="49" fontId="10" fillId="0" borderId="26" xfId="0" applyNumberFormat="1" applyFont="1" applyBorder="1" applyAlignment="1">
      <alignment vertical="center" wrapText="1"/>
    </xf>
    <xf numFmtId="0" fontId="6" fillId="0" borderId="3" xfId="0" applyFont="1" applyBorder="1" applyAlignment="1">
      <alignment horizontal="center" vertical="center" wrapText="1"/>
    </xf>
    <xf numFmtId="4" fontId="6" fillId="0" borderId="3" xfId="0" applyNumberFormat="1" applyFont="1" applyBorder="1" applyAlignment="1">
      <alignment horizontal="right" wrapText="1"/>
    </xf>
    <xf numFmtId="0" fontId="0" fillId="0" borderId="3" xfId="0" applyFont="1" applyBorder="1" applyAlignment="1">
      <alignment horizontal="right" wrapText="1"/>
    </xf>
    <xf numFmtId="0" fontId="1" fillId="0" borderId="46" xfId="0" applyFont="1" applyBorder="1" applyAlignment="1">
      <alignment horizontal="center" vertical="center" wrapText="1"/>
    </xf>
    <xf numFmtId="0" fontId="0" fillId="0" borderId="47" xfId="0" applyBorder="1" applyAlignment="1">
      <alignment horizontal="center" vertical="center" wrapText="1"/>
    </xf>
    <xf numFmtId="0" fontId="0" fillId="0" borderId="0" xfId="0" applyAlignment="1">
      <alignment horizontal="center" vertical="center" wrapText="1"/>
    </xf>
    <xf numFmtId="0" fontId="0" fillId="0" borderId="60" xfId="0" applyBorder="1" applyAlignment="1">
      <alignment horizontal="center" vertical="center" wrapText="1"/>
    </xf>
    <xf numFmtId="0" fontId="6" fillId="0" borderId="68" xfId="0" applyFont="1" applyFill="1" applyBorder="1" applyAlignment="1">
      <alignment horizontal="center" vertical="center" wrapText="1"/>
    </xf>
    <xf numFmtId="0" fontId="0" fillId="0" borderId="66" xfId="0" applyFill="1" applyBorder="1" applyAlignment="1">
      <alignment horizontal="center" vertical="center" wrapText="1"/>
    </xf>
    <xf numFmtId="0" fontId="4" fillId="0" borderId="21"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50" fillId="0" borderId="3" xfId="0" applyNumberFormat="1" applyFont="1" applyFill="1" applyBorder="1" applyAlignment="1">
      <alignment horizontal="center" vertical="center" wrapText="1"/>
    </xf>
    <xf numFmtId="0" fontId="29" fillId="0" borderId="3" xfId="0" applyFont="1" applyFill="1" applyBorder="1" applyAlignment="1">
      <alignment horizontal="center" vertical="center"/>
    </xf>
    <xf numFmtId="0" fontId="38" fillId="0" borderId="33" xfId="0" applyFont="1" applyFill="1" applyBorder="1" applyAlignment="1">
      <alignment horizontal="center" wrapText="1"/>
    </xf>
    <xf numFmtId="0" fontId="0" fillId="0" borderId="0" xfId="0" applyFill="1" applyBorder="1" applyAlignment="1">
      <alignment horizontal="center" wrapText="1"/>
    </xf>
    <xf numFmtId="49" fontId="19" fillId="7" borderId="13" xfId="0" applyNumberFormat="1" applyFont="1" applyFill="1" applyBorder="1" applyAlignment="1">
      <alignment horizontal="center" vertical="center" wrapText="1"/>
    </xf>
    <xf numFmtId="0" fontId="0" fillId="0" borderId="6" xfId="0" applyFont="1" applyBorder="1" applyAlignment="1">
      <alignment horizontal="left" vertical="center" wrapText="1"/>
    </xf>
    <xf numFmtId="0" fontId="0" fillId="0" borderId="28" xfId="0" applyFont="1" applyBorder="1" applyAlignment="1">
      <alignment horizontal="left" vertical="center" wrapText="1"/>
    </xf>
    <xf numFmtId="0" fontId="0" fillId="0" borderId="3" xfId="0" applyFill="1" applyBorder="1" applyAlignment="1">
      <alignment wrapText="1"/>
    </xf>
    <xf numFmtId="0" fontId="0" fillId="0" borderId="3" xfId="0" applyBorder="1" applyAlignment="1">
      <alignment horizontal="center" wrapText="1"/>
    </xf>
    <xf numFmtId="0" fontId="0" fillId="0" borderId="0" xfId="0" applyFill="1" applyAlignment="1">
      <alignment wrapText="1"/>
    </xf>
    <xf numFmtId="0" fontId="0" fillId="0" borderId="41" xfId="0" applyFill="1" applyBorder="1" applyAlignment="1">
      <alignment wrapText="1"/>
    </xf>
    <xf numFmtId="49" fontId="24" fillId="0" borderId="13" xfId="0" applyNumberFormat="1" applyFont="1" applyBorder="1" applyAlignment="1">
      <alignment horizontal="center" vertical="top" wrapText="1"/>
    </xf>
    <xf numFmtId="0" fontId="25" fillId="0" borderId="13" xfId="0" applyFont="1" applyBorder="1" applyAlignment="1">
      <alignment horizontal="left" vertical="top" wrapText="1"/>
    </xf>
    <xf numFmtId="49" fontId="25" fillId="0" borderId="13" xfId="0" applyNumberFormat="1" applyFont="1" applyBorder="1" applyAlignment="1">
      <alignment horizontal="center" vertical="top" wrapText="1"/>
    </xf>
    <xf numFmtId="0" fontId="0" fillId="0" borderId="6" xfId="0" applyFont="1" applyBorder="1" applyAlignment="1">
      <alignment horizontal="center" vertical="top" wrapText="1"/>
    </xf>
    <xf numFmtId="0" fontId="0" fillId="0" borderId="28" xfId="0" applyFont="1" applyBorder="1" applyAlignment="1">
      <alignment horizontal="center" vertical="top" wrapText="1"/>
    </xf>
    <xf numFmtId="0" fontId="29" fillId="0" borderId="47" xfId="0"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49" fontId="50" fillId="0" borderId="3"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0" fontId="37" fillId="0" borderId="47" xfId="0" applyFont="1" applyBorder="1" applyAlignment="1">
      <alignment horizontal="center" vertical="center" wrapText="1"/>
    </xf>
    <xf numFmtId="0" fontId="37" fillId="0" borderId="0" xfId="0" applyFont="1" applyAlignment="1">
      <alignment horizontal="center" vertical="center" wrapText="1"/>
    </xf>
    <xf numFmtId="0" fontId="37" fillId="0" borderId="57"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35" xfId="0" applyFont="1" applyBorder="1" applyAlignment="1">
      <alignment horizontal="center" vertical="center" wrapText="1"/>
    </xf>
    <xf numFmtId="0" fontId="36" fillId="0" borderId="13" xfId="0" applyFont="1" applyBorder="1" applyAlignment="1">
      <alignment horizontal="center" vertical="center" wrapText="1"/>
    </xf>
    <xf numFmtId="0" fontId="24" fillId="0" borderId="13" xfId="0" applyFont="1" applyBorder="1" applyAlignment="1">
      <alignment horizontal="left" vertical="center" wrapText="1"/>
    </xf>
    <xf numFmtId="0" fontId="0" fillId="0" borderId="6" xfId="0" applyFont="1" applyBorder="1" applyAlignment="1">
      <alignment horizontal="left"/>
    </xf>
    <xf numFmtId="0" fontId="0" fillId="0" borderId="28" xfId="0" applyFont="1" applyBorder="1" applyAlignment="1">
      <alignment horizontal="left"/>
    </xf>
    <xf numFmtId="0" fontId="26" fillId="0" borderId="13" xfId="0" applyFont="1" applyBorder="1" applyAlignment="1">
      <alignment horizontal="left" vertical="center" wrapText="1"/>
    </xf>
    <xf numFmtId="0" fontId="0" fillId="0" borderId="6" xfId="0" applyFont="1" applyBorder="1" applyAlignment="1">
      <alignment horizontal="left" wrapText="1"/>
    </xf>
    <xf numFmtId="0" fontId="0" fillId="0" borderId="28" xfId="0" applyFont="1" applyBorder="1" applyAlignment="1">
      <alignment horizontal="left" wrapText="1"/>
    </xf>
    <xf numFmtId="49" fontId="29" fillId="0" borderId="3" xfId="0" applyNumberFormat="1" applyFont="1" applyBorder="1" applyAlignment="1">
      <alignment horizontal="center" vertical="center" wrapText="1"/>
    </xf>
    <xf numFmtId="0" fontId="0" fillId="0" borderId="3" xfId="0" applyFont="1" applyBorder="1" applyAlignment="1">
      <alignment horizontal="left" wrapText="1"/>
    </xf>
    <xf numFmtId="49" fontId="25" fillId="0" borderId="3" xfId="0" applyNumberFormat="1" applyFont="1" applyBorder="1" applyAlignment="1">
      <alignment horizontal="center" wrapText="1"/>
    </xf>
    <xf numFmtId="0" fontId="10" fillId="0" borderId="46" xfId="0" applyFont="1" applyFill="1" applyBorder="1" applyAlignment="1">
      <alignment horizontal="center" vertical="center" wrapText="1"/>
    </xf>
    <xf numFmtId="0" fontId="6" fillId="0" borderId="13" xfId="0" applyFont="1" applyFill="1" applyBorder="1" applyAlignment="1">
      <alignment horizontal="left" vertical="top" wrapText="1"/>
    </xf>
    <xf numFmtId="0" fontId="29" fillId="0" borderId="6" xfId="0" applyFont="1" applyBorder="1" applyAlignment="1">
      <alignment horizontal="left" vertical="top" wrapText="1"/>
    </xf>
    <xf numFmtId="0" fontId="29" fillId="0" borderId="28" xfId="0" applyFont="1" applyBorder="1" applyAlignment="1">
      <alignment horizontal="left" vertical="top" wrapText="1"/>
    </xf>
    <xf numFmtId="49" fontId="6" fillId="0" borderId="23" xfId="0" applyNumberFormat="1" applyFont="1" applyFill="1" applyBorder="1" applyAlignment="1">
      <alignment vertical="center" wrapText="1"/>
    </xf>
    <xf numFmtId="0" fontId="0" fillId="0" borderId="26" xfId="0" applyBorder="1" applyAlignment="1">
      <alignment vertical="center" wrapText="1"/>
    </xf>
    <xf numFmtId="49" fontId="24" fillId="0" borderId="3" xfId="0" applyNumberFormat="1" applyFont="1" applyBorder="1" applyAlignment="1">
      <alignment horizontal="center" wrapText="1"/>
    </xf>
    <xf numFmtId="0" fontId="29" fillId="0" borderId="3" xfId="0" applyFont="1" applyBorder="1" applyAlignment="1">
      <alignment horizontal="center" wrapText="1"/>
    </xf>
    <xf numFmtId="0" fontId="0" fillId="0" borderId="6" xfId="0" applyBorder="1" applyAlignment="1">
      <alignment horizontal="center" wrapText="1"/>
    </xf>
    <xf numFmtId="0" fontId="0" fillId="0" borderId="15" xfId="0" applyBorder="1" applyAlignment="1">
      <alignment horizontal="center" wrapText="1"/>
    </xf>
    <xf numFmtId="0" fontId="41" fillId="2" borderId="0" xfId="0" applyFont="1" applyFill="1" applyBorder="1" applyAlignment="1">
      <alignment horizontal="center" vertical="center" wrapText="1"/>
    </xf>
    <xf numFmtId="4" fontId="6" fillId="0" borderId="29" xfId="0" applyNumberFormat="1" applyFont="1" applyBorder="1" applyAlignment="1">
      <alignment horizontal="center" vertical="center" wrapText="1"/>
    </xf>
    <xf numFmtId="49" fontId="24" fillId="0" borderId="28" xfId="0" applyNumberFormat="1" applyFont="1" applyBorder="1" applyAlignment="1">
      <alignment horizontal="center"/>
    </xf>
    <xf numFmtId="49" fontId="24" fillId="0" borderId="28" xfId="0" applyNumberFormat="1" applyFont="1" applyBorder="1" applyAlignment="1">
      <alignment horizontal="center" vertical="center"/>
    </xf>
    <xf numFmtId="0" fontId="4" fillId="0" borderId="51" xfId="0" applyFont="1" applyBorder="1" applyAlignment="1">
      <alignment horizontal="left" vertical="center" wrapText="1"/>
    </xf>
    <xf numFmtId="4" fontId="4" fillId="5" borderId="13" xfId="0" applyNumberFormat="1" applyFont="1" applyFill="1" applyBorder="1" applyAlignment="1">
      <alignment horizontal="center" vertical="center" wrapText="1"/>
    </xf>
    <xf numFmtId="0" fontId="39" fillId="8" borderId="3" xfId="0" applyFont="1" applyFill="1" applyBorder="1" applyAlignment="1">
      <alignment horizontal="center" wrapText="1"/>
    </xf>
    <xf numFmtId="0" fontId="51" fillId="8" borderId="3" xfId="0" applyFont="1" applyFill="1" applyBorder="1" applyAlignment="1">
      <alignment horizontal="center" wrapText="1"/>
    </xf>
    <xf numFmtId="0" fontId="3" fillId="8" borderId="3" xfId="0" applyFont="1" applyFill="1" applyBorder="1" applyAlignment="1">
      <alignment horizontal="center" wrapText="1"/>
    </xf>
    <xf numFmtId="0" fontId="25" fillId="0" borderId="13"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28" xfId="0" applyFont="1" applyBorder="1" applyAlignment="1">
      <alignment horizontal="justify" vertical="center" wrapText="1"/>
    </xf>
    <xf numFmtId="4" fontId="10" fillId="0" borderId="3" xfId="0" applyNumberFormat="1" applyFont="1" applyBorder="1" applyAlignment="1">
      <alignment horizontal="right" vertical="top"/>
    </xf>
    <xf numFmtId="49" fontId="32" fillId="0" borderId="47"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49" fontId="0" fillId="0" borderId="35" xfId="0" applyNumberFormat="1" applyFont="1" applyBorder="1" applyAlignment="1">
      <alignment horizontal="center" vertical="center" wrapText="1"/>
    </xf>
    <xf numFmtId="4" fontId="4" fillId="0" borderId="3" xfId="8" applyNumberFormat="1" applyFont="1" applyFill="1" applyBorder="1" applyAlignment="1">
      <alignment horizontal="right" vertical="center" wrapText="1"/>
    </xf>
    <xf numFmtId="4" fontId="1" fillId="0" borderId="0" xfId="0" applyNumberFormat="1" applyFont="1" applyBorder="1" applyAlignment="1">
      <alignment horizontal="right" wrapText="1"/>
    </xf>
    <xf numFmtId="4" fontId="10" fillId="0" borderId="0" xfId="0" applyNumberFormat="1" applyFont="1" applyBorder="1" applyAlignment="1">
      <alignment horizontal="right" wrapText="1"/>
    </xf>
    <xf numFmtId="49" fontId="1" fillId="0" borderId="47" xfId="0" applyNumberFormat="1" applyFont="1" applyBorder="1" applyAlignment="1">
      <alignment horizontal="center" vertical="center" wrapText="1"/>
    </xf>
    <xf numFmtId="49" fontId="10" fillId="0" borderId="47" xfId="0" applyNumberFormat="1" applyFont="1" applyBorder="1" applyAlignment="1">
      <alignment horizontal="center" vertical="center" wrapText="1"/>
    </xf>
    <xf numFmtId="0" fontId="10" fillId="0" borderId="13" xfId="0" applyFont="1" applyBorder="1" applyAlignment="1">
      <alignment vertical="center" wrapText="1"/>
    </xf>
    <xf numFmtId="0" fontId="0" fillId="0" borderId="26" xfId="0" applyBorder="1"/>
    <xf numFmtId="0" fontId="0" fillId="0" borderId="30" xfId="0" applyBorder="1"/>
    <xf numFmtId="49" fontId="10" fillId="0" borderId="23" xfId="0" applyNumberFormat="1" applyFont="1" applyBorder="1" applyAlignment="1">
      <alignment horizontal="center" vertical="center" wrapText="1"/>
    </xf>
    <xf numFmtId="49" fontId="38" fillId="8" borderId="3" xfId="0" applyNumberFormat="1" applyFont="1" applyFill="1" applyBorder="1" applyAlignment="1">
      <alignment horizontal="center" vertical="center" wrapText="1"/>
    </xf>
    <xf numFmtId="0" fontId="0" fillId="8" borderId="3" xfId="0" applyFill="1" applyBorder="1" applyAlignment="1">
      <alignment vertical="center" wrapText="1"/>
    </xf>
    <xf numFmtId="0" fontId="1" fillId="0" borderId="15" xfId="0" applyFont="1" applyFill="1" applyBorder="1" applyAlignment="1">
      <alignment horizontal="left" vertical="top" wrapText="1"/>
    </xf>
    <xf numFmtId="4" fontId="1" fillId="0" borderId="15" xfId="0" applyNumberFormat="1" applyFont="1" applyFill="1" applyBorder="1" applyAlignment="1">
      <alignment horizontal="right" vertical="center"/>
    </xf>
    <xf numFmtId="0" fontId="1" fillId="0" borderId="23" xfId="0" applyFont="1" applyFill="1" applyBorder="1" applyAlignment="1">
      <alignment wrapText="1"/>
    </xf>
    <xf numFmtId="0" fontId="1" fillId="0" borderId="26" xfId="0" applyFont="1" applyFill="1" applyBorder="1" applyAlignment="1">
      <alignment wrapText="1"/>
    </xf>
    <xf numFmtId="2" fontId="6" fillId="0" borderId="3" xfId="0" applyNumberFormat="1" applyFont="1" applyFill="1" applyBorder="1"/>
    <xf numFmtId="2" fontId="4" fillId="0" borderId="3" xfId="0" applyNumberFormat="1" applyFont="1" applyFill="1" applyBorder="1"/>
    <xf numFmtId="49" fontId="24" fillId="0" borderId="3" xfId="0" applyNumberFormat="1" applyFont="1" applyBorder="1" applyAlignment="1">
      <alignment horizontal="left" vertical="top" wrapText="1"/>
    </xf>
    <xf numFmtId="0" fontId="25" fillId="0" borderId="21" xfId="0" applyFont="1" applyBorder="1" applyAlignment="1">
      <alignment vertical="center" wrapText="1"/>
    </xf>
    <xf numFmtId="0" fontId="25" fillId="0" borderId="21" xfId="0" applyFont="1" applyBorder="1" applyAlignment="1">
      <alignment horizontal="left" vertical="center" wrapText="1"/>
    </xf>
    <xf numFmtId="0" fontId="0" fillId="0" borderId="14" xfId="0" applyBorder="1" applyAlignment="1">
      <alignment horizontal="left" vertical="center" wrapText="1"/>
    </xf>
    <xf numFmtId="0" fontId="32" fillId="0" borderId="4" xfId="0" applyFont="1" applyBorder="1" applyAlignment="1">
      <alignment vertical="center"/>
    </xf>
    <xf numFmtId="1" fontId="23" fillId="0" borderId="4" xfId="3" applyBorder="1" applyAlignment="1">
      <alignment horizontal="center" vertical="center" shrinkToFit="1"/>
    </xf>
    <xf numFmtId="166" fontId="23" fillId="4" borderId="4" xfId="5" applyNumberFormat="1" applyBorder="1" applyAlignment="1">
      <alignment vertical="center" shrinkToFit="1"/>
    </xf>
    <xf numFmtId="166" fontId="32" fillId="0" borderId="4" xfId="0" applyNumberFormat="1" applyFont="1" applyBorder="1" applyAlignment="1">
      <alignment vertical="center"/>
    </xf>
    <xf numFmtId="166" fontId="32" fillId="0" borderId="7" xfId="0" applyNumberFormat="1" applyFont="1" applyBorder="1" applyAlignment="1">
      <alignment vertical="center"/>
    </xf>
    <xf numFmtId="0" fontId="32" fillId="0" borderId="28" xfId="0" applyFont="1" applyBorder="1" applyAlignment="1">
      <alignment vertical="center"/>
    </xf>
    <xf numFmtId="1" fontId="23" fillId="0" borderId="28" xfId="3" applyBorder="1" applyAlignment="1">
      <alignment horizontal="center" vertical="center" shrinkToFit="1"/>
    </xf>
    <xf numFmtId="166" fontId="23" fillId="4" borderId="28" xfId="5" applyNumberFormat="1" applyBorder="1" applyAlignment="1">
      <alignment vertical="center" shrinkToFit="1"/>
    </xf>
    <xf numFmtId="166" fontId="32" fillId="0" borderId="28" xfId="0" applyNumberFormat="1" applyFont="1" applyBorder="1" applyAlignment="1">
      <alignment vertical="center"/>
    </xf>
    <xf numFmtId="166" fontId="32" fillId="0" borderId="29" xfId="0" applyNumberFormat="1" applyFont="1" applyBorder="1" applyAlignment="1">
      <alignment vertical="center"/>
    </xf>
    <xf numFmtId="166" fontId="23" fillId="4" borderId="3" xfId="5" applyNumberFormat="1" applyBorder="1" applyAlignment="1">
      <alignment vertical="center" shrinkToFit="1"/>
    </xf>
    <xf numFmtId="166" fontId="23" fillId="4" borderId="13" xfId="5" applyNumberFormat="1" applyBorder="1" applyAlignment="1">
      <alignment vertical="center" shrinkToFit="1"/>
    </xf>
    <xf numFmtId="166" fontId="32" fillId="0" borderId="13" xfId="0" applyNumberFormat="1" applyFont="1" applyBorder="1" applyAlignment="1">
      <alignment vertical="center"/>
    </xf>
    <xf numFmtId="166" fontId="32" fillId="0" borderId="24" xfId="0" applyNumberFormat="1" applyFont="1" applyBorder="1" applyAlignment="1">
      <alignment vertical="center"/>
    </xf>
    <xf numFmtId="49" fontId="0" fillId="0" borderId="11" xfId="0" applyNumberFormat="1" applyBorder="1" applyAlignment="1">
      <alignment horizontal="left" wrapText="1"/>
    </xf>
    <xf numFmtId="0" fontId="32" fillId="0" borderId="5" xfId="0" applyFont="1" applyBorder="1" applyAlignment="1">
      <alignment vertical="center"/>
    </xf>
    <xf numFmtId="1" fontId="23" fillId="0" borderId="5" xfId="3" applyBorder="1" applyAlignment="1">
      <alignment horizontal="center" vertical="center" shrinkToFit="1"/>
    </xf>
    <xf numFmtId="166" fontId="32" fillId="0" borderId="5" xfId="0" applyNumberFormat="1" applyFont="1" applyBorder="1" applyAlignment="1">
      <alignment vertical="center"/>
    </xf>
    <xf numFmtId="166" fontId="32" fillId="0" borderId="9" xfId="0" applyNumberFormat="1" applyFont="1" applyBorder="1" applyAlignment="1">
      <alignment vertical="center"/>
    </xf>
    <xf numFmtId="49" fontId="1" fillId="2" borderId="27" xfId="0" applyNumberFormat="1" applyFont="1" applyFill="1" applyBorder="1"/>
    <xf numFmtId="0" fontId="1" fillId="2" borderId="18" xfId="0" applyFont="1" applyFill="1" applyBorder="1" applyAlignment="1">
      <alignment vertical="top" wrapText="1"/>
    </xf>
    <xf numFmtId="49" fontId="1" fillId="2" borderId="18" xfId="0" applyNumberFormat="1" applyFont="1" applyFill="1" applyBorder="1" applyAlignment="1">
      <alignment horizontal="center" vertical="center"/>
    </xf>
    <xf numFmtId="49" fontId="25" fillId="0" borderId="18" xfId="0" applyNumberFormat="1" applyFont="1" applyBorder="1" applyAlignment="1">
      <alignment horizontal="center" vertical="center"/>
    </xf>
    <xf numFmtId="166" fontId="25" fillId="0" borderId="18" xfId="0" applyNumberFormat="1" applyFont="1" applyBorder="1" applyAlignment="1">
      <alignment vertical="center"/>
    </xf>
    <xf numFmtId="166" fontId="25" fillId="0" borderId="19" xfId="0" applyNumberFormat="1" applyFont="1" applyBorder="1" applyAlignment="1">
      <alignment vertical="center"/>
    </xf>
    <xf numFmtId="49" fontId="1" fillId="0" borderId="27" xfId="0" applyNumberFormat="1" applyFont="1" applyBorder="1"/>
    <xf numFmtId="0" fontId="1" fillId="2" borderId="18" xfId="0" applyFont="1" applyFill="1" applyBorder="1" applyAlignment="1">
      <alignment horizontal="left" vertical="center" wrapText="1"/>
    </xf>
    <xf numFmtId="49" fontId="4" fillId="2" borderId="18" xfId="0" applyNumberFormat="1" applyFont="1" applyFill="1" applyBorder="1" applyAlignment="1">
      <alignment horizontal="center" vertical="center"/>
    </xf>
    <xf numFmtId="49" fontId="1" fillId="0" borderId="21" xfId="0" applyNumberFormat="1" applyFont="1" applyBorder="1" applyAlignment="1">
      <alignment vertical="center" wrapText="1"/>
    </xf>
    <xf numFmtId="0" fontId="1" fillId="2" borderId="17" xfId="0" applyFont="1" applyFill="1" applyBorder="1" applyAlignment="1">
      <alignment horizontal="left" vertical="top" wrapText="1"/>
    </xf>
    <xf numFmtId="49" fontId="4" fillId="2" borderId="28" xfId="0" applyNumberFormat="1" applyFont="1" applyFill="1" applyBorder="1" applyAlignment="1">
      <alignment horizontal="center" vertical="center"/>
    </xf>
    <xf numFmtId="49" fontId="23" fillId="0" borderId="72" xfId="4" applyBorder="1" applyAlignment="1">
      <alignment horizontal="center" vertical="center" shrinkToFit="1"/>
    </xf>
    <xf numFmtId="166" fontId="25" fillId="0" borderId="29" xfId="0" applyNumberFormat="1" applyFont="1" applyBorder="1" applyAlignment="1">
      <alignment vertical="center"/>
    </xf>
    <xf numFmtId="49" fontId="25" fillId="0" borderId="5" xfId="0" applyNumberFormat="1" applyFont="1" applyBorder="1" applyAlignment="1">
      <alignment vertical="center"/>
    </xf>
    <xf numFmtId="49" fontId="32" fillId="0" borderId="5" xfId="0" applyNumberFormat="1" applyFont="1" applyBorder="1" applyAlignment="1">
      <alignment horizontal="center" vertical="center"/>
    </xf>
    <xf numFmtId="49" fontId="1" fillId="5" borderId="10" xfId="0" applyNumberFormat="1" applyFont="1" applyFill="1" applyBorder="1" applyAlignment="1">
      <alignment vertical="center"/>
    </xf>
    <xf numFmtId="166" fontId="25" fillId="0" borderId="8" xfId="0" applyNumberFormat="1" applyFont="1" applyBorder="1" applyAlignment="1">
      <alignment vertical="center"/>
    </xf>
    <xf numFmtId="0" fontId="1" fillId="5" borderId="6" xfId="0" applyFont="1" applyFill="1" applyBorder="1" applyAlignment="1">
      <alignment horizontal="left" vertical="center" wrapText="1"/>
    </xf>
    <xf numFmtId="49" fontId="25" fillId="0" borderId="21" xfId="0" applyNumberFormat="1" applyFont="1" applyBorder="1" applyAlignment="1">
      <alignment wrapText="1"/>
    </xf>
    <xf numFmtId="0" fontId="25" fillId="0" borderId="17" xfId="0" applyFont="1" applyBorder="1" applyAlignment="1">
      <alignment horizontal="left" vertical="top" wrapText="1"/>
    </xf>
    <xf numFmtId="49" fontId="0" fillId="0" borderId="14" xfId="0" applyNumberFormat="1" applyBorder="1" applyAlignment="1">
      <alignment wrapText="1"/>
    </xf>
    <xf numFmtId="0" fontId="25" fillId="0" borderId="28" xfId="0" applyFont="1" applyBorder="1" applyAlignment="1">
      <alignment horizontal="left" vertical="top" wrapText="1"/>
    </xf>
    <xf numFmtId="0" fontId="1" fillId="2" borderId="13" xfId="0" applyFont="1" applyFill="1" applyBorder="1" applyAlignment="1">
      <alignment horizontal="left" vertical="center" wrapText="1"/>
    </xf>
    <xf numFmtId="49" fontId="1" fillId="0" borderId="12" xfId="0" applyNumberFormat="1" applyFont="1" applyBorder="1" applyAlignment="1">
      <alignment horizontal="left"/>
    </xf>
    <xf numFmtId="49" fontId="1" fillId="0" borderId="5" xfId="0" applyNumberFormat="1" applyFont="1" applyBorder="1" applyAlignment="1">
      <alignment horizontal="center" vertical="center"/>
    </xf>
    <xf numFmtId="49" fontId="1" fillId="0" borderId="21" xfId="0" applyNumberFormat="1" applyFont="1" applyBorder="1"/>
    <xf numFmtId="49" fontId="1" fillId="2" borderId="4" xfId="0" applyNumberFormat="1" applyFont="1" applyFill="1" applyBorder="1" applyAlignment="1">
      <alignment horizontal="center" vertical="center"/>
    </xf>
    <xf numFmtId="49" fontId="25" fillId="0" borderId="4" xfId="0" applyNumberFormat="1" applyFont="1" applyBorder="1" applyAlignment="1">
      <alignment horizontal="center" vertical="center"/>
    </xf>
    <xf numFmtId="166" fontId="25" fillId="0" borderId="4" xfId="0" applyNumberFormat="1" applyFont="1" applyBorder="1" applyAlignment="1">
      <alignment vertical="center"/>
    </xf>
    <xf numFmtId="166" fontId="25" fillId="0" borderId="7" xfId="0" applyNumberFormat="1" applyFont="1" applyBorder="1" applyAlignment="1">
      <alignment vertical="center"/>
    </xf>
    <xf numFmtId="166" fontId="25" fillId="0" borderId="24" xfId="0" applyNumberFormat="1" applyFont="1" applyBorder="1" applyAlignment="1">
      <alignment vertical="center"/>
    </xf>
    <xf numFmtId="49" fontId="1" fillId="2" borderId="21" xfId="0" applyNumberFormat="1" applyFont="1" applyFill="1" applyBorder="1"/>
    <xf numFmtId="0" fontId="1" fillId="2" borderId="17" xfId="0" applyFont="1" applyFill="1" applyBorder="1" applyAlignment="1">
      <alignment vertical="top" wrapText="1"/>
    </xf>
    <xf numFmtId="0" fontId="1" fillId="2" borderId="4" xfId="0" applyFont="1" applyFill="1" applyBorder="1" applyAlignment="1">
      <alignment vertical="top" wrapText="1"/>
    </xf>
    <xf numFmtId="0" fontId="1" fillId="5" borderId="3" xfId="0" applyFont="1" applyFill="1" applyBorder="1" applyAlignment="1">
      <alignment vertical="top" wrapText="1"/>
    </xf>
    <xf numFmtId="0" fontId="0" fillId="0" borderId="14" xfId="0" applyBorder="1"/>
    <xf numFmtId="0" fontId="0" fillId="0" borderId="15" xfId="0" applyBorder="1" applyAlignment="1">
      <alignment vertical="top" wrapText="1"/>
    </xf>
    <xf numFmtId="49" fontId="1" fillId="0" borderId="26" xfId="0" applyNumberFormat="1" applyFont="1" applyBorder="1" applyAlignment="1">
      <alignment vertical="center" wrapText="1"/>
    </xf>
    <xf numFmtId="0" fontId="1" fillId="5" borderId="17" xfId="0" applyFont="1" applyFill="1" applyBorder="1" applyAlignment="1">
      <alignment vertical="center" wrapText="1"/>
    </xf>
    <xf numFmtId="0" fontId="0" fillId="5" borderId="6" xfId="0" applyFill="1" applyBorder="1" applyAlignment="1">
      <alignment vertical="center" wrapText="1"/>
    </xf>
    <xf numFmtId="49" fontId="26" fillId="0" borderId="71" xfId="9" applyFont="1" applyBorder="1" applyAlignment="1">
      <alignment horizontal="center" vertical="center" wrapText="1"/>
    </xf>
    <xf numFmtId="0" fontId="1" fillId="5" borderId="13" xfId="0" applyFont="1" applyFill="1" applyBorder="1" applyAlignment="1">
      <alignment vertical="center" wrapText="1"/>
    </xf>
    <xf numFmtId="49" fontId="4" fillId="2" borderId="3" xfId="0" applyNumberFormat="1" applyFont="1" applyFill="1" applyBorder="1" applyAlignment="1">
      <alignment horizontal="center" vertical="center"/>
    </xf>
    <xf numFmtId="49" fontId="26" fillId="0" borderId="74" xfId="9" applyFont="1" applyBorder="1" applyAlignment="1">
      <alignment horizontal="center" vertical="center" wrapText="1"/>
    </xf>
    <xf numFmtId="0" fontId="0" fillId="5" borderId="15" xfId="0" applyFill="1" applyBorder="1" applyAlignment="1">
      <alignment vertical="center" wrapText="1"/>
    </xf>
    <xf numFmtId="49" fontId="26" fillId="0" borderId="75" xfId="9" applyFont="1" applyBorder="1" applyAlignment="1">
      <alignment horizontal="center" vertical="center" wrapText="1"/>
    </xf>
    <xf numFmtId="0" fontId="1" fillId="5" borderId="17" xfId="0" applyFont="1" applyFill="1" applyBorder="1" applyAlignment="1">
      <alignment horizontal="left" vertical="top" wrapText="1"/>
    </xf>
    <xf numFmtId="0" fontId="1" fillId="5" borderId="6" xfId="0" applyFont="1" applyFill="1" applyBorder="1" applyAlignment="1">
      <alignment horizontal="left" vertical="top" wrapText="1"/>
    </xf>
    <xf numFmtId="0" fontId="25" fillId="0" borderId="3" xfId="0" applyFont="1" applyBorder="1" applyAlignment="1">
      <alignment horizontal="center" vertical="center"/>
    </xf>
    <xf numFmtId="49" fontId="25" fillId="0" borderId="23" xfId="0" applyNumberFormat="1" applyFont="1" applyBorder="1" applyAlignment="1">
      <alignment wrapText="1"/>
    </xf>
    <xf numFmtId="49" fontId="1" fillId="2" borderId="15" xfId="0" applyNumberFormat="1" applyFont="1" applyFill="1" applyBorder="1" applyAlignment="1">
      <alignment horizontal="center" vertical="center"/>
    </xf>
    <xf numFmtId="49" fontId="25" fillId="0" borderId="15" xfId="0" applyNumberFormat="1" applyFont="1" applyBorder="1" applyAlignment="1">
      <alignment horizontal="center" vertical="center"/>
    </xf>
    <xf numFmtId="166" fontId="25" fillId="0" borderId="15" xfId="0" applyNumberFormat="1" applyFont="1" applyBorder="1" applyAlignment="1">
      <alignment vertical="center"/>
    </xf>
    <xf numFmtId="166" fontId="25" fillId="0" borderId="16" xfId="0" applyNumberFormat="1" applyFont="1" applyBorder="1" applyAlignment="1">
      <alignment vertical="center"/>
    </xf>
    <xf numFmtId="49" fontId="1" fillId="0" borderId="10" xfId="0" applyNumberFormat="1" applyFont="1" applyBorder="1" applyAlignment="1">
      <alignment wrapText="1"/>
    </xf>
    <xf numFmtId="0" fontId="1" fillId="0" borderId="17" xfId="0" applyFont="1" applyBorder="1" applyAlignment="1">
      <alignment horizontal="left" vertical="center" wrapText="1"/>
    </xf>
    <xf numFmtId="49" fontId="1" fillId="2" borderId="10" xfId="0" applyNumberFormat="1" applyFont="1" applyFill="1" applyBorder="1"/>
    <xf numFmtId="49" fontId="1" fillId="2" borderId="11" xfId="0" applyNumberFormat="1" applyFont="1" applyFill="1" applyBorder="1" applyAlignment="1">
      <alignment vertical="center" wrapText="1"/>
    </xf>
    <xf numFmtId="0" fontId="0" fillId="0" borderId="11" xfId="0" applyBorder="1" applyAlignment="1">
      <alignment vertical="center" wrapText="1"/>
    </xf>
    <xf numFmtId="49" fontId="1" fillId="2" borderId="12" xfId="0" applyNumberFormat="1" applyFont="1" applyFill="1" applyBorder="1"/>
    <xf numFmtId="0" fontId="1" fillId="5" borderId="18" xfId="0" applyFont="1" applyFill="1" applyBorder="1" applyAlignment="1">
      <alignment horizontal="left" vertical="top" wrapText="1"/>
    </xf>
    <xf numFmtId="0" fontId="1" fillId="2" borderId="18" xfId="0" applyFont="1" applyFill="1" applyBorder="1" applyAlignment="1">
      <alignment horizontal="left" vertical="top" wrapText="1"/>
    </xf>
    <xf numFmtId="49" fontId="1" fillId="2" borderId="6" xfId="0" applyNumberFormat="1" applyFont="1" applyFill="1" applyBorder="1" applyAlignment="1">
      <alignment horizontal="center" vertical="center" wrapText="1"/>
    </xf>
    <xf numFmtId="49" fontId="1" fillId="2" borderId="28"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0" borderId="54" xfId="0" applyFont="1" applyFill="1" applyBorder="1" applyAlignment="1">
      <alignment horizontal="center" vertical="top" wrapText="1"/>
    </xf>
    <xf numFmtId="0" fontId="1" fillId="0" borderId="55"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17" xfId="0" applyFont="1" applyFill="1" applyBorder="1" applyAlignment="1">
      <alignment horizontal="center" vertical="center"/>
    </xf>
    <xf numFmtId="49" fontId="10" fillId="0" borderId="45" xfId="0" applyNumberFormat="1" applyFont="1" applyFill="1" applyBorder="1" applyAlignment="1">
      <alignment horizontal="center" vertical="center" wrapText="1"/>
    </xf>
    <xf numFmtId="49" fontId="10" fillId="0" borderId="39" xfId="0" applyNumberFormat="1" applyFont="1" applyFill="1" applyBorder="1" applyAlignment="1">
      <alignment horizontal="center" vertical="center" wrapText="1"/>
    </xf>
    <xf numFmtId="0" fontId="1" fillId="5" borderId="28" xfId="0" applyFont="1" applyFill="1" applyBorder="1" applyAlignment="1">
      <alignment horizontal="left" vertical="top" wrapText="1"/>
    </xf>
    <xf numFmtId="49" fontId="10" fillId="0" borderId="21" xfId="0" applyNumberFormat="1" applyFont="1" applyFill="1" applyBorder="1" applyAlignment="1">
      <alignment vertical="center"/>
    </xf>
    <xf numFmtId="0" fontId="10" fillId="0" borderId="17" xfId="0" applyFont="1" applyFill="1" applyBorder="1" applyAlignment="1">
      <alignment horizontal="left" vertical="top" wrapText="1"/>
    </xf>
    <xf numFmtId="0" fontId="10" fillId="0" borderId="52" xfId="0" applyFont="1" applyFill="1" applyBorder="1" applyAlignment="1">
      <alignment horizontal="left" vertical="top" wrapText="1"/>
    </xf>
    <xf numFmtId="0" fontId="0" fillId="0" borderId="49" xfId="0" applyFill="1" applyBorder="1" applyAlignment="1">
      <alignment wrapText="1"/>
    </xf>
    <xf numFmtId="0" fontId="0" fillId="0" borderId="53" xfId="0" applyFill="1" applyBorder="1" applyAlignment="1">
      <alignment wrapText="1"/>
    </xf>
    <xf numFmtId="4" fontId="10" fillId="0" borderId="17" xfId="0" applyNumberFormat="1" applyFont="1" applyFill="1" applyBorder="1" applyAlignment="1">
      <alignment vertical="center"/>
    </xf>
    <xf numFmtId="4" fontId="11" fillId="0" borderId="52" xfId="0" applyNumberFormat="1" applyFont="1" applyFill="1" applyBorder="1" applyAlignment="1">
      <alignment horizontal="right" vertical="center"/>
    </xf>
    <xf numFmtId="0" fontId="0" fillId="0" borderId="49" xfId="0" applyFill="1" applyBorder="1" applyAlignment="1">
      <alignment horizontal="right" vertical="center"/>
    </xf>
    <xf numFmtId="0" fontId="0" fillId="0" borderId="53" xfId="0" applyFill="1" applyBorder="1" applyAlignment="1">
      <alignment horizontal="right" vertical="center"/>
    </xf>
    <xf numFmtId="4" fontId="11" fillId="0" borderId="17" xfId="0" applyNumberFormat="1" applyFont="1" applyFill="1" applyBorder="1" applyAlignment="1">
      <alignment vertical="center"/>
    </xf>
    <xf numFmtId="4" fontId="11" fillId="0" borderId="22" xfId="0" applyNumberFormat="1" applyFont="1" applyFill="1" applyBorder="1" applyAlignment="1">
      <alignment vertical="center"/>
    </xf>
    <xf numFmtId="49" fontId="10" fillId="0" borderId="58" xfId="0" applyNumberFormat="1" applyFont="1" applyFill="1" applyBorder="1" applyAlignment="1">
      <alignment horizontal="center" vertical="center" wrapText="1"/>
    </xf>
    <xf numFmtId="0" fontId="0" fillId="0" borderId="0" xfId="0" applyFill="1" applyAlignment="1">
      <alignment horizontal="center" vertical="center" wrapText="1"/>
    </xf>
    <xf numFmtId="166" fontId="10" fillId="0" borderId="20" xfId="0" applyNumberFormat="1" applyFont="1" applyFill="1" applyBorder="1" applyAlignment="1">
      <alignment vertical="center"/>
    </xf>
    <xf numFmtId="49" fontId="10" fillId="0" borderId="26" xfId="0" applyNumberFormat="1" applyFont="1" applyFill="1" applyBorder="1" applyAlignment="1">
      <alignment vertical="center"/>
    </xf>
    <xf numFmtId="4" fontId="10" fillId="0" borderId="73" xfId="0" applyNumberFormat="1" applyFont="1" applyFill="1" applyBorder="1" applyAlignment="1">
      <alignment horizontal="right" vertical="center"/>
    </xf>
    <xf numFmtId="0" fontId="0" fillId="0" borderId="45" xfId="0" applyFill="1" applyBorder="1" applyAlignment="1">
      <alignment horizontal="right" vertical="center"/>
    </xf>
    <xf numFmtId="0" fontId="0" fillId="0" borderId="56" xfId="0" applyFill="1" applyBorder="1" applyAlignment="1">
      <alignment horizontal="right" vertical="center"/>
    </xf>
    <xf numFmtId="4" fontId="10" fillId="0" borderId="6" xfId="0" applyNumberFormat="1" applyFont="1" applyFill="1" applyBorder="1" applyAlignment="1">
      <alignment vertical="center"/>
    </xf>
    <xf numFmtId="4" fontId="10" fillId="0" borderId="20" xfId="0" applyNumberFormat="1" applyFont="1" applyFill="1" applyBorder="1" applyAlignment="1">
      <alignment vertical="center"/>
    </xf>
    <xf numFmtId="49" fontId="10" fillId="0" borderId="27" xfId="0" applyNumberFormat="1" applyFont="1" applyFill="1" applyBorder="1" applyAlignment="1">
      <alignment vertical="center"/>
    </xf>
    <xf numFmtId="49" fontId="10" fillId="0" borderId="73" xfId="0" applyNumberFormat="1" applyFont="1" applyFill="1" applyBorder="1" applyAlignment="1">
      <alignment horizontal="right" vertical="center"/>
    </xf>
    <xf numFmtId="166" fontId="10" fillId="0" borderId="18" xfId="0" applyNumberFormat="1" applyFont="1" applyFill="1" applyBorder="1" applyAlignment="1">
      <alignment vertical="center"/>
    </xf>
    <xf numFmtId="166" fontId="10" fillId="0" borderId="19" xfId="0" applyNumberFormat="1" applyFont="1" applyFill="1" applyBorder="1" applyAlignment="1">
      <alignment vertical="center"/>
    </xf>
    <xf numFmtId="4" fontId="10" fillId="0" borderId="18" xfId="0" applyNumberFormat="1" applyFont="1" applyFill="1" applyBorder="1" applyAlignment="1">
      <alignment vertical="center"/>
    </xf>
    <xf numFmtId="0" fontId="1" fillId="0" borderId="18" xfId="0" applyFont="1" applyFill="1" applyBorder="1"/>
    <xf numFmtId="49" fontId="10" fillId="0" borderId="73" xfId="0" applyNumberFormat="1" applyFont="1" applyFill="1" applyBorder="1" applyAlignment="1">
      <alignment horizontal="center" vertical="center"/>
    </xf>
    <xf numFmtId="0" fontId="0" fillId="0" borderId="45" xfId="0" applyFill="1" applyBorder="1" applyAlignment="1">
      <alignment horizontal="center" vertical="center"/>
    </xf>
    <xf numFmtId="0" fontId="0" fillId="0" borderId="56" xfId="0" applyFill="1" applyBorder="1" applyAlignment="1">
      <alignment horizontal="center" vertical="center"/>
    </xf>
    <xf numFmtId="49" fontId="10" fillId="0" borderId="52" xfId="0" applyNumberFormat="1" applyFont="1" applyFill="1" applyBorder="1" applyAlignment="1">
      <alignment horizontal="center" vertical="center"/>
    </xf>
    <xf numFmtId="0" fontId="0" fillId="0" borderId="49" xfId="0" applyFill="1" applyBorder="1" applyAlignment="1">
      <alignment horizontal="center" vertical="center"/>
    </xf>
    <xf numFmtId="0" fontId="0" fillId="0" borderId="53" xfId="0" applyFill="1" applyBorder="1" applyAlignment="1">
      <alignment horizontal="center" vertical="center"/>
    </xf>
    <xf numFmtId="49" fontId="10" fillId="0" borderId="73"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49" fontId="10" fillId="0" borderId="21" xfId="0" applyNumberFormat="1" applyFont="1" applyFill="1" applyBorder="1"/>
    <xf numFmtId="0" fontId="10" fillId="0" borderId="17" xfId="0" applyFont="1" applyFill="1" applyBorder="1" applyAlignment="1">
      <alignment horizontal="left" wrapText="1"/>
    </xf>
    <xf numFmtId="0" fontId="10" fillId="0" borderId="18" xfId="0" applyFont="1" applyFill="1" applyBorder="1" applyAlignment="1">
      <alignment horizontal="center" vertical="center" wrapText="1"/>
    </xf>
    <xf numFmtId="4" fontId="10" fillId="0" borderId="19" xfId="0" applyNumberFormat="1" applyFont="1" applyFill="1" applyBorder="1" applyAlignment="1">
      <alignment vertical="center"/>
    </xf>
    <xf numFmtId="0" fontId="0" fillId="0" borderId="26" xfId="0" applyFill="1" applyBorder="1" applyAlignment="1">
      <alignment horizontal="left" vertical="center" wrapText="1"/>
    </xf>
    <xf numFmtId="0" fontId="0" fillId="0" borderId="6" xfId="0" applyFill="1" applyBorder="1" applyAlignment="1">
      <alignment horizontal="left" vertical="center" wrapText="1"/>
    </xf>
    <xf numFmtId="0" fontId="1" fillId="0" borderId="28" xfId="0" applyFont="1" applyFill="1" applyBorder="1" applyAlignment="1">
      <alignment horizontal="left" wrapText="1"/>
    </xf>
    <xf numFmtId="4" fontId="1" fillId="0" borderId="28" xfId="0" applyNumberFormat="1" applyFont="1" applyFill="1" applyBorder="1" applyAlignment="1">
      <alignment vertical="center"/>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1" fillId="0" borderId="5" xfId="0" applyFont="1" applyFill="1" applyBorder="1" applyAlignment="1">
      <alignment horizontal="left" wrapText="1"/>
    </xf>
    <xf numFmtId="4" fontId="1" fillId="0" borderId="5" xfId="0" applyNumberFormat="1" applyFont="1" applyFill="1" applyBorder="1" applyAlignment="1">
      <alignment vertical="center"/>
    </xf>
    <xf numFmtId="4" fontId="10" fillId="0" borderId="73" xfId="0" applyNumberFormat="1" applyFont="1" applyFill="1" applyBorder="1" applyAlignment="1">
      <alignment horizontal="right" vertical="center" wrapText="1"/>
    </xf>
    <xf numFmtId="0" fontId="0" fillId="0" borderId="45" xfId="0" applyFill="1" applyBorder="1" applyAlignment="1">
      <alignment horizontal="right" vertical="center" wrapText="1"/>
    </xf>
    <xf numFmtId="0" fontId="0" fillId="0" borderId="56" xfId="0" applyFill="1" applyBorder="1" applyAlignment="1">
      <alignment horizontal="right" vertical="center" wrapText="1"/>
    </xf>
    <xf numFmtId="49" fontId="10" fillId="0" borderId="14" xfId="0" applyNumberFormat="1" applyFont="1" applyFill="1" applyBorder="1"/>
    <xf numFmtId="0" fontId="10" fillId="0" borderId="15" xfId="0" applyFont="1" applyFill="1" applyBorder="1" applyAlignment="1">
      <alignment vertical="top" wrapText="1"/>
    </xf>
    <xf numFmtId="0" fontId="10" fillId="0" borderId="15" xfId="0" applyFont="1" applyFill="1" applyBorder="1" applyAlignment="1">
      <alignment horizontal="left" vertical="top" wrapText="1"/>
    </xf>
    <xf numFmtId="0" fontId="0" fillId="0" borderId="45" xfId="0" applyFill="1" applyBorder="1" applyAlignment="1">
      <alignment horizontal="center" vertical="center" wrapText="1"/>
    </xf>
    <xf numFmtId="0" fontId="0" fillId="0" borderId="56" xfId="0" applyFill="1" applyBorder="1" applyAlignment="1">
      <alignment horizontal="center" vertical="center" wrapText="1"/>
    </xf>
    <xf numFmtId="166" fontId="10" fillId="0" borderId="15" xfId="0" applyNumberFormat="1" applyFont="1" applyFill="1" applyBorder="1" applyAlignment="1">
      <alignment vertical="center"/>
    </xf>
    <xf numFmtId="166" fontId="10" fillId="0" borderId="16" xfId="0" applyNumberFormat="1" applyFont="1" applyFill="1" applyBorder="1" applyAlignment="1">
      <alignment vertical="center"/>
    </xf>
    <xf numFmtId="49" fontId="1" fillId="0" borderId="27" xfId="0" applyNumberFormat="1" applyFont="1" applyFill="1" applyBorder="1"/>
    <xf numFmtId="0" fontId="1" fillId="0" borderId="18" xfId="0" applyFont="1" applyFill="1" applyBorder="1" applyAlignment="1">
      <alignment horizontal="left" vertical="top" wrapText="1"/>
    </xf>
    <xf numFmtId="49" fontId="1" fillId="0" borderId="18" xfId="0" applyNumberFormat="1" applyFont="1" applyFill="1" applyBorder="1" applyAlignment="1">
      <alignment horizontal="center" vertical="center"/>
    </xf>
    <xf numFmtId="166" fontId="1" fillId="0" borderId="18" xfId="0" applyNumberFormat="1" applyFont="1" applyFill="1" applyBorder="1" applyAlignment="1">
      <alignment vertical="center"/>
    </xf>
    <xf numFmtId="166" fontId="1" fillId="0" borderId="19" xfId="0" applyNumberFormat="1" applyFont="1" applyFill="1" applyBorder="1" applyAlignment="1">
      <alignment vertical="center"/>
    </xf>
    <xf numFmtId="49" fontId="57" fillId="0" borderId="10" xfId="0" applyNumberFormat="1" applyFont="1" applyFill="1" applyBorder="1"/>
    <xf numFmtId="49" fontId="10" fillId="0" borderId="15" xfId="0" applyNumberFormat="1" applyFont="1" applyFill="1" applyBorder="1" applyAlignment="1">
      <alignment horizontal="center" vertical="center"/>
    </xf>
    <xf numFmtId="0" fontId="10" fillId="0" borderId="17" xfId="0" applyFont="1" applyFill="1" applyBorder="1" applyAlignment="1">
      <alignment vertical="top" wrapText="1"/>
    </xf>
    <xf numFmtId="2" fontId="10" fillId="0" borderId="52" xfId="0" applyNumberFormat="1" applyFont="1" applyFill="1" applyBorder="1" applyAlignment="1">
      <alignment horizontal="center" vertical="center" wrapText="1"/>
    </xf>
    <xf numFmtId="2" fontId="0" fillId="0" borderId="49" xfId="0" applyNumberFormat="1" applyFill="1" applyBorder="1" applyAlignment="1">
      <alignment horizontal="center" vertical="center" wrapText="1"/>
    </xf>
    <xf numFmtId="2" fontId="0" fillId="0" borderId="53" xfId="0" applyNumberFormat="1" applyFill="1" applyBorder="1" applyAlignment="1">
      <alignment horizontal="center" vertical="center" wrapText="1"/>
    </xf>
    <xf numFmtId="166" fontId="1" fillId="0" borderId="4" xfId="0" applyNumberFormat="1" applyFont="1" applyFill="1" applyBorder="1" applyAlignment="1">
      <alignment vertical="center"/>
    </xf>
    <xf numFmtId="2" fontId="10" fillId="0" borderId="58" xfId="0" applyNumberFormat="1" applyFont="1" applyFill="1" applyBorder="1" applyAlignment="1">
      <alignment horizontal="center" vertical="center" wrapText="1"/>
    </xf>
    <xf numFmtId="2" fontId="0" fillId="0" borderId="0" xfId="0" applyNumberFormat="1" applyFill="1" applyAlignment="1">
      <alignment horizontal="center" vertical="center" wrapText="1"/>
    </xf>
    <xf numFmtId="2" fontId="0" fillId="0" borderId="57" xfId="0" applyNumberForma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8" xfId="0" applyFont="1" applyFill="1" applyBorder="1" applyAlignment="1">
      <alignment horizontal="center" vertical="center" wrapText="1"/>
    </xf>
    <xf numFmtId="49" fontId="4" fillId="0" borderId="13" xfId="0" applyNumberFormat="1" applyFont="1" applyBorder="1" applyAlignment="1">
      <alignment horizontal="center" vertical="center" wrapText="1"/>
    </xf>
    <xf numFmtId="49" fontId="25" fillId="0" borderId="6" xfId="0" applyNumberFormat="1" applyFont="1" applyFill="1" applyBorder="1" applyAlignment="1">
      <alignment horizontal="center" vertical="center" wrapText="1"/>
    </xf>
    <xf numFmtId="49" fontId="25" fillId="0" borderId="28"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8" xfId="0" applyFont="1" applyBorder="1" applyAlignment="1">
      <alignment horizontal="center" vertical="center" wrapText="1"/>
    </xf>
    <xf numFmtId="49" fontId="24" fillId="0" borderId="4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2" fontId="10" fillId="0" borderId="3" xfId="0" applyNumberFormat="1" applyFont="1" applyFill="1" applyBorder="1" applyAlignment="1">
      <alignment horizontal="right" vertical="center" wrapText="1"/>
    </xf>
    <xf numFmtId="0" fontId="27" fillId="0" borderId="13" xfId="0" applyFont="1" applyBorder="1" applyAlignment="1">
      <alignment vertical="top" wrapText="1"/>
    </xf>
    <xf numFmtId="49" fontId="4" fillId="0" borderId="47" xfId="0" applyNumberFormat="1" applyFont="1" applyFill="1" applyBorder="1" applyAlignment="1">
      <alignment horizontal="center" vertical="center" wrapText="1"/>
    </xf>
    <xf numFmtId="0" fontId="0" fillId="0" borderId="35" xfId="0" applyBorder="1" applyAlignment="1"/>
    <xf numFmtId="0" fontId="18" fillId="0" borderId="28" xfId="0" applyFont="1" applyBorder="1" applyAlignment="1">
      <alignment horizontal="center" vertical="center" wrapText="1"/>
    </xf>
    <xf numFmtId="0" fontId="25" fillId="0" borderId="3" xfId="0" applyFont="1" applyFill="1" applyBorder="1" applyAlignment="1">
      <alignment vertical="center" wrapText="1"/>
    </xf>
    <xf numFmtId="0" fontId="0" fillId="0" borderId="3" xfId="0" applyBorder="1" applyAlignment="1"/>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0" borderId="39" xfId="0"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13" xfId="0" applyNumberFormat="1" applyFont="1" applyFill="1" applyBorder="1" applyAlignment="1">
      <alignment horizontal="center" vertical="center" wrapText="1"/>
    </xf>
    <xf numFmtId="49" fontId="1" fillId="0" borderId="50" xfId="0" applyNumberFormat="1" applyFont="1" applyBorder="1" applyAlignment="1">
      <alignment horizontal="center" vertical="center" wrapText="1"/>
    </xf>
    <xf numFmtId="0" fontId="4" fillId="0" borderId="50" xfId="0" applyFont="1" applyBorder="1" applyAlignment="1">
      <alignment wrapText="1"/>
    </xf>
    <xf numFmtId="0" fontId="1" fillId="0" borderId="50" xfId="0" applyFont="1" applyBorder="1" applyAlignment="1">
      <alignment horizontal="center" vertical="center" wrapText="1"/>
    </xf>
    <xf numFmtId="0" fontId="1" fillId="0" borderId="36" xfId="0" applyFont="1" applyBorder="1" applyAlignment="1">
      <alignment horizontal="center" vertical="center" wrapText="1"/>
    </xf>
    <xf numFmtId="4" fontId="25" fillId="0" borderId="0" xfId="0" applyNumberFormat="1" applyFont="1" applyBorder="1" applyAlignment="1">
      <alignment vertical="center" wrapText="1"/>
    </xf>
    <xf numFmtId="49" fontId="10" fillId="0" borderId="47" xfId="0" applyNumberFormat="1" applyFont="1" applyFill="1" applyBorder="1" applyAlignment="1">
      <alignment horizontal="center" vertical="center" wrapText="1"/>
    </xf>
    <xf numFmtId="0" fontId="4" fillId="0" borderId="3" xfId="0" applyFont="1" applyBorder="1" applyAlignment="1">
      <alignment vertical="top" wrapText="1"/>
    </xf>
    <xf numFmtId="0" fontId="1" fillId="0" borderId="13" xfId="0" applyFont="1" applyBorder="1" applyAlignment="1">
      <alignment vertical="center" wrapText="1"/>
    </xf>
    <xf numFmtId="4" fontId="4" fillId="0" borderId="13" xfId="8" applyNumberFormat="1" applyFont="1" applyFill="1" applyBorder="1" applyAlignment="1">
      <alignment horizontal="right" wrapText="1"/>
    </xf>
    <xf numFmtId="4" fontId="4" fillId="0" borderId="3" xfId="8" applyNumberFormat="1" applyFont="1" applyFill="1" applyBorder="1" applyAlignment="1">
      <alignment vertical="center" wrapText="1"/>
    </xf>
    <xf numFmtId="0" fontId="38" fillId="0" borderId="37"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42" xfId="0" applyFont="1" applyFill="1" applyBorder="1" applyAlignment="1">
      <alignment horizontal="center" vertical="center" wrapText="1"/>
    </xf>
    <xf numFmtId="166" fontId="25" fillId="0" borderId="3" xfId="0" applyNumberFormat="1" applyFont="1" applyFill="1" applyBorder="1" applyAlignment="1">
      <alignment horizontal="center" vertical="center"/>
    </xf>
    <xf numFmtId="166" fontId="24" fillId="0" borderId="3" xfId="0" applyNumberFormat="1" applyFont="1" applyFill="1" applyBorder="1" applyAlignment="1">
      <alignment horizontal="center" vertical="center"/>
    </xf>
    <xf numFmtId="0" fontId="10" fillId="0" borderId="0" xfId="0" applyFont="1" applyFill="1"/>
    <xf numFmtId="0" fontId="10" fillId="0" borderId="18" xfId="0" applyFont="1" applyFill="1" applyBorder="1" applyAlignment="1">
      <alignment horizontal="left" wrapText="1"/>
    </xf>
    <xf numFmtId="166" fontId="25" fillId="0" borderId="29" xfId="0" applyNumberFormat="1" applyFont="1" applyFill="1" applyBorder="1" applyAlignment="1">
      <alignment vertical="center"/>
    </xf>
    <xf numFmtId="166" fontId="25" fillId="0" borderId="24" xfId="0" applyNumberFormat="1" applyFont="1" applyFill="1" applyBorder="1" applyAlignment="1">
      <alignment vertical="center"/>
    </xf>
    <xf numFmtId="49" fontId="10" fillId="0" borderId="21" xfId="0" applyNumberFormat="1" applyFont="1" applyFill="1" applyBorder="1" applyAlignment="1">
      <alignment horizontal="left" vertical="center"/>
    </xf>
    <xf numFmtId="0" fontId="10" fillId="0" borderId="52"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29" fillId="0" borderId="26" xfId="0" applyFont="1" applyFill="1" applyBorder="1" applyAlignment="1">
      <alignment horizontal="left" vertical="center"/>
    </xf>
    <xf numFmtId="0" fontId="0" fillId="0" borderId="58" xfId="0" applyFill="1" applyBorder="1" applyAlignment="1">
      <alignment horizontal="left" vertical="center" wrapText="1"/>
    </xf>
    <xf numFmtId="0" fontId="0" fillId="0" borderId="14" xfId="0" applyFill="1" applyBorder="1" applyAlignment="1">
      <alignment horizontal="left" vertical="center"/>
    </xf>
    <xf numFmtId="0" fontId="0" fillId="0" borderId="62" xfId="0" applyFill="1" applyBorder="1" applyAlignment="1">
      <alignment horizontal="left" vertical="center" wrapText="1"/>
    </xf>
    <xf numFmtId="4" fontId="1" fillId="0" borderId="15" xfId="0" applyNumberFormat="1" applyFont="1" applyFill="1" applyBorder="1" applyAlignment="1">
      <alignment vertical="center"/>
    </xf>
    <xf numFmtId="0" fontId="24" fillId="0" borderId="17" xfId="0" applyFont="1" applyFill="1" applyBorder="1" applyAlignment="1">
      <alignment horizontal="left" vertical="top" wrapText="1"/>
    </xf>
    <xf numFmtId="0" fontId="24" fillId="0" borderId="18" xfId="0" applyFont="1" applyFill="1" applyBorder="1" applyAlignment="1">
      <alignment horizontal="justify" vertical="top"/>
    </xf>
    <xf numFmtId="0" fontId="24" fillId="0" borderId="18" xfId="0" applyFont="1" applyFill="1" applyBorder="1" applyAlignment="1">
      <alignment vertical="top"/>
    </xf>
    <xf numFmtId="4" fontId="24" fillId="0" borderId="18" xfId="0" applyNumberFormat="1" applyFont="1" applyFill="1" applyBorder="1" applyAlignment="1">
      <alignment vertical="center"/>
    </xf>
    <xf numFmtId="0" fontId="0" fillId="0" borderId="6" xfId="0" applyFill="1" applyBorder="1" applyAlignment="1">
      <alignment horizontal="left" vertical="top" wrapText="1"/>
    </xf>
    <xf numFmtId="0" fontId="25" fillId="0" borderId="4" xfId="0" applyFont="1" applyFill="1" applyBorder="1" applyAlignment="1">
      <alignment horizontal="justify" vertical="top" wrapText="1"/>
    </xf>
    <xf numFmtId="0" fontId="25" fillId="0" borderId="4" xfId="0" applyFont="1" applyFill="1" applyBorder="1" applyAlignment="1">
      <alignment horizontal="justify" vertical="top"/>
    </xf>
    <xf numFmtId="4" fontId="25" fillId="0" borderId="4" xfId="0" applyNumberFormat="1" applyFont="1" applyFill="1" applyBorder="1" applyAlignment="1">
      <alignment vertical="center"/>
    </xf>
    <xf numFmtId="4" fontId="25" fillId="0" borderId="7" xfId="0" applyNumberFormat="1" applyFont="1" applyFill="1" applyBorder="1" applyAlignment="1">
      <alignment vertical="center"/>
    </xf>
    <xf numFmtId="0" fontId="0" fillId="0" borderId="15" xfId="0" applyFill="1" applyBorder="1" applyAlignment="1">
      <alignment horizontal="left" vertical="top" wrapText="1"/>
    </xf>
    <xf numFmtId="0" fontId="25" fillId="0" borderId="15" xfId="0" applyFont="1" applyFill="1" applyBorder="1" applyAlignment="1">
      <alignment horizontal="justify" vertical="top"/>
    </xf>
    <xf numFmtId="4" fontId="25" fillId="0" borderId="15" xfId="0" applyNumberFormat="1" applyFont="1" applyFill="1" applyBorder="1" applyAlignment="1">
      <alignment vertical="center"/>
    </xf>
    <xf numFmtId="0" fontId="24" fillId="0" borderId="6" xfId="0" applyFont="1" applyFill="1" applyBorder="1" applyAlignment="1">
      <alignment horizontal="justify" vertical="top"/>
    </xf>
    <xf numFmtId="0" fontId="24" fillId="0" borderId="6" xfId="0" applyFont="1" applyFill="1" applyBorder="1" applyAlignment="1">
      <alignment vertical="top"/>
    </xf>
    <xf numFmtId="4" fontId="24" fillId="0" borderId="6" xfId="0" applyNumberFormat="1" applyFont="1" applyFill="1" applyBorder="1" applyAlignment="1">
      <alignment vertical="center"/>
    </xf>
    <xf numFmtId="4" fontId="24" fillId="0" borderId="20" xfId="0" applyNumberFormat="1" applyFont="1" applyFill="1" applyBorder="1" applyAlignment="1">
      <alignment vertical="center"/>
    </xf>
    <xf numFmtId="0" fontId="25" fillId="0" borderId="5" xfId="0" applyFont="1" applyFill="1" applyBorder="1" applyAlignment="1">
      <alignment horizontal="justify" vertical="top"/>
    </xf>
    <xf numFmtId="4" fontId="25" fillId="0" borderId="5" xfId="0" applyNumberFormat="1" applyFont="1" applyFill="1" applyBorder="1" applyAlignment="1">
      <alignment vertical="center"/>
    </xf>
    <xf numFmtId="0" fontId="29" fillId="0" borderId="3" xfId="0" applyFont="1" applyFill="1" applyBorder="1" applyAlignment="1">
      <alignment horizontal="center" vertical="center" wrapText="1"/>
    </xf>
    <xf numFmtId="49" fontId="24" fillId="0" borderId="3" xfId="0" applyNumberFormat="1" applyFont="1" applyFill="1" applyBorder="1" applyAlignment="1">
      <alignment horizontal="center" wrapText="1"/>
    </xf>
    <xf numFmtId="49" fontId="25" fillId="0" borderId="3" xfId="0" applyNumberFormat="1" applyFont="1" applyFill="1" applyBorder="1" applyAlignment="1">
      <alignment horizontal="center" wrapText="1"/>
    </xf>
    <xf numFmtId="0" fontId="0" fillId="0" borderId="13" xfId="0" applyFill="1" applyBorder="1" applyAlignment="1">
      <alignment horizontal="center" vertical="center" wrapText="1"/>
    </xf>
    <xf numFmtId="0" fontId="0" fillId="0" borderId="45" xfId="0" applyFill="1" applyBorder="1" applyAlignment="1">
      <alignment horizontal="center" wrapText="1"/>
    </xf>
    <xf numFmtId="0" fontId="0" fillId="0" borderId="39" xfId="0" applyFill="1" applyBorder="1" applyAlignment="1">
      <alignment horizontal="center" wrapText="1"/>
    </xf>
    <xf numFmtId="0" fontId="10" fillId="0" borderId="43" xfId="0" applyFont="1" applyFill="1" applyBorder="1" applyAlignment="1">
      <alignment horizontal="center" vertical="center" wrapText="1"/>
    </xf>
    <xf numFmtId="0" fontId="38" fillId="0" borderId="43" xfId="0" applyFont="1" applyFill="1" applyBorder="1" applyAlignment="1">
      <alignment horizontal="center" vertical="center" wrapText="1" shrinkToFit="1"/>
    </xf>
    <xf numFmtId="0" fontId="38" fillId="0" borderId="50" xfId="0" applyFont="1" applyFill="1" applyBorder="1" applyAlignment="1">
      <alignment horizontal="center" vertical="center" wrapText="1" shrinkToFit="1"/>
    </xf>
    <xf numFmtId="0" fontId="38" fillId="0" borderId="36" xfId="0" applyFont="1" applyFill="1" applyBorder="1" applyAlignment="1">
      <alignment horizontal="center" vertical="center" wrapText="1" shrinkToFit="1"/>
    </xf>
    <xf numFmtId="0" fontId="38" fillId="0" borderId="48"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40" xfId="0" applyFont="1" applyFill="1" applyBorder="1" applyAlignment="1">
      <alignment horizontal="center" vertical="center"/>
    </xf>
    <xf numFmtId="49" fontId="10" fillId="0" borderId="27" xfId="0" applyNumberFormat="1" applyFont="1" applyFill="1" applyBorder="1" applyAlignment="1">
      <alignment horizontal="center" vertical="center"/>
    </xf>
    <xf numFmtId="0" fontId="10" fillId="0" borderId="18" xfId="0" applyFont="1" applyFill="1" applyBorder="1" applyAlignment="1">
      <alignment vertical="center" wrapText="1"/>
    </xf>
    <xf numFmtId="0" fontId="10" fillId="0" borderId="18" xfId="0" applyFont="1" applyFill="1" applyBorder="1" applyAlignment="1">
      <alignment wrapText="1"/>
    </xf>
    <xf numFmtId="49" fontId="24" fillId="0" borderId="27" xfId="0" applyNumberFormat="1" applyFont="1" applyFill="1" applyBorder="1" applyAlignment="1">
      <alignment vertical="center" wrapText="1"/>
    </xf>
    <xf numFmtId="0" fontId="24" fillId="0" borderId="18" xfId="0" applyFont="1" applyFill="1" applyBorder="1" applyAlignment="1">
      <alignment horizontal="left" vertical="center" wrapText="1"/>
    </xf>
    <xf numFmtId="4" fontId="10" fillId="0" borderId="17" xfId="0" applyNumberFormat="1" applyFont="1" applyFill="1" applyBorder="1" applyAlignment="1">
      <alignment horizontal="right" vertical="center"/>
    </xf>
  </cellXfs>
  <cellStyles count="13">
    <cellStyle name="xl34" xfId="1" xr:uid="{00000000-0005-0000-0000-000000000000}"/>
    <cellStyle name="xl34 2" xfId="10" xr:uid="{00000000-0005-0000-0000-000001000000}"/>
    <cellStyle name="xl35" xfId="2" xr:uid="{00000000-0005-0000-0000-000002000000}"/>
    <cellStyle name="xl36" xfId="9" xr:uid="{00000000-0005-0000-0000-000003000000}"/>
    <cellStyle name="xl37" xfId="3" xr:uid="{00000000-0005-0000-0000-000004000000}"/>
    <cellStyle name="xl38" xfId="4" xr:uid="{00000000-0005-0000-0000-000005000000}"/>
    <cellStyle name="xl39" xfId="5" xr:uid="{00000000-0005-0000-0000-000006000000}"/>
    <cellStyle name="xl40" xfId="6" xr:uid="{00000000-0005-0000-0000-000007000000}"/>
    <cellStyle name="xl94" xfId="7" xr:uid="{00000000-0005-0000-0000-000008000000}"/>
    <cellStyle name="Обычный" xfId="0" builtinId="0"/>
    <cellStyle name="Финансовый" xfId="8" builtinId="3"/>
    <cellStyle name="Финансовый 2" xfId="11" xr:uid="{00000000-0005-0000-0000-00000B000000}"/>
    <cellStyle name="Финансовый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ownloads\&#1047;&#1072;%201%20&#1082;&#1074;&#1072;&#1088;&#1090;&#1072;&#1083;%202024%20&#1075;&#1086;&#1076;%20&#1087;&#1088;&#1080;&#1083;&#1086;&#1078;&#1077;&#1085;&#1080;&#1103;%20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6"/>
      <sheetName val="Форма 6 "/>
      <sheetName val="Форма 7"/>
      <sheetName val="Форма 8"/>
      <sheetName val="Форма 9"/>
      <sheetName val="Форма 10"/>
    </sheetNames>
    <sheetDataSet>
      <sheetData sheetId="0"/>
      <sheetData sheetId="1"/>
      <sheetData sheetId="2">
        <row r="144">
          <cell r="K144">
            <v>0</v>
          </cell>
        </row>
        <row r="145">
          <cell r="K145">
            <v>0</v>
          </cell>
        </row>
        <row r="146">
          <cell r="K146">
            <v>0</v>
          </cell>
        </row>
        <row r="147">
          <cell r="K147">
            <v>0</v>
          </cell>
        </row>
        <row r="148">
          <cell r="K148">
            <v>0</v>
          </cell>
        </row>
        <row r="149">
          <cell r="K149">
            <v>0</v>
          </cell>
        </row>
      </sheetData>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Q692"/>
  <sheetViews>
    <sheetView tabSelected="1" topLeftCell="A527" zoomScale="91" zoomScaleNormal="91" zoomScaleSheetLayoutView="85" workbookViewId="0">
      <selection activeCell="A545" sqref="A545:H545"/>
    </sheetView>
  </sheetViews>
  <sheetFormatPr defaultColWidth="9.140625" defaultRowHeight="15" x14ac:dyDescent="0.25"/>
  <cols>
    <col min="1" max="1" width="9.42578125" style="1" customWidth="1"/>
    <col min="2" max="2" width="41.28515625" style="1" customWidth="1"/>
    <col min="3" max="3" width="31.7109375" style="1" customWidth="1"/>
    <col min="4" max="4" width="12.42578125" style="1" customWidth="1"/>
    <col min="5" max="5" width="8.140625" style="1" customWidth="1"/>
    <col min="6" max="6" width="7.28515625" style="1" customWidth="1"/>
    <col min="7" max="7" width="14.28515625" style="1" customWidth="1"/>
    <col min="8" max="8" width="11.140625" style="1" customWidth="1"/>
    <col min="9" max="9" width="17.5703125" style="1" customWidth="1"/>
    <col min="10" max="10" width="17.140625" style="1" customWidth="1"/>
    <col min="11" max="11" width="16.7109375" style="1" customWidth="1"/>
    <col min="12" max="12" width="19.5703125" style="1" hidden="1" customWidth="1"/>
    <col min="13" max="14" width="0" style="1" hidden="1" customWidth="1"/>
    <col min="15" max="15" width="19.42578125" style="1" customWidth="1"/>
    <col min="16" max="16" width="16" style="1" customWidth="1"/>
    <col min="17" max="16384" width="9.140625" style="1"/>
  </cols>
  <sheetData>
    <row r="1" spans="1:17" ht="20.25" customHeight="1" x14ac:dyDescent="0.25">
      <c r="A1" s="1444" t="s">
        <v>347</v>
      </c>
      <c r="B1" s="1445"/>
      <c r="C1" s="1445"/>
      <c r="D1" s="1445"/>
      <c r="E1" s="1445"/>
      <c r="F1" s="1445"/>
      <c r="G1" s="1445"/>
      <c r="H1" s="1445"/>
      <c r="I1" s="1445"/>
      <c r="J1" s="1445"/>
      <c r="K1" s="1446"/>
    </row>
    <row r="2" spans="1:17" ht="63" customHeight="1" x14ac:dyDescent="0.25">
      <c r="A2" s="1437" t="s">
        <v>1058</v>
      </c>
      <c r="B2" s="1437"/>
      <c r="C2" s="1437"/>
      <c r="D2" s="1437"/>
      <c r="E2" s="1437"/>
      <c r="F2" s="1437"/>
      <c r="G2" s="1437"/>
      <c r="H2" s="1437"/>
      <c r="I2" s="1437"/>
      <c r="J2" s="1437"/>
      <c r="K2" s="1437"/>
    </row>
    <row r="3" spans="1:17" ht="33.75" customHeight="1" x14ac:dyDescent="0.25">
      <c r="A3" s="1357" t="s">
        <v>290</v>
      </c>
      <c r="B3" s="1360" t="s">
        <v>348</v>
      </c>
      <c r="C3" s="1360" t="s">
        <v>641</v>
      </c>
      <c r="D3" s="1361" t="s">
        <v>349</v>
      </c>
      <c r="E3" s="1362"/>
      <c r="F3" s="1362"/>
      <c r="G3" s="1362"/>
      <c r="H3" s="1363"/>
      <c r="I3" s="1361" t="s">
        <v>506</v>
      </c>
      <c r="J3" s="1362"/>
      <c r="K3" s="1363"/>
    </row>
    <row r="4" spans="1:17" ht="33.75" customHeight="1" x14ac:dyDescent="0.25">
      <c r="A4" s="1358"/>
      <c r="B4" s="1320"/>
      <c r="C4" s="1320"/>
      <c r="D4" s="1360" t="s">
        <v>350</v>
      </c>
      <c r="E4" s="1361" t="s">
        <v>351</v>
      </c>
      <c r="F4" s="1363"/>
      <c r="G4" s="1360" t="s">
        <v>352</v>
      </c>
      <c r="H4" s="1360" t="s">
        <v>353</v>
      </c>
      <c r="I4" s="1364" t="s">
        <v>1239</v>
      </c>
      <c r="J4" s="1364" t="s">
        <v>1244</v>
      </c>
      <c r="K4" s="1364" t="s">
        <v>1245</v>
      </c>
    </row>
    <row r="5" spans="1:17" ht="84" customHeight="1" x14ac:dyDescent="0.25">
      <c r="A5" s="1359"/>
      <c r="B5" s="1318"/>
      <c r="C5" s="1318"/>
      <c r="D5" s="1318"/>
      <c r="E5" s="177" t="s">
        <v>354</v>
      </c>
      <c r="F5" s="177" t="s">
        <v>355</v>
      </c>
      <c r="G5" s="1318"/>
      <c r="H5" s="1318"/>
      <c r="I5" s="1365"/>
      <c r="J5" s="1365"/>
      <c r="K5" s="1365"/>
    </row>
    <row r="6" spans="1:17" ht="18.75" customHeight="1" x14ac:dyDescent="0.25">
      <c r="A6" s="1438" t="s">
        <v>920</v>
      </c>
      <c r="B6" s="1439"/>
      <c r="C6" s="1439"/>
      <c r="D6" s="1439"/>
      <c r="E6" s="1439"/>
      <c r="F6" s="1439"/>
      <c r="G6" s="1439"/>
      <c r="H6" s="1439"/>
      <c r="I6" s="1439"/>
      <c r="J6" s="1439"/>
      <c r="K6" s="1440"/>
    </row>
    <row r="7" spans="1:17" ht="30" customHeight="1" thickBot="1" x14ac:dyDescent="0.3">
      <c r="A7" s="160">
        <v>1</v>
      </c>
      <c r="B7" s="160">
        <v>2</v>
      </c>
      <c r="C7" s="1164">
        <v>3</v>
      </c>
      <c r="D7" s="1198">
        <v>4</v>
      </c>
      <c r="E7" s="1198">
        <v>5</v>
      </c>
      <c r="F7" s="1198">
        <v>5</v>
      </c>
      <c r="G7" s="1198">
        <v>6</v>
      </c>
      <c r="H7" s="1198">
        <v>7</v>
      </c>
      <c r="I7" s="1198">
        <v>8</v>
      </c>
      <c r="J7" s="1198">
        <v>9</v>
      </c>
      <c r="K7" s="1198">
        <v>10</v>
      </c>
      <c r="L7" s="7" t="e">
        <f>L11+L58+L137+L169</f>
        <v>#REF!</v>
      </c>
      <c r="M7" s="7" t="e">
        <f>I7-L7</f>
        <v>#REF!</v>
      </c>
      <c r="N7" s="8"/>
      <c r="O7" s="7"/>
      <c r="P7" s="7"/>
      <c r="Q7" s="4"/>
    </row>
    <row r="8" spans="1:17" ht="38.25" customHeight="1" thickBot="1" x14ac:dyDescent="0.3">
      <c r="A8" s="1840" t="s">
        <v>293</v>
      </c>
      <c r="B8" s="2059" t="s">
        <v>1188</v>
      </c>
      <c r="C8" s="2060" t="s">
        <v>530</v>
      </c>
      <c r="D8" s="2061"/>
      <c r="E8" s="2061"/>
      <c r="F8" s="2061"/>
      <c r="G8" s="2061"/>
      <c r="H8" s="2061"/>
      <c r="I8" s="2062">
        <f>I9+I10+I11+I12</f>
        <v>1000809166.6899999</v>
      </c>
      <c r="J8" s="2062">
        <f t="shared" ref="J8:K8" si="0">J9+J10+J11+J12</f>
        <v>1012047860.17</v>
      </c>
      <c r="K8" s="2062">
        <f t="shared" si="0"/>
        <v>197380279.30000001</v>
      </c>
      <c r="L8" s="4"/>
    </row>
    <row r="9" spans="1:17" ht="37.5" customHeight="1" x14ac:dyDescent="0.25">
      <c r="A9" s="1801"/>
      <c r="B9" s="2063"/>
      <c r="C9" s="2064" t="s">
        <v>531</v>
      </c>
      <c r="D9" s="2065"/>
      <c r="E9" s="2065"/>
      <c r="F9" s="2065"/>
      <c r="G9" s="2065"/>
      <c r="H9" s="2065"/>
      <c r="I9" s="2066">
        <f>I14+I63</f>
        <v>98491107.519999996</v>
      </c>
      <c r="J9" s="2066">
        <f>J14+J63</f>
        <v>98491107.519999996</v>
      </c>
      <c r="K9" s="2067">
        <f>K14+K63</f>
        <v>9880284.0099999998</v>
      </c>
      <c r="L9" s="4"/>
    </row>
    <row r="10" spans="1:17" ht="46.5" customHeight="1" x14ac:dyDescent="0.25">
      <c r="A10" s="1801"/>
      <c r="B10" s="2063"/>
      <c r="C10" s="539" t="s">
        <v>532</v>
      </c>
      <c r="D10" s="540"/>
      <c r="E10" s="540"/>
      <c r="F10" s="540"/>
      <c r="G10" s="540"/>
      <c r="H10" s="540"/>
      <c r="I10" s="538">
        <f>I15+I64+I168</f>
        <v>552015269.05999994</v>
      </c>
      <c r="J10" s="538">
        <f>J15+J64+J168</f>
        <v>553515269.05999994</v>
      </c>
      <c r="K10" s="538">
        <f>K15+K64+K168</f>
        <v>104480296.73</v>
      </c>
      <c r="L10" s="4"/>
    </row>
    <row r="11" spans="1:17" ht="44.25" customHeight="1" x14ac:dyDescent="0.25">
      <c r="A11" s="1801"/>
      <c r="B11" s="2063"/>
      <c r="C11" s="540" t="s">
        <v>533</v>
      </c>
      <c r="D11" s="540"/>
      <c r="E11" s="540"/>
      <c r="F11" s="540"/>
      <c r="G11" s="540"/>
      <c r="H11" s="540"/>
      <c r="I11" s="538">
        <f>I16+I65+I169+I197</f>
        <v>347034990.11000001</v>
      </c>
      <c r="J11" s="538">
        <f t="shared" ref="J11:K11" si="1">J16+J65+J169+J197</f>
        <v>356773683.59000003</v>
      </c>
      <c r="K11" s="538">
        <f t="shared" si="1"/>
        <v>83019698.560000002</v>
      </c>
      <c r="L11" s="7" t="e">
        <f>I15+I20+I50+#REF!</f>
        <v>#REF!</v>
      </c>
      <c r="M11" s="7" t="e">
        <f>L11-I11</f>
        <v>#REF!</v>
      </c>
    </row>
    <row r="12" spans="1:17" ht="31.5" customHeight="1" thickBot="1" x14ac:dyDescent="0.3">
      <c r="A12" s="1493"/>
      <c r="B12" s="2068"/>
      <c r="C12" s="2069" t="s">
        <v>1189</v>
      </c>
      <c r="D12" s="2069"/>
      <c r="E12" s="2069"/>
      <c r="F12" s="2069"/>
      <c r="G12" s="2069"/>
      <c r="H12" s="2069"/>
      <c r="I12" s="2070">
        <f>I66</f>
        <v>3267800</v>
      </c>
      <c r="J12" s="2070">
        <f t="shared" ref="J12:K12" si="2">J66</f>
        <v>3267800</v>
      </c>
      <c r="K12" s="2070">
        <f t="shared" si="2"/>
        <v>0</v>
      </c>
      <c r="L12" s="4"/>
    </row>
    <row r="13" spans="1:17" ht="33.75" customHeight="1" thickBot="1" x14ac:dyDescent="0.3">
      <c r="A13" s="1841" t="s">
        <v>292</v>
      </c>
      <c r="B13" s="2059" t="s">
        <v>592</v>
      </c>
      <c r="C13" s="2071" t="s">
        <v>530</v>
      </c>
      <c r="D13" s="2072"/>
      <c r="E13" s="2072"/>
      <c r="F13" s="2072"/>
      <c r="G13" s="2072"/>
      <c r="H13" s="2072"/>
      <c r="I13" s="2073">
        <f>I14+I15+I16</f>
        <v>201904521</v>
      </c>
      <c r="J13" s="2073">
        <f t="shared" ref="J13:K13" si="3">J14+J15+J16</f>
        <v>206885521</v>
      </c>
      <c r="K13" s="2074">
        <f t="shared" si="3"/>
        <v>45081838.090000004</v>
      </c>
      <c r="L13" s="4"/>
    </row>
    <row r="14" spans="1:17" ht="45" customHeight="1" thickBot="1" x14ac:dyDescent="0.3">
      <c r="A14" s="1414"/>
      <c r="B14" s="2063"/>
      <c r="C14" s="2064" t="s">
        <v>531</v>
      </c>
      <c r="D14" s="2065"/>
      <c r="E14" s="2065"/>
      <c r="F14" s="2065"/>
      <c r="G14" s="2065"/>
      <c r="H14" s="2065"/>
      <c r="I14" s="2066">
        <f>I60</f>
        <v>0</v>
      </c>
      <c r="J14" s="2066">
        <f t="shared" ref="J14:K14" si="4">J60</f>
        <v>0</v>
      </c>
      <c r="K14" s="2067">
        <f t="shared" si="4"/>
        <v>0</v>
      </c>
      <c r="L14" s="163" t="e">
        <f>L16+L17+L19+L25+L26+L28+L30+L32+L34+L36+#REF!+#REF!+#REF!+L37+L38+L39+L54</f>
        <v>#REF!</v>
      </c>
      <c r="M14" s="9" t="e">
        <f>M16+M17+M19+M25+M26+M28+M30+M32+M34+M36+#REF!+#REF!+#REF!+M37+M38+M39+M54</f>
        <v>#REF!</v>
      </c>
      <c r="N14" s="9" t="e">
        <f>N16+N17+N19+N25+N26+N28+N30+N32+N34+N36+#REF!+#REF!+#REF!+N37+N38+N39+N54</f>
        <v>#REF!</v>
      </c>
    </row>
    <row r="15" spans="1:17" ht="31.5" customHeight="1" x14ac:dyDescent="0.25">
      <c r="A15" s="1414"/>
      <c r="B15" s="2063"/>
      <c r="C15" s="539" t="s">
        <v>532</v>
      </c>
      <c r="D15" s="540"/>
      <c r="E15" s="540"/>
      <c r="F15" s="540"/>
      <c r="G15" s="540"/>
      <c r="H15" s="540"/>
      <c r="I15" s="538">
        <f>I24+I49+I50+I51+I52+I53+I57+I61</f>
        <v>111383470</v>
      </c>
      <c r="J15" s="538">
        <f>J24+J49+J50+J51+J52+J53+J57+J61</f>
        <v>111784470</v>
      </c>
      <c r="K15" s="538">
        <f t="shared" ref="K15" si="5">K24+K49+K50+K51+K52+K53+K57+K61</f>
        <v>25189400.510000002</v>
      </c>
    </row>
    <row r="16" spans="1:17" ht="52.5" customHeight="1" thickBot="1" x14ac:dyDescent="0.3">
      <c r="A16" s="1842"/>
      <c r="B16" s="2068"/>
      <c r="C16" s="2075" t="s">
        <v>533</v>
      </c>
      <c r="D16" s="2075"/>
      <c r="E16" s="2075"/>
      <c r="F16" s="2075"/>
      <c r="G16" s="2075"/>
      <c r="H16" s="2075"/>
      <c r="I16" s="2076">
        <f>I18+I19+I20+I21+I22+I23+I25+I27+I28+I29+I30+I31+I32+I33+I34+I35+I36+I37+I38+I39+I40+I42+I43+I44+I45+I46+I47+I48+I55+I59</f>
        <v>90521051</v>
      </c>
      <c r="J16" s="2076">
        <f>J18+J19+J20+J21+J22+J23+J25+J27+J28+J29+J30+J31+J32+J33+J34+J35+J36+J37+J38+J39+J40+J41+J42+J43+J44+J45+J46+J47+J48+J55+J59</f>
        <v>95101051</v>
      </c>
      <c r="K16" s="2076">
        <f>K18+K19+K20+K21+K22+K23+K25+K27+K28+K29+K30+K31+K32+K33+K34+K35+K36+K37+K38+K39+K40+K41+K42+K43+K44+K45+K46+K47+K48+K55+K59</f>
        <v>19892437.580000002</v>
      </c>
      <c r="O16" s="7"/>
    </row>
    <row r="17" spans="1:16" ht="43.5" thickBot="1" x14ac:dyDescent="0.3">
      <c r="A17" s="1936" t="s">
        <v>292</v>
      </c>
      <c r="B17" s="1937" t="s">
        <v>331</v>
      </c>
      <c r="C17" s="1937"/>
      <c r="D17" s="1938"/>
      <c r="E17" s="1939"/>
      <c r="F17" s="1939"/>
      <c r="G17" s="1939"/>
      <c r="H17" s="1940"/>
      <c r="I17" s="1941">
        <f>SUM(I18:I25)</f>
        <v>428000</v>
      </c>
      <c r="J17" s="1941">
        <f>SUM(J18:J25)</f>
        <v>428000</v>
      </c>
      <c r="K17" s="1941">
        <f>SUM(K18:K25)</f>
        <v>83608</v>
      </c>
      <c r="O17" s="7"/>
      <c r="P17" s="7"/>
    </row>
    <row r="18" spans="1:16" ht="44.25" customHeight="1" x14ac:dyDescent="0.25">
      <c r="A18" s="112" t="s">
        <v>308</v>
      </c>
      <c r="B18" s="103" t="s">
        <v>332</v>
      </c>
      <c r="C18" s="103" t="s">
        <v>345</v>
      </c>
      <c r="D18" s="1843">
        <v>974</v>
      </c>
      <c r="E18" s="1844" t="s">
        <v>356</v>
      </c>
      <c r="F18" s="1844" t="s">
        <v>357</v>
      </c>
      <c r="G18" s="1844" t="s">
        <v>358</v>
      </c>
      <c r="H18" s="1844" t="s">
        <v>359</v>
      </c>
      <c r="I18" s="1845">
        <v>381000</v>
      </c>
      <c r="J18" s="1846">
        <v>381000</v>
      </c>
      <c r="K18" s="1847">
        <v>72088</v>
      </c>
      <c r="O18" s="7"/>
    </row>
    <row r="19" spans="1:16" ht="45" x14ac:dyDescent="0.25">
      <c r="A19" s="1172" t="s">
        <v>309</v>
      </c>
      <c r="B19" s="194" t="s">
        <v>593</v>
      </c>
      <c r="C19" s="194" t="s">
        <v>345</v>
      </c>
      <c r="D19" s="1848">
        <v>974</v>
      </c>
      <c r="E19" s="1849" t="s">
        <v>356</v>
      </c>
      <c r="F19" s="1849" t="s">
        <v>357</v>
      </c>
      <c r="G19" s="1849" t="s">
        <v>358</v>
      </c>
      <c r="H19" s="1849">
        <v>612</v>
      </c>
      <c r="I19" s="1850">
        <v>47000</v>
      </c>
      <c r="J19" s="1851">
        <v>47000</v>
      </c>
      <c r="K19" s="1852">
        <v>11520</v>
      </c>
      <c r="O19" s="7"/>
    </row>
    <row r="20" spans="1:16" ht="31.5" customHeight="1" x14ac:dyDescent="0.25">
      <c r="A20" s="1172" t="s">
        <v>310</v>
      </c>
      <c r="B20" s="1161" t="s">
        <v>333</v>
      </c>
      <c r="C20" s="1161" t="s">
        <v>345</v>
      </c>
      <c r="D20" s="183">
        <v>971</v>
      </c>
      <c r="E20" s="184" t="s">
        <v>356</v>
      </c>
      <c r="F20" s="184" t="s">
        <v>357</v>
      </c>
      <c r="G20" s="184" t="s">
        <v>360</v>
      </c>
      <c r="H20" s="184" t="s">
        <v>361</v>
      </c>
      <c r="I20" s="1853">
        <v>0</v>
      </c>
      <c r="J20" s="186">
        <v>0</v>
      </c>
      <c r="K20" s="187">
        <v>0</v>
      </c>
      <c r="O20" s="7"/>
    </row>
    <row r="21" spans="1:16" ht="30" customHeight="1" x14ac:dyDescent="0.25">
      <c r="A21" s="1406" t="s">
        <v>470</v>
      </c>
      <c r="B21" s="1412" t="s">
        <v>334</v>
      </c>
      <c r="C21" s="1412" t="s">
        <v>345</v>
      </c>
      <c r="D21" s="183">
        <v>974</v>
      </c>
      <c r="E21" s="184" t="s">
        <v>356</v>
      </c>
      <c r="F21" s="184" t="s">
        <v>357</v>
      </c>
      <c r="G21" s="184" t="s">
        <v>362</v>
      </c>
      <c r="H21" s="184" t="s">
        <v>363</v>
      </c>
      <c r="I21" s="1853">
        <v>0</v>
      </c>
      <c r="J21" s="186">
        <v>0</v>
      </c>
      <c r="K21" s="187">
        <v>0</v>
      </c>
      <c r="O21" s="7"/>
    </row>
    <row r="22" spans="1:16" ht="15.75" x14ac:dyDescent="0.25">
      <c r="A22" s="1407"/>
      <c r="B22" s="1409"/>
      <c r="C22" s="1409"/>
      <c r="D22" s="183">
        <v>974</v>
      </c>
      <c r="E22" s="184" t="s">
        <v>356</v>
      </c>
      <c r="F22" s="184" t="s">
        <v>357</v>
      </c>
      <c r="G22" s="184" t="s">
        <v>362</v>
      </c>
      <c r="H22" s="184">
        <v>244</v>
      </c>
      <c r="I22" s="1853">
        <v>0</v>
      </c>
      <c r="J22" s="186">
        <v>0</v>
      </c>
      <c r="K22" s="187">
        <v>0</v>
      </c>
      <c r="O22" s="7"/>
    </row>
    <row r="23" spans="1:16" s="300" customFormat="1" ht="60" x14ac:dyDescent="0.25">
      <c r="A23" s="1063" t="s">
        <v>471</v>
      </c>
      <c r="B23" s="1184" t="s">
        <v>538</v>
      </c>
      <c r="C23" s="1184" t="s">
        <v>345</v>
      </c>
      <c r="D23" s="413">
        <v>974</v>
      </c>
      <c r="E23" s="414" t="s">
        <v>356</v>
      </c>
      <c r="F23" s="414" t="s">
        <v>357</v>
      </c>
      <c r="G23" s="414" t="s">
        <v>1190</v>
      </c>
      <c r="H23" s="414" t="s">
        <v>363</v>
      </c>
      <c r="I23" s="1854">
        <v>0</v>
      </c>
      <c r="J23" s="1855">
        <v>0</v>
      </c>
      <c r="K23" s="1856">
        <v>0</v>
      </c>
      <c r="L23" s="15">
        <v>2762442.58</v>
      </c>
      <c r="M23" s="15">
        <v>2762442.58</v>
      </c>
      <c r="N23" s="15">
        <v>2762442.58</v>
      </c>
      <c r="O23" s="7"/>
      <c r="P23" s="7"/>
    </row>
    <row r="24" spans="1:16" s="300" customFormat="1" ht="75" x14ac:dyDescent="0.25">
      <c r="A24" s="111" t="s">
        <v>652</v>
      </c>
      <c r="B24" s="1173" t="s">
        <v>1191</v>
      </c>
      <c r="C24" s="1173" t="s">
        <v>315</v>
      </c>
      <c r="D24" s="183">
        <v>974</v>
      </c>
      <c r="E24" s="184" t="s">
        <v>356</v>
      </c>
      <c r="F24" s="184" t="s">
        <v>357</v>
      </c>
      <c r="G24" s="184">
        <v>110192362</v>
      </c>
      <c r="H24" s="184">
        <v>244</v>
      </c>
      <c r="I24" s="1853">
        <v>0</v>
      </c>
      <c r="J24" s="186">
        <v>0</v>
      </c>
      <c r="K24" s="186">
        <v>0</v>
      </c>
      <c r="O24" s="7"/>
    </row>
    <row r="25" spans="1:16" ht="75.75" thickBot="1" x14ac:dyDescent="0.3">
      <c r="A25" s="1172" t="s">
        <v>685</v>
      </c>
      <c r="B25" s="1161" t="s">
        <v>1191</v>
      </c>
      <c r="C25" s="1161" t="s">
        <v>345</v>
      </c>
      <c r="D25" s="183">
        <v>971</v>
      </c>
      <c r="E25" s="184" t="s">
        <v>356</v>
      </c>
      <c r="F25" s="184" t="s">
        <v>357</v>
      </c>
      <c r="G25" s="184" t="s">
        <v>732</v>
      </c>
      <c r="H25" s="184" t="s">
        <v>361</v>
      </c>
      <c r="I25" s="1853">
        <v>0</v>
      </c>
      <c r="J25" s="186">
        <v>0</v>
      </c>
      <c r="K25" s="187">
        <v>0</v>
      </c>
      <c r="O25" s="7"/>
    </row>
    <row r="26" spans="1:16" ht="43.5" thickBot="1" x14ac:dyDescent="0.3">
      <c r="A26" s="1936" t="s">
        <v>294</v>
      </c>
      <c r="B26" s="1937" t="s">
        <v>335</v>
      </c>
      <c r="C26" s="1937"/>
      <c r="D26" s="1942"/>
      <c r="E26" s="1943"/>
      <c r="F26" s="1943"/>
      <c r="G26" s="1943"/>
      <c r="H26" s="1944"/>
      <c r="I26" s="1945">
        <f>SUM(I27:I53)</f>
        <v>219939350.5</v>
      </c>
      <c r="J26" s="1945">
        <f>SUM(J27:J53)</f>
        <v>205316521</v>
      </c>
      <c r="K26" s="1946">
        <f>SUM(K27:K53)</f>
        <v>44207230.090000004</v>
      </c>
      <c r="O26" s="7"/>
      <c r="P26" s="7"/>
    </row>
    <row r="27" spans="1:16" ht="30" x14ac:dyDescent="0.25">
      <c r="A27" s="112" t="s">
        <v>297</v>
      </c>
      <c r="B27" s="103" t="s">
        <v>312</v>
      </c>
      <c r="C27" s="103" t="s">
        <v>345</v>
      </c>
      <c r="D27" s="1843">
        <v>974</v>
      </c>
      <c r="E27" s="1844" t="s">
        <v>356</v>
      </c>
      <c r="F27" s="1844" t="s">
        <v>357</v>
      </c>
      <c r="G27" s="1844" t="s">
        <v>364</v>
      </c>
      <c r="H27" s="1844" t="s">
        <v>359</v>
      </c>
      <c r="I27" s="1846">
        <v>130000</v>
      </c>
      <c r="J27" s="1846">
        <v>130000</v>
      </c>
      <c r="K27" s="1847">
        <v>20500</v>
      </c>
      <c r="O27" s="7"/>
    </row>
    <row r="28" spans="1:16" ht="45" x14ac:dyDescent="0.25">
      <c r="A28" s="1172" t="s">
        <v>298</v>
      </c>
      <c r="B28" s="1173" t="s">
        <v>515</v>
      </c>
      <c r="C28" s="1173" t="s">
        <v>345</v>
      </c>
      <c r="D28" s="183">
        <v>974</v>
      </c>
      <c r="E28" s="184" t="s">
        <v>356</v>
      </c>
      <c r="F28" s="184" t="s">
        <v>357</v>
      </c>
      <c r="G28" s="184" t="s">
        <v>364</v>
      </c>
      <c r="H28" s="184">
        <v>612</v>
      </c>
      <c r="I28" s="186">
        <v>24000</v>
      </c>
      <c r="J28" s="186">
        <v>24000</v>
      </c>
      <c r="K28" s="187">
        <v>3700</v>
      </c>
      <c r="O28" s="7"/>
      <c r="P28" s="7"/>
    </row>
    <row r="29" spans="1:16" ht="30" x14ac:dyDescent="0.25">
      <c r="A29" s="1172" t="s">
        <v>299</v>
      </c>
      <c r="B29" s="1173" t="s">
        <v>336</v>
      </c>
      <c r="C29" s="1173" t="s">
        <v>345</v>
      </c>
      <c r="D29" s="183">
        <v>974</v>
      </c>
      <c r="E29" s="184" t="s">
        <v>356</v>
      </c>
      <c r="F29" s="184" t="s">
        <v>357</v>
      </c>
      <c r="G29" s="184" t="s">
        <v>365</v>
      </c>
      <c r="H29" s="184" t="s">
        <v>359</v>
      </c>
      <c r="I29" s="186">
        <v>1300000</v>
      </c>
      <c r="J29" s="186">
        <v>1300000</v>
      </c>
      <c r="K29" s="187">
        <v>0</v>
      </c>
      <c r="O29" s="7"/>
      <c r="P29" s="7"/>
    </row>
    <row r="30" spans="1:16" ht="45" x14ac:dyDescent="0.25">
      <c r="A30" s="1172" t="s">
        <v>300</v>
      </c>
      <c r="B30" s="1173" t="s">
        <v>516</v>
      </c>
      <c r="C30" s="1173" t="s">
        <v>345</v>
      </c>
      <c r="D30" s="183">
        <v>974</v>
      </c>
      <c r="E30" s="184" t="s">
        <v>356</v>
      </c>
      <c r="F30" s="184" t="s">
        <v>357</v>
      </c>
      <c r="G30" s="184" t="s">
        <v>365</v>
      </c>
      <c r="H30" s="184">
        <v>612</v>
      </c>
      <c r="I30" s="186">
        <v>150000</v>
      </c>
      <c r="J30" s="186">
        <v>150000</v>
      </c>
      <c r="K30" s="187">
        <v>4070</v>
      </c>
      <c r="O30" s="7"/>
      <c r="P30" s="7"/>
    </row>
    <row r="31" spans="1:16" ht="45" x14ac:dyDescent="0.25">
      <c r="A31" s="1172" t="s">
        <v>301</v>
      </c>
      <c r="B31" s="202" t="s">
        <v>337</v>
      </c>
      <c r="C31" s="202" t="s">
        <v>345</v>
      </c>
      <c r="D31" s="183">
        <v>974</v>
      </c>
      <c r="E31" s="184" t="s">
        <v>356</v>
      </c>
      <c r="F31" s="184" t="s">
        <v>357</v>
      </c>
      <c r="G31" s="184" t="s">
        <v>366</v>
      </c>
      <c r="H31" s="184" t="s">
        <v>359</v>
      </c>
      <c r="I31" s="186">
        <v>8000</v>
      </c>
      <c r="J31" s="186">
        <v>8000</v>
      </c>
      <c r="K31" s="187">
        <v>0</v>
      </c>
      <c r="O31" s="7"/>
      <c r="P31" s="7"/>
    </row>
    <row r="32" spans="1:16" ht="60" x14ac:dyDescent="0.25">
      <c r="A32" s="1172" t="s">
        <v>302</v>
      </c>
      <c r="B32" s="202" t="s">
        <v>594</v>
      </c>
      <c r="C32" s="202" t="s">
        <v>345</v>
      </c>
      <c r="D32" s="183">
        <v>974</v>
      </c>
      <c r="E32" s="184" t="s">
        <v>356</v>
      </c>
      <c r="F32" s="184" t="s">
        <v>357</v>
      </c>
      <c r="G32" s="184" t="s">
        <v>366</v>
      </c>
      <c r="H32" s="184">
        <v>612</v>
      </c>
      <c r="I32" s="186">
        <v>1000</v>
      </c>
      <c r="J32" s="186">
        <v>1000</v>
      </c>
      <c r="K32" s="187">
        <v>0</v>
      </c>
      <c r="O32" s="7"/>
      <c r="P32" s="7"/>
    </row>
    <row r="33" spans="1:16" ht="30" x14ac:dyDescent="0.25">
      <c r="A33" s="1172" t="s">
        <v>303</v>
      </c>
      <c r="B33" s="1173" t="s">
        <v>313</v>
      </c>
      <c r="C33" s="1173" t="s">
        <v>345</v>
      </c>
      <c r="D33" s="183">
        <v>974</v>
      </c>
      <c r="E33" s="184" t="s">
        <v>356</v>
      </c>
      <c r="F33" s="184" t="s">
        <v>357</v>
      </c>
      <c r="G33" s="184" t="s">
        <v>367</v>
      </c>
      <c r="H33" s="184">
        <v>244</v>
      </c>
      <c r="I33" s="186">
        <v>367306.5</v>
      </c>
      <c r="J33" s="186">
        <v>367306.5</v>
      </c>
      <c r="K33" s="187">
        <v>40692</v>
      </c>
      <c r="O33" s="7"/>
    </row>
    <row r="34" spans="1:16" ht="43.5" customHeight="1" x14ac:dyDescent="0.25">
      <c r="A34" s="1172" t="s">
        <v>304</v>
      </c>
      <c r="B34" s="1173" t="s">
        <v>517</v>
      </c>
      <c r="C34" s="1173" t="s">
        <v>345</v>
      </c>
      <c r="D34" s="183">
        <v>974</v>
      </c>
      <c r="E34" s="184" t="s">
        <v>356</v>
      </c>
      <c r="F34" s="184" t="s">
        <v>357</v>
      </c>
      <c r="G34" s="184" t="s">
        <v>367</v>
      </c>
      <c r="H34" s="184">
        <v>612</v>
      </c>
      <c r="I34" s="186">
        <v>21300</v>
      </c>
      <c r="J34" s="186">
        <v>21300</v>
      </c>
      <c r="K34" s="187">
        <v>4500</v>
      </c>
      <c r="O34" s="7"/>
    </row>
    <row r="35" spans="1:16" ht="57" customHeight="1" x14ac:dyDescent="0.25">
      <c r="A35" s="1172" t="s">
        <v>305</v>
      </c>
      <c r="B35" s="1173" t="s">
        <v>424</v>
      </c>
      <c r="C35" s="1173" t="s">
        <v>345</v>
      </c>
      <c r="D35" s="183">
        <v>974</v>
      </c>
      <c r="E35" s="184" t="s">
        <v>356</v>
      </c>
      <c r="F35" s="184" t="s">
        <v>357</v>
      </c>
      <c r="G35" s="184" t="s">
        <v>1192</v>
      </c>
      <c r="H35" s="184" t="s">
        <v>359</v>
      </c>
      <c r="I35" s="186">
        <v>0</v>
      </c>
      <c r="J35" s="186">
        <v>0</v>
      </c>
      <c r="K35" s="187">
        <v>0</v>
      </c>
      <c r="O35" s="7"/>
    </row>
    <row r="36" spans="1:16" ht="24.75" customHeight="1" x14ac:dyDescent="0.25">
      <c r="A36" s="1172" t="s">
        <v>518</v>
      </c>
      <c r="B36" s="1173" t="s">
        <v>525</v>
      </c>
      <c r="C36" s="1173" t="s">
        <v>345</v>
      </c>
      <c r="D36" s="183">
        <v>974</v>
      </c>
      <c r="E36" s="184" t="s">
        <v>356</v>
      </c>
      <c r="F36" s="184" t="s">
        <v>357</v>
      </c>
      <c r="G36" s="184" t="s">
        <v>1192</v>
      </c>
      <c r="H36" s="184">
        <v>612</v>
      </c>
      <c r="I36" s="186">
        <v>0</v>
      </c>
      <c r="J36" s="186">
        <v>0</v>
      </c>
      <c r="K36" s="187">
        <v>0</v>
      </c>
      <c r="O36" s="7"/>
      <c r="P36" s="7"/>
    </row>
    <row r="37" spans="1:16" ht="19.5" customHeight="1" x14ac:dyDescent="0.25">
      <c r="A37" s="1442" t="s">
        <v>519</v>
      </c>
      <c r="B37" s="1435" t="s">
        <v>338</v>
      </c>
      <c r="C37" s="1433" t="s">
        <v>345</v>
      </c>
      <c r="D37" s="183">
        <v>974</v>
      </c>
      <c r="E37" s="184" t="s">
        <v>356</v>
      </c>
      <c r="F37" s="184" t="s">
        <v>357</v>
      </c>
      <c r="G37" s="184" t="s">
        <v>368</v>
      </c>
      <c r="H37" s="184" t="s">
        <v>369</v>
      </c>
      <c r="I37" s="186">
        <v>28353260</v>
      </c>
      <c r="J37" s="186">
        <v>28321851.699999999</v>
      </c>
      <c r="K37" s="187">
        <v>7305870.2699999996</v>
      </c>
      <c r="O37" s="7"/>
    </row>
    <row r="38" spans="1:16" ht="23.25" customHeight="1" x14ac:dyDescent="0.25">
      <c r="A38" s="1443"/>
      <c r="B38" s="1702"/>
      <c r="C38" s="1728"/>
      <c r="D38" s="183">
        <v>974</v>
      </c>
      <c r="E38" s="184" t="s">
        <v>356</v>
      </c>
      <c r="F38" s="184" t="s">
        <v>357</v>
      </c>
      <c r="G38" s="184" t="s">
        <v>368</v>
      </c>
      <c r="H38" s="184" t="s">
        <v>370</v>
      </c>
      <c r="I38" s="186">
        <v>10000</v>
      </c>
      <c r="J38" s="186">
        <v>10000</v>
      </c>
      <c r="K38" s="187">
        <v>0</v>
      </c>
      <c r="O38" s="7"/>
    </row>
    <row r="39" spans="1:16" ht="30" customHeight="1" x14ac:dyDescent="0.25">
      <c r="A39" s="1443"/>
      <c r="B39" s="1702"/>
      <c r="C39" s="1728"/>
      <c r="D39" s="183">
        <v>974</v>
      </c>
      <c r="E39" s="184" t="s">
        <v>356</v>
      </c>
      <c r="F39" s="184" t="s">
        <v>357</v>
      </c>
      <c r="G39" s="184" t="s">
        <v>368</v>
      </c>
      <c r="H39" s="184" t="s">
        <v>371</v>
      </c>
      <c r="I39" s="186">
        <v>8539120</v>
      </c>
      <c r="J39" s="186">
        <v>8529634.6999999993</v>
      </c>
      <c r="K39" s="187">
        <v>1683044.82</v>
      </c>
      <c r="O39" s="7"/>
    </row>
    <row r="40" spans="1:16" ht="30" customHeight="1" x14ac:dyDescent="0.25">
      <c r="A40" s="1443"/>
      <c r="B40" s="1702"/>
      <c r="C40" s="1728"/>
      <c r="D40" s="183">
        <v>974</v>
      </c>
      <c r="E40" s="184" t="s">
        <v>356</v>
      </c>
      <c r="F40" s="184" t="s">
        <v>357</v>
      </c>
      <c r="G40" s="184" t="s">
        <v>368</v>
      </c>
      <c r="H40" s="184" t="s">
        <v>359</v>
      </c>
      <c r="I40" s="186">
        <v>19122829.5</v>
      </c>
      <c r="J40" s="186">
        <v>23622829.5</v>
      </c>
      <c r="K40" s="187">
        <v>3578164.81</v>
      </c>
      <c r="O40" s="7"/>
    </row>
    <row r="41" spans="1:16" ht="30" customHeight="1" x14ac:dyDescent="0.25">
      <c r="A41" s="1443"/>
      <c r="B41" s="1702"/>
      <c r="C41" s="1728"/>
      <c r="D41" s="183">
        <v>974</v>
      </c>
      <c r="E41" s="184" t="s">
        <v>356</v>
      </c>
      <c r="F41" s="184" t="s">
        <v>357</v>
      </c>
      <c r="G41" s="184" t="s">
        <v>368</v>
      </c>
      <c r="H41" s="184">
        <v>321</v>
      </c>
      <c r="I41" s="186">
        <v>19122829.5</v>
      </c>
      <c r="J41" s="186">
        <v>40893.599999999999</v>
      </c>
      <c r="K41" s="187">
        <v>0</v>
      </c>
      <c r="O41" s="7"/>
    </row>
    <row r="42" spans="1:16" ht="30" customHeight="1" x14ac:dyDescent="0.25">
      <c r="A42" s="1443"/>
      <c r="B42" s="1702"/>
      <c r="C42" s="1728"/>
      <c r="D42" s="183">
        <v>974</v>
      </c>
      <c r="E42" s="184" t="s">
        <v>356</v>
      </c>
      <c r="F42" s="184" t="s">
        <v>357</v>
      </c>
      <c r="G42" s="184" t="s">
        <v>368</v>
      </c>
      <c r="H42" s="184" t="s">
        <v>372</v>
      </c>
      <c r="I42" s="186">
        <v>1082734</v>
      </c>
      <c r="J42" s="186">
        <v>1082734</v>
      </c>
      <c r="K42" s="187">
        <v>247326</v>
      </c>
      <c r="O42" s="7"/>
    </row>
    <row r="43" spans="1:16" ht="79.5" customHeight="1" x14ac:dyDescent="0.25">
      <c r="A43" s="1443"/>
      <c r="B43" s="1702"/>
      <c r="C43" s="1728"/>
      <c r="D43" s="183">
        <v>974</v>
      </c>
      <c r="E43" s="184" t="s">
        <v>356</v>
      </c>
      <c r="F43" s="184" t="s">
        <v>357</v>
      </c>
      <c r="G43" s="184" t="s">
        <v>368</v>
      </c>
      <c r="H43" s="184" t="s">
        <v>373</v>
      </c>
      <c r="I43" s="186">
        <v>9000</v>
      </c>
      <c r="J43" s="186">
        <v>9000</v>
      </c>
      <c r="K43" s="187">
        <v>0</v>
      </c>
      <c r="L43" s="1132"/>
      <c r="M43" s="185"/>
      <c r="N43" s="416"/>
      <c r="O43" s="417"/>
    </row>
    <row r="44" spans="1:16" ht="15.6" customHeight="1" x14ac:dyDescent="0.25">
      <c r="A44" s="1443"/>
      <c r="B44" s="1702"/>
      <c r="C44" s="1728"/>
      <c r="D44" s="183">
        <v>974</v>
      </c>
      <c r="E44" s="184" t="s">
        <v>356</v>
      </c>
      <c r="F44" s="184" t="s">
        <v>357</v>
      </c>
      <c r="G44" s="184" t="s">
        <v>368</v>
      </c>
      <c r="H44" s="184" t="s">
        <v>374</v>
      </c>
      <c r="I44" s="186">
        <v>180000</v>
      </c>
      <c r="J44" s="186">
        <v>180000</v>
      </c>
      <c r="K44" s="187">
        <v>0</v>
      </c>
      <c r="O44" s="7"/>
      <c r="P44" s="7"/>
    </row>
    <row r="45" spans="1:16" ht="28.5" customHeight="1" x14ac:dyDescent="0.25">
      <c r="A45" s="1172" t="s">
        <v>520</v>
      </c>
      <c r="B45" s="1173" t="s">
        <v>526</v>
      </c>
      <c r="C45" s="1173" t="s">
        <v>345</v>
      </c>
      <c r="D45" s="183">
        <v>974</v>
      </c>
      <c r="E45" s="184" t="s">
        <v>356</v>
      </c>
      <c r="F45" s="184" t="s">
        <v>357</v>
      </c>
      <c r="G45" s="184" t="s">
        <v>368</v>
      </c>
      <c r="H45" s="184">
        <v>611</v>
      </c>
      <c r="I45" s="186">
        <v>13100000</v>
      </c>
      <c r="J45" s="186">
        <v>13100000</v>
      </c>
      <c r="K45" s="187">
        <v>2437428.9300000002</v>
      </c>
      <c r="O45" s="7"/>
    </row>
    <row r="46" spans="1:16" ht="113.25" customHeight="1" x14ac:dyDescent="0.25">
      <c r="A46" s="1406" t="s">
        <v>521</v>
      </c>
      <c r="B46" s="1433" t="s">
        <v>320</v>
      </c>
      <c r="C46" s="1435" t="s">
        <v>345</v>
      </c>
      <c r="D46" s="183">
        <v>974</v>
      </c>
      <c r="E46" s="184" t="s">
        <v>356</v>
      </c>
      <c r="F46" s="184" t="s">
        <v>357</v>
      </c>
      <c r="G46" s="184" t="s">
        <v>375</v>
      </c>
      <c r="H46" s="184" t="s">
        <v>359</v>
      </c>
      <c r="I46" s="186">
        <v>597188</v>
      </c>
      <c r="J46" s="186">
        <v>597188</v>
      </c>
      <c r="K46" s="187">
        <v>81923.240000000005</v>
      </c>
      <c r="O46" s="7"/>
    </row>
    <row r="47" spans="1:16" ht="15.6" customHeight="1" x14ac:dyDescent="0.25">
      <c r="A47" s="1407"/>
      <c r="B47" s="1425"/>
      <c r="C47" s="1436"/>
      <c r="D47" s="183">
        <v>974</v>
      </c>
      <c r="E47" s="184" t="s">
        <v>356</v>
      </c>
      <c r="F47" s="184" t="s">
        <v>357</v>
      </c>
      <c r="G47" s="184" t="s">
        <v>375</v>
      </c>
      <c r="H47" s="184">
        <v>247</v>
      </c>
      <c r="I47" s="186">
        <v>14226423</v>
      </c>
      <c r="J47" s="186">
        <v>14226423</v>
      </c>
      <c r="K47" s="187">
        <v>3994442.8</v>
      </c>
      <c r="L47" s="187">
        <v>47293729.229999997</v>
      </c>
      <c r="M47" s="187">
        <v>47293729.229999997</v>
      </c>
      <c r="N47" s="536">
        <v>47293729.229999997</v>
      </c>
      <c r="O47" s="537"/>
      <c r="P47" s="537"/>
    </row>
    <row r="48" spans="1:16" ht="35.25" customHeight="1" x14ac:dyDescent="0.25">
      <c r="A48" s="1857" t="s">
        <v>522</v>
      </c>
      <c r="B48" s="1212" t="s">
        <v>527</v>
      </c>
      <c r="C48" s="129" t="s">
        <v>345</v>
      </c>
      <c r="D48" s="183">
        <v>974</v>
      </c>
      <c r="E48" s="184" t="s">
        <v>356</v>
      </c>
      <c r="F48" s="184" t="s">
        <v>357</v>
      </c>
      <c r="G48" s="184" t="s">
        <v>375</v>
      </c>
      <c r="H48" s="184">
        <v>611</v>
      </c>
      <c r="I48" s="186">
        <v>2870890</v>
      </c>
      <c r="J48" s="186">
        <v>2870890</v>
      </c>
      <c r="K48" s="187">
        <v>407166.71</v>
      </c>
      <c r="O48" s="7"/>
    </row>
    <row r="49" spans="1:15" ht="42" customHeight="1" x14ac:dyDescent="0.25">
      <c r="A49" s="1442" t="s">
        <v>523</v>
      </c>
      <c r="B49" s="1435" t="s">
        <v>311</v>
      </c>
      <c r="C49" s="1435" t="s">
        <v>315</v>
      </c>
      <c r="D49" s="183">
        <v>974</v>
      </c>
      <c r="E49" s="188" t="s">
        <v>356</v>
      </c>
      <c r="F49" s="188" t="s">
        <v>357</v>
      </c>
      <c r="G49" s="188" t="s">
        <v>376</v>
      </c>
      <c r="H49" s="188" t="s">
        <v>369</v>
      </c>
      <c r="I49" s="186">
        <v>66576593</v>
      </c>
      <c r="J49" s="186">
        <v>68670222</v>
      </c>
      <c r="K49" s="187">
        <v>14782841.91</v>
      </c>
      <c r="O49" s="7"/>
    </row>
    <row r="50" spans="1:15" ht="15.75" x14ac:dyDescent="0.25">
      <c r="A50" s="1443"/>
      <c r="B50" s="1436"/>
      <c r="C50" s="1436"/>
      <c r="D50" s="183">
        <v>974</v>
      </c>
      <c r="E50" s="188" t="s">
        <v>356</v>
      </c>
      <c r="F50" s="188" t="s">
        <v>357</v>
      </c>
      <c r="G50" s="188" t="s">
        <v>376</v>
      </c>
      <c r="H50" s="188" t="s">
        <v>371</v>
      </c>
      <c r="I50" s="186">
        <v>20106132</v>
      </c>
      <c r="J50" s="186">
        <v>20738408</v>
      </c>
      <c r="K50" s="187">
        <v>5281321.74</v>
      </c>
      <c r="O50" s="7"/>
    </row>
    <row r="51" spans="1:15" ht="15.75" x14ac:dyDescent="0.25">
      <c r="A51" s="1443"/>
      <c r="B51" s="1436"/>
      <c r="C51" s="1436"/>
      <c r="D51" s="183">
        <v>974</v>
      </c>
      <c r="E51" s="188" t="s">
        <v>356</v>
      </c>
      <c r="F51" s="188" t="s">
        <v>357</v>
      </c>
      <c r="G51" s="188" t="s">
        <v>376</v>
      </c>
      <c r="H51" s="188" t="s">
        <v>359</v>
      </c>
      <c r="I51" s="186">
        <v>2725905</v>
      </c>
      <c r="J51" s="186">
        <v>0</v>
      </c>
      <c r="K51" s="187">
        <v>0</v>
      </c>
      <c r="O51" s="7"/>
    </row>
    <row r="52" spans="1:15" ht="63" customHeight="1" x14ac:dyDescent="0.25">
      <c r="A52" s="189" t="s">
        <v>524</v>
      </c>
      <c r="B52" s="1212" t="s">
        <v>528</v>
      </c>
      <c r="C52" s="129" t="s">
        <v>315</v>
      </c>
      <c r="D52" s="183">
        <v>974</v>
      </c>
      <c r="E52" s="184" t="s">
        <v>356</v>
      </c>
      <c r="F52" s="184" t="s">
        <v>357</v>
      </c>
      <c r="G52" s="184" t="s">
        <v>376</v>
      </c>
      <c r="H52" s="184">
        <v>611</v>
      </c>
      <c r="I52" s="186">
        <v>16490124</v>
      </c>
      <c r="J52" s="186">
        <v>16490124</v>
      </c>
      <c r="K52" s="187">
        <v>3735836.35</v>
      </c>
      <c r="O52" s="7"/>
    </row>
    <row r="53" spans="1:15" ht="63" customHeight="1" thickBot="1" x14ac:dyDescent="0.3">
      <c r="A53" s="113" t="s">
        <v>529</v>
      </c>
      <c r="B53" s="1151" t="s">
        <v>24</v>
      </c>
      <c r="C53" s="1151" t="s">
        <v>315</v>
      </c>
      <c r="D53" s="1858">
        <v>974</v>
      </c>
      <c r="E53" s="1859" t="s">
        <v>377</v>
      </c>
      <c r="F53" s="1859" t="s">
        <v>378</v>
      </c>
      <c r="G53" s="1859" t="s">
        <v>379</v>
      </c>
      <c r="H53" s="1859" t="s">
        <v>380</v>
      </c>
      <c r="I53" s="1860">
        <v>4824716</v>
      </c>
      <c r="J53" s="1860">
        <v>4824716</v>
      </c>
      <c r="K53" s="1861">
        <v>598400.51</v>
      </c>
      <c r="O53" s="7"/>
    </row>
    <row r="54" spans="1:15" ht="90.75" customHeight="1" thickBot="1" x14ac:dyDescent="0.3">
      <c r="A54" s="522" t="s">
        <v>295</v>
      </c>
      <c r="B54" s="1231" t="s">
        <v>55</v>
      </c>
      <c r="C54" s="1233"/>
      <c r="D54" s="1947"/>
      <c r="E54" s="1948"/>
      <c r="F54" s="1948"/>
      <c r="G54" s="1948"/>
      <c r="H54" s="1680"/>
      <c r="I54" s="1224">
        <f>SUM(I55:I55)</f>
        <v>0</v>
      </c>
      <c r="J54" s="1224">
        <f>SUM(J55:J55)</f>
        <v>80000</v>
      </c>
      <c r="K54" s="1949">
        <f>SUM(K55:K55)</f>
        <v>0</v>
      </c>
      <c r="O54" s="7"/>
    </row>
    <row r="55" spans="1:15" ht="153" customHeight="1" thickBot="1" x14ac:dyDescent="0.3">
      <c r="A55" s="1862" t="s">
        <v>306</v>
      </c>
      <c r="B55" s="1863" t="s">
        <v>57</v>
      </c>
      <c r="C55" s="1863" t="s">
        <v>345</v>
      </c>
      <c r="D55" s="1864">
        <v>974</v>
      </c>
      <c r="E55" s="1864" t="s">
        <v>377</v>
      </c>
      <c r="F55" s="1865" t="s">
        <v>399</v>
      </c>
      <c r="G55" s="1865" t="s">
        <v>1193</v>
      </c>
      <c r="H55" s="1865" t="s">
        <v>359</v>
      </c>
      <c r="I55" s="1866">
        <v>0</v>
      </c>
      <c r="J55" s="1866">
        <v>80000</v>
      </c>
      <c r="K55" s="1867">
        <v>0</v>
      </c>
      <c r="O55" s="7"/>
    </row>
    <row r="56" spans="1:15" ht="83.25" customHeight="1" thickBot="1" x14ac:dyDescent="0.3">
      <c r="A56" s="1950" t="s">
        <v>296</v>
      </c>
      <c r="B56" s="1233" t="s">
        <v>534</v>
      </c>
      <c r="C56" s="1233"/>
      <c r="D56" s="1951"/>
      <c r="E56" s="1952"/>
      <c r="F56" s="1952"/>
      <c r="G56" s="1952"/>
      <c r="H56" s="1953"/>
      <c r="I56" s="1954">
        <f t="shared" ref="I56:K56" si="6">I57</f>
        <v>660000</v>
      </c>
      <c r="J56" s="1954">
        <f t="shared" si="6"/>
        <v>1061000</v>
      </c>
      <c r="K56" s="1955">
        <f t="shared" si="6"/>
        <v>791000</v>
      </c>
      <c r="O56" s="7"/>
    </row>
    <row r="57" spans="1:15" ht="29.25" customHeight="1" thickBot="1" x14ac:dyDescent="0.3">
      <c r="A57" s="1868" t="s">
        <v>27</v>
      </c>
      <c r="B57" s="1869" t="s">
        <v>25</v>
      </c>
      <c r="C57" s="1869" t="s">
        <v>315</v>
      </c>
      <c r="D57" s="1870">
        <v>974</v>
      </c>
      <c r="E57" s="1864">
        <v>10</v>
      </c>
      <c r="F57" s="1865" t="s">
        <v>381</v>
      </c>
      <c r="G57" s="1865" t="s">
        <v>535</v>
      </c>
      <c r="H57" s="1865" t="s">
        <v>382</v>
      </c>
      <c r="I57" s="1866">
        <v>660000</v>
      </c>
      <c r="J57" s="1866">
        <v>1061000</v>
      </c>
      <c r="K57" s="1867">
        <v>791000</v>
      </c>
      <c r="O57" s="7"/>
    </row>
    <row r="58" spans="1:15" ht="30" customHeight="1" thickBot="1" x14ac:dyDescent="0.3">
      <c r="A58" s="1956" t="s">
        <v>23</v>
      </c>
      <c r="B58" s="440" t="s">
        <v>26</v>
      </c>
      <c r="C58" s="440"/>
      <c r="D58" s="1957"/>
      <c r="E58" s="1952"/>
      <c r="F58" s="1952"/>
      <c r="G58" s="1952"/>
      <c r="H58" s="1953"/>
      <c r="I58" s="1958">
        <f>SUM(I59:I61)</f>
        <v>0</v>
      </c>
      <c r="J58" s="1958">
        <f t="shared" ref="J58:K58" si="7">SUM(J59:J61)</f>
        <v>0</v>
      </c>
      <c r="K58" s="1959">
        <f t="shared" si="7"/>
        <v>0</v>
      </c>
      <c r="L58" s="4" t="e">
        <f>I63+#REF!+#REF!+I123+#REF!+#REF!</f>
        <v>#REF!</v>
      </c>
      <c r="M58" s="4" t="e">
        <f>I58-L58</f>
        <v>#REF!</v>
      </c>
      <c r="O58" s="7"/>
    </row>
    <row r="59" spans="1:15" ht="60.75" customHeight="1" thickBot="1" x14ac:dyDescent="0.3">
      <c r="A59" s="1871" t="s">
        <v>536</v>
      </c>
      <c r="B59" s="1872" t="s">
        <v>28</v>
      </c>
      <c r="C59" s="1149" t="s">
        <v>345</v>
      </c>
      <c r="D59" s="1873" t="s">
        <v>383</v>
      </c>
      <c r="E59" s="195" t="s">
        <v>356</v>
      </c>
      <c r="F59" s="182" t="s">
        <v>357</v>
      </c>
      <c r="G59" s="1874" t="s">
        <v>384</v>
      </c>
      <c r="H59" s="1874" t="s">
        <v>361</v>
      </c>
      <c r="I59" s="87">
        <v>0</v>
      </c>
      <c r="J59" s="87">
        <v>0</v>
      </c>
      <c r="K59" s="1875">
        <v>0</v>
      </c>
      <c r="L59" s="1131">
        <v>3458342.75</v>
      </c>
      <c r="M59" s="86">
        <v>3458342.75</v>
      </c>
      <c r="N59" s="86">
        <v>3458342.75</v>
      </c>
      <c r="O59" s="7"/>
    </row>
    <row r="60" spans="1:15" ht="29.25" customHeight="1" thickBot="1" x14ac:dyDescent="0.3">
      <c r="A60" s="1801"/>
      <c r="B60" s="1411"/>
      <c r="C60" s="1149" t="s">
        <v>314</v>
      </c>
      <c r="D60" s="1873" t="s">
        <v>383</v>
      </c>
      <c r="E60" s="195" t="s">
        <v>356</v>
      </c>
      <c r="F60" s="182" t="s">
        <v>357</v>
      </c>
      <c r="G60" s="1874" t="s">
        <v>384</v>
      </c>
      <c r="H60" s="1874" t="s">
        <v>361</v>
      </c>
      <c r="I60" s="87">
        <v>0</v>
      </c>
      <c r="J60" s="87">
        <v>0</v>
      </c>
      <c r="K60" s="1875">
        <v>0</v>
      </c>
      <c r="L60" s="191" t="e">
        <f t="shared" ref="L60:N60" si="8">SUM(L61:L63)</f>
        <v>#REF!</v>
      </c>
      <c r="M60" s="191" t="e">
        <f t="shared" si="8"/>
        <v>#REF!</v>
      </c>
      <c r="N60" s="191">
        <f t="shared" si="8"/>
        <v>124269253.83000001</v>
      </c>
      <c r="O60" s="7"/>
    </row>
    <row r="61" spans="1:15" ht="15.75" customHeight="1" thickBot="1" x14ac:dyDescent="0.3">
      <c r="A61" s="1493"/>
      <c r="B61" s="1499"/>
      <c r="C61" s="1151" t="s">
        <v>315</v>
      </c>
      <c r="D61" s="102" t="s">
        <v>383</v>
      </c>
      <c r="E61" s="102" t="s">
        <v>356</v>
      </c>
      <c r="F61" s="101" t="s">
        <v>357</v>
      </c>
      <c r="G61" s="1876" t="s">
        <v>384</v>
      </c>
      <c r="H61" s="1877" t="s">
        <v>361</v>
      </c>
      <c r="I61" s="89">
        <v>0</v>
      </c>
      <c r="J61" s="89">
        <v>0</v>
      </c>
      <c r="K61" s="90">
        <v>0</v>
      </c>
      <c r="O61" s="7"/>
    </row>
    <row r="62" spans="1:15" ht="15.75" thickBot="1" x14ac:dyDescent="0.3">
      <c r="A62" s="2051" t="s">
        <v>29</v>
      </c>
      <c r="B62" s="2052" t="s">
        <v>758</v>
      </c>
      <c r="C62" s="2053" t="s">
        <v>344</v>
      </c>
      <c r="D62" s="502"/>
      <c r="E62" s="502"/>
      <c r="F62" s="502"/>
      <c r="G62" s="502"/>
      <c r="H62" s="502"/>
      <c r="I62" s="1960">
        <f>SUM(I63:I66)</f>
        <v>707736925.69000006</v>
      </c>
      <c r="J62" s="1960">
        <f t="shared" ref="J62:K62" si="9">SUM(J63:J66)</f>
        <v>713994619.16999996</v>
      </c>
      <c r="K62" s="1960">
        <f t="shared" si="9"/>
        <v>133576204.7</v>
      </c>
      <c r="L62" s="192" t="e">
        <f t="shared" ref="L62:N62" si="10">L112+L113+L114+L115+L117+L119+L121+L123+L129+L134+L136+L137</f>
        <v>#REF!</v>
      </c>
      <c r="M62" s="192" t="e">
        <f t="shared" si="10"/>
        <v>#REF!</v>
      </c>
      <c r="N62" s="192">
        <f t="shared" si="10"/>
        <v>124269253.83000001</v>
      </c>
      <c r="O62" s="7"/>
    </row>
    <row r="63" spans="1:15" ht="30.75" thickBot="1" x14ac:dyDescent="0.3">
      <c r="A63" s="2054"/>
      <c r="B63" s="2055"/>
      <c r="C63" s="1229" t="s">
        <v>314</v>
      </c>
      <c r="D63" s="19"/>
      <c r="E63" s="19"/>
      <c r="F63" s="19"/>
      <c r="G63" s="19"/>
      <c r="H63" s="19"/>
      <c r="I63" s="1977">
        <f>I126+I128+I139+I143+I147+I155+I158+I161+I163+I165+I80+I83+I99+I100+I101+I102</f>
        <v>98491107.519999996</v>
      </c>
      <c r="J63" s="1977">
        <f t="shared" ref="J63:K63" si="11">J126+J128+J139+J143+J147+J155+J158+J161+J163+J165+J80+J83+J99+J100+J101+J102</f>
        <v>98491107.519999996</v>
      </c>
      <c r="K63" s="1977">
        <f t="shared" si="11"/>
        <v>9880284.0099999998</v>
      </c>
      <c r="O63" s="7"/>
    </row>
    <row r="64" spans="1:15" ht="49.5" customHeight="1" thickBot="1" x14ac:dyDescent="0.3">
      <c r="A64" s="2054"/>
      <c r="B64" s="2055"/>
      <c r="C64" s="357" t="s">
        <v>315</v>
      </c>
      <c r="D64" s="20"/>
      <c r="E64" s="20"/>
      <c r="F64" s="20"/>
      <c r="G64" s="20"/>
      <c r="H64" s="20"/>
      <c r="I64" s="379">
        <f>I77+I81+I84+I86+I118+I119+I120+I121+I123+I124+I125+I127+I129+I133+I140+I144+I148+I151+I152+I156+I159+I162+I164+I166</f>
        <v>432962569.06</v>
      </c>
      <c r="J64" s="379">
        <f>J77+J81+J84+J86+J118+J119+J120+J121+J123+J124+J125+J127+J129+J133+J140+J144+J148+J151+J152+J156+J159+J162+J164+J166</f>
        <v>434061569.06</v>
      </c>
      <c r="K64" s="379">
        <f>K77+K81+K84+K86+K118+K119+K120+K121+K123+K124+K125+K127+K129+K133+K140+K144+K148+K151+K152+K156+K159+K162+K164+K166</f>
        <v>78290896.219999999</v>
      </c>
      <c r="L64" s="200">
        <f t="shared" ref="L64:N64" si="12">SUM(L65:L77)</f>
        <v>0</v>
      </c>
      <c r="M64" s="200">
        <f t="shared" si="12"/>
        <v>0</v>
      </c>
      <c r="N64" s="200">
        <f t="shared" si="12"/>
        <v>0</v>
      </c>
      <c r="O64" s="7"/>
    </row>
    <row r="65" spans="1:16" ht="49.5" customHeight="1" x14ac:dyDescent="0.25">
      <c r="A65" s="2054"/>
      <c r="B65" s="2055"/>
      <c r="C65" s="357" t="s">
        <v>345</v>
      </c>
      <c r="D65" s="20"/>
      <c r="E65" s="20"/>
      <c r="F65" s="20"/>
      <c r="G65" s="20"/>
      <c r="H65" s="20"/>
      <c r="I65" s="379">
        <f>I68+I69+I70+I71+I72+I73+I74+I75+I76+I78+I79+I82+I85+I87+I89+I90+I91+I92+I93+I94+I95+I96+I97+I98+I103+I104+I105+I106+I107+I108+I109+I110+I111+I112+I113+I114+I115+I116+I117+I131++I134+I136+I138+I142+I146+I154+I157</f>
        <v>173015449.11000001</v>
      </c>
      <c r="J65" s="379">
        <f>J68+J69+J70+J71+J72+J73+J74+J75+J76+J78+J79+J82+J85+J87+J89+J90+J91+J92+J93+J94+J95+J96+J97+J98+J103+J104+J105+J106+J107+J108+J109+J110+J111+J112+J113+J114+J115+J116+J117+J131++J134+J136+J138+J142+J146+J154+J157</f>
        <v>178174142.59</v>
      </c>
      <c r="K65" s="379">
        <f>K68+K69+K70+K71+K72+K73+K74+K75+K76+K78+K79+K82+K85+K87+K89+K90+K91+K92+K93+K94+K95+K96+K97+K98+K103+K104+K105+K106+K107+K108+K109+K110+K111+K112+K113+K114+K115+K116+K117+K131++K134+K136+K138+K142+K146+K154+K157</f>
        <v>45405024.469999999</v>
      </c>
      <c r="O65" s="7"/>
      <c r="P65" s="7"/>
    </row>
    <row r="66" spans="1:16" ht="15.75" thickBot="1" x14ac:dyDescent="0.3">
      <c r="A66" s="2056"/>
      <c r="B66" s="2057"/>
      <c r="C66" s="1833" t="s">
        <v>1189</v>
      </c>
      <c r="D66" s="1834"/>
      <c r="E66" s="1834"/>
      <c r="F66" s="1834"/>
      <c r="G66" s="1834"/>
      <c r="H66" s="1834"/>
      <c r="I66" s="2058">
        <f>I141+I145+I149</f>
        <v>3267800</v>
      </c>
      <c r="J66" s="2058">
        <f t="shared" ref="J66:K66" si="13">J141+J145+J149</f>
        <v>3267800</v>
      </c>
      <c r="K66" s="2058">
        <f t="shared" si="13"/>
        <v>0</v>
      </c>
      <c r="O66" s="7"/>
    </row>
    <row r="67" spans="1:16" s="300" customFormat="1" ht="43.5" thickBot="1" x14ac:dyDescent="0.3">
      <c r="A67" s="1956" t="s">
        <v>324</v>
      </c>
      <c r="B67" s="440" t="s">
        <v>30</v>
      </c>
      <c r="C67" s="440"/>
      <c r="D67" s="502"/>
      <c r="E67" s="502"/>
      <c r="F67" s="502"/>
      <c r="G67" s="502"/>
      <c r="H67" s="502"/>
      <c r="I67" s="1960">
        <f>SUM(I68:I85)</f>
        <v>4587870</v>
      </c>
      <c r="J67" s="1960">
        <f>SUM(J68:J87)</f>
        <v>10336062.219999999</v>
      </c>
      <c r="K67" s="1960">
        <f>SUM(K68:K87)</f>
        <v>33040.699999999997</v>
      </c>
      <c r="O67" s="7"/>
    </row>
    <row r="68" spans="1:16" s="300" customFormat="1" ht="30" x14ac:dyDescent="0.25">
      <c r="A68" s="1878" t="s">
        <v>31</v>
      </c>
      <c r="B68" s="1236" t="s">
        <v>415</v>
      </c>
      <c r="C68" s="194" t="s">
        <v>345</v>
      </c>
      <c r="D68" s="195">
        <v>974</v>
      </c>
      <c r="E68" s="195" t="s">
        <v>356</v>
      </c>
      <c r="F68" s="182" t="s">
        <v>385</v>
      </c>
      <c r="G68" s="182" t="s">
        <v>777</v>
      </c>
      <c r="H68" s="182" t="s">
        <v>359</v>
      </c>
      <c r="I68" s="87">
        <v>0</v>
      </c>
      <c r="J68" s="87">
        <v>0</v>
      </c>
      <c r="K68" s="1875">
        <v>0</v>
      </c>
      <c r="O68" s="7"/>
    </row>
    <row r="69" spans="1:16" ht="52.5" customHeight="1" x14ac:dyDescent="0.25">
      <c r="A69" s="1172" t="s">
        <v>32</v>
      </c>
      <c r="B69" s="1162" t="s">
        <v>596</v>
      </c>
      <c r="C69" s="1173" t="s">
        <v>345</v>
      </c>
      <c r="D69" s="95">
        <v>974</v>
      </c>
      <c r="E69" s="95" t="s">
        <v>356</v>
      </c>
      <c r="F69" s="96" t="s">
        <v>385</v>
      </c>
      <c r="G69" s="96" t="s">
        <v>777</v>
      </c>
      <c r="H69" s="96" t="s">
        <v>386</v>
      </c>
      <c r="I69" s="88">
        <v>0</v>
      </c>
      <c r="J69" s="88">
        <v>0</v>
      </c>
      <c r="K69" s="1879">
        <v>0</v>
      </c>
      <c r="O69" s="7"/>
      <c r="P69" s="7"/>
    </row>
    <row r="70" spans="1:16" ht="74.25" customHeight="1" x14ac:dyDescent="0.25">
      <c r="A70" s="213" t="s">
        <v>450</v>
      </c>
      <c r="B70" s="206" t="s">
        <v>415</v>
      </c>
      <c r="C70" s="194" t="s">
        <v>345</v>
      </c>
      <c r="D70" s="195">
        <v>974</v>
      </c>
      <c r="E70" s="195" t="s">
        <v>356</v>
      </c>
      <c r="F70" s="182" t="s">
        <v>385</v>
      </c>
      <c r="G70" s="182" t="s">
        <v>414</v>
      </c>
      <c r="H70" s="182" t="s">
        <v>359</v>
      </c>
      <c r="I70" s="87">
        <v>0</v>
      </c>
      <c r="J70" s="87">
        <v>0</v>
      </c>
      <c r="K70" s="1875">
        <v>0</v>
      </c>
      <c r="O70" s="7"/>
    </row>
    <row r="71" spans="1:16" ht="30" customHeight="1" x14ac:dyDescent="0.25">
      <c r="A71" s="1172" t="s">
        <v>451</v>
      </c>
      <c r="B71" s="1162" t="s">
        <v>596</v>
      </c>
      <c r="C71" s="1173" t="s">
        <v>345</v>
      </c>
      <c r="D71" s="95">
        <v>974</v>
      </c>
      <c r="E71" s="95" t="s">
        <v>356</v>
      </c>
      <c r="F71" s="96" t="s">
        <v>385</v>
      </c>
      <c r="G71" s="96" t="s">
        <v>414</v>
      </c>
      <c r="H71" s="96" t="s">
        <v>386</v>
      </c>
      <c r="I71" s="88">
        <v>0</v>
      </c>
      <c r="J71" s="88">
        <v>0</v>
      </c>
      <c r="K71" s="1879">
        <v>0</v>
      </c>
      <c r="O71" s="7"/>
    </row>
    <row r="72" spans="1:16" ht="30" x14ac:dyDescent="0.25">
      <c r="A72" s="1429" t="s">
        <v>452</v>
      </c>
      <c r="B72" s="1431" t="s">
        <v>334</v>
      </c>
      <c r="C72" s="194" t="s">
        <v>345</v>
      </c>
      <c r="D72" s="195">
        <v>974</v>
      </c>
      <c r="E72" s="195" t="s">
        <v>356</v>
      </c>
      <c r="F72" s="182" t="s">
        <v>385</v>
      </c>
      <c r="G72" s="182" t="s">
        <v>540</v>
      </c>
      <c r="H72" s="182" t="s">
        <v>363</v>
      </c>
      <c r="I72" s="87">
        <v>0</v>
      </c>
      <c r="J72" s="87">
        <v>4200000</v>
      </c>
      <c r="K72" s="1875">
        <v>0</v>
      </c>
      <c r="L72" s="88">
        <v>0</v>
      </c>
      <c r="M72" s="88">
        <v>0</v>
      </c>
      <c r="N72" s="88">
        <v>0</v>
      </c>
      <c r="O72" s="7"/>
    </row>
    <row r="73" spans="1:16" ht="30" x14ac:dyDescent="0.25">
      <c r="A73" s="1430"/>
      <c r="B73" s="1262"/>
      <c r="C73" s="194" t="s">
        <v>345</v>
      </c>
      <c r="D73" s="195">
        <v>974</v>
      </c>
      <c r="E73" s="195" t="s">
        <v>356</v>
      </c>
      <c r="F73" s="182" t="s">
        <v>385</v>
      </c>
      <c r="G73" s="182" t="s">
        <v>540</v>
      </c>
      <c r="H73" s="182" t="s">
        <v>359</v>
      </c>
      <c r="I73" s="87">
        <v>0</v>
      </c>
      <c r="J73" s="87">
        <v>33040.699999999997</v>
      </c>
      <c r="K73" s="1875">
        <v>33040.699999999997</v>
      </c>
      <c r="O73" s="7"/>
    </row>
    <row r="74" spans="1:16" ht="75" x14ac:dyDescent="0.25">
      <c r="A74" s="193" t="s">
        <v>453</v>
      </c>
      <c r="B74" s="1173" t="s">
        <v>537</v>
      </c>
      <c r="C74" s="1173" t="s">
        <v>345</v>
      </c>
      <c r="D74" s="95">
        <v>974</v>
      </c>
      <c r="E74" s="95" t="s">
        <v>356</v>
      </c>
      <c r="F74" s="96" t="s">
        <v>385</v>
      </c>
      <c r="G74" s="96" t="s">
        <v>540</v>
      </c>
      <c r="H74" s="96" t="s">
        <v>386</v>
      </c>
      <c r="I74" s="88">
        <v>0</v>
      </c>
      <c r="J74" s="88">
        <v>0</v>
      </c>
      <c r="K74" s="1879">
        <v>0</v>
      </c>
      <c r="O74" s="7"/>
    </row>
    <row r="75" spans="1:16" s="300" customFormat="1" ht="45" x14ac:dyDescent="0.25">
      <c r="A75" s="193" t="s">
        <v>454</v>
      </c>
      <c r="B75" s="1173" t="s">
        <v>1194</v>
      </c>
      <c r="C75" s="1173" t="s">
        <v>345</v>
      </c>
      <c r="D75" s="95">
        <v>974</v>
      </c>
      <c r="E75" s="95" t="s">
        <v>356</v>
      </c>
      <c r="F75" s="96" t="s">
        <v>385</v>
      </c>
      <c r="G75" s="96" t="s">
        <v>733</v>
      </c>
      <c r="H75" s="96" t="s">
        <v>359</v>
      </c>
      <c r="I75" s="88">
        <v>4587870</v>
      </c>
      <c r="J75" s="88">
        <v>4587870</v>
      </c>
      <c r="K75" s="1879">
        <v>0</v>
      </c>
      <c r="O75" s="7"/>
    </row>
    <row r="76" spans="1:16" s="300" customFormat="1" ht="75" x14ac:dyDescent="0.25">
      <c r="A76" s="193" t="s">
        <v>727</v>
      </c>
      <c r="B76" s="1173" t="s">
        <v>1195</v>
      </c>
      <c r="C76" s="1173" t="s">
        <v>345</v>
      </c>
      <c r="D76" s="95">
        <v>974</v>
      </c>
      <c r="E76" s="95" t="s">
        <v>356</v>
      </c>
      <c r="F76" s="96" t="s">
        <v>385</v>
      </c>
      <c r="G76" s="96" t="s">
        <v>733</v>
      </c>
      <c r="H76" s="96" t="s">
        <v>386</v>
      </c>
      <c r="I76" s="88">
        <v>0</v>
      </c>
      <c r="J76" s="88">
        <v>0</v>
      </c>
      <c r="K76" s="1879">
        <v>0</v>
      </c>
      <c r="O76" s="7"/>
      <c r="P76" s="7"/>
    </row>
    <row r="77" spans="1:16" s="300" customFormat="1" ht="75.75" thickBot="1" x14ac:dyDescent="0.3">
      <c r="A77" s="193" t="s">
        <v>728</v>
      </c>
      <c r="B77" s="1162" t="s">
        <v>1196</v>
      </c>
      <c r="C77" s="100" t="s">
        <v>315</v>
      </c>
      <c r="D77" s="95">
        <v>974</v>
      </c>
      <c r="E77" s="95" t="s">
        <v>356</v>
      </c>
      <c r="F77" s="96" t="s">
        <v>385</v>
      </c>
      <c r="G77" s="96" t="s">
        <v>780</v>
      </c>
      <c r="H77" s="96" t="s">
        <v>363</v>
      </c>
      <c r="I77" s="88">
        <v>0</v>
      </c>
      <c r="J77" s="88">
        <v>0</v>
      </c>
      <c r="K77" s="1879">
        <v>0</v>
      </c>
      <c r="O77" s="7"/>
    </row>
    <row r="78" spans="1:16" s="300" customFormat="1" ht="60" x14ac:dyDescent="0.25">
      <c r="A78" s="1172" t="s">
        <v>778</v>
      </c>
      <c r="B78" s="1162" t="s">
        <v>538</v>
      </c>
      <c r="C78" s="194" t="s">
        <v>345</v>
      </c>
      <c r="D78" s="195">
        <v>974</v>
      </c>
      <c r="E78" s="195" t="s">
        <v>356</v>
      </c>
      <c r="F78" s="182" t="s">
        <v>385</v>
      </c>
      <c r="G78" s="182" t="s">
        <v>541</v>
      </c>
      <c r="H78" s="182" t="s">
        <v>363</v>
      </c>
      <c r="I78" s="87">
        <v>0</v>
      </c>
      <c r="J78" s="87">
        <v>0</v>
      </c>
      <c r="K78" s="1875">
        <v>0</v>
      </c>
      <c r="O78" s="7"/>
    </row>
    <row r="79" spans="1:16" s="300" customFormat="1" ht="75.75" thickBot="1" x14ac:dyDescent="0.3">
      <c r="A79" s="193" t="s">
        <v>779</v>
      </c>
      <c r="B79" s="109" t="s">
        <v>539</v>
      </c>
      <c r="C79" s="1173" t="s">
        <v>345</v>
      </c>
      <c r="D79" s="95">
        <v>974</v>
      </c>
      <c r="E79" s="95" t="s">
        <v>356</v>
      </c>
      <c r="F79" s="96" t="s">
        <v>385</v>
      </c>
      <c r="G79" s="96" t="s">
        <v>541</v>
      </c>
      <c r="H79" s="96" t="s">
        <v>386</v>
      </c>
      <c r="I79" s="88">
        <v>0</v>
      </c>
      <c r="J79" s="88">
        <v>0</v>
      </c>
      <c r="K79" s="1879">
        <v>0</v>
      </c>
      <c r="O79" s="7"/>
    </row>
    <row r="80" spans="1:16" s="300" customFormat="1" ht="30" x14ac:dyDescent="0.25">
      <c r="A80" s="1406" t="s">
        <v>1197</v>
      </c>
      <c r="B80" s="1422" t="s">
        <v>729</v>
      </c>
      <c r="C80" s="1173" t="s">
        <v>314</v>
      </c>
      <c r="D80" s="95">
        <v>974</v>
      </c>
      <c r="E80" s="95" t="s">
        <v>356</v>
      </c>
      <c r="F80" s="96" t="s">
        <v>385</v>
      </c>
      <c r="G80" s="96" t="s">
        <v>734</v>
      </c>
      <c r="H80" s="96" t="s">
        <v>363</v>
      </c>
      <c r="I80" s="88">
        <v>0</v>
      </c>
      <c r="J80" s="88">
        <v>0</v>
      </c>
      <c r="K80" s="1879">
        <v>0</v>
      </c>
      <c r="O80" s="7"/>
    </row>
    <row r="81" spans="1:17" s="300" customFormat="1" ht="45" x14ac:dyDescent="0.25">
      <c r="A81" s="1404"/>
      <c r="B81" s="1880"/>
      <c r="C81" s="1173" t="s">
        <v>315</v>
      </c>
      <c r="D81" s="95">
        <v>974</v>
      </c>
      <c r="E81" s="95" t="s">
        <v>356</v>
      </c>
      <c r="F81" s="96" t="s">
        <v>385</v>
      </c>
      <c r="G81" s="96" t="s">
        <v>734</v>
      </c>
      <c r="H81" s="96" t="s">
        <v>363</v>
      </c>
      <c r="I81" s="88">
        <v>0</v>
      </c>
      <c r="J81" s="88">
        <v>0</v>
      </c>
      <c r="K81" s="1879">
        <v>0</v>
      </c>
      <c r="O81" s="7"/>
    </row>
    <row r="82" spans="1:17" ht="65.25" customHeight="1" x14ac:dyDescent="0.25">
      <c r="A82" s="1405"/>
      <c r="B82" s="1352"/>
      <c r="C82" s="1173" t="s">
        <v>345</v>
      </c>
      <c r="D82" s="95">
        <v>974</v>
      </c>
      <c r="E82" s="95" t="s">
        <v>356</v>
      </c>
      <c r="F82" s="96" t="s">
        <v>385</v>
      </c>
      <c r="G82" s="96" t="s">
        <v>734</v>
      </c>
      <c r="H82" s="96" t="s">
        <v>363</v>
      </c>
      <c r="I82" s="88">
        <v>0</v>
      </c>
      <c r="J82" s="88">
        <v>0</v>
      </c>
      <c r="K82" s="1879">
        <v>0</v>
      </c>
      <c r="O82" s="7"/>
    </row>
    <row r="83" spans="1:17" ht="33" customHeight="1" x14ac:dyDescent="0.25">
      <c r="A83" s="1405"/>
      <c r="B83" s="1352"/>
      <c r="C83" s="1173" t="s">
        <v>314</v>
      </c>
      <c r="D83" s="95">
        <v>974</v>
      </c>
      <c r="E83" s="95" t="s">
        <v>356</v>
      </c>
      <c r="F83" s="96" t="s">
        <v>385</v>
      </c>
      <c r="G83" s="96" t="s">
        <v>734</v>
      </c>
      <c r="H83" s="96" t="s">
        <v>359</v>
      </c>
      <c r="I83" s="88">
        <v>0</v>
      </c>
      <c r="J83" s="88">
        <v>0</v>
      </c>
      <c r="K83" s="1879">
        <v>0</v>
      </c>
      <c r="O83" s="7"/>
    </row>
    <row r="84" spans="1:17" ht="45" x14ac:dyDescent="0.25">
      <c r="A84" s="1405"/>
      <c r="B84" s="1352"/>
      <c r="C84" s="1173" t="s">
        <v>315</v>
      </c>
      <c r="D84" s="95">
        <v>974</v>
      </c>
      <c r="E84" s="95" t="s">
        <v>356</v>
      </c>
      <c r="F84" s="96" t="s">
        <v>385</v>
      </c>
      <c r="G84" s="96" t="s">
        <v>734</v>
      </c>
      <c r="H84" s="96" t="s">
        <v>359</v>
      </c>
      <c r="I84" s="88">
        <v>0</v>
      </c>
      <c r="J84" s="88">
        <v>0</v>
      </c>
      <c r="K84" s="1879">
        <v>0</v>
      </c>
      <c r="O84" s="7"/>
      <c r="P84" s="7"/>
      <c r="Q84" s="7"/>
    </row>
    <row r="85" spans="1:17" ht="45" customHeight="1" thickBot="1" x14ac:dyDescent="0.3">
      <c r="A85" s="1424"/>
      <c r="B85" s="1423"/>
      <c r="C85" s="1173" t="s">
        <v>345</v>
      </c>
      <c r="D85" s="95">
        <v>974</v>
      </c>
      <c r="E85" s="95" t="s">
        <v>356</v>
      </c>
      <c r="F85" s="96" t="s">
        <v>385</v>
      </c>
      <c r="G85" s="96" t="s">
        <v>734</v>
      </c>
      <c r="H85" s="96" t="s">
        <v>359</v>
      </c>
      <c r="I85" s="88">
        <v>0</v>
      </c>
      <c r="J85" s="88">
        <v>0</v>
      </c>
      <c r="K85" s="1879">
        <v>0</v>
      </c>
      <c r="O85" s="7"/>
    </row>
    <row r="86" spans="1:17" ht="53.25" customHeight="1" x14ac:dyDescent="0.25">
      <c r="A86" s="1881" t="s">
        <v>1198</v>
      </c>
      <c r="B86" s="1882" t="s">
        <v>1199</v>
      </c>
      <c r="C86" s="1173" t="s">
        <v>315</v>
      </c>
      <c r="D86" s="95">
        <v>974</v>
      </c>
      <c r="E86" s="95" t="s">
        <v>356</v>
      </c>
      <c r="F86" s="96" t="s">
        <v>385</v>
      </c>
      <c r="G86" s="96" t="s">
        <v>1200</v>
      </c>
      <c r="H86" s="96" t="s">
        <v>359</v>
      </c>
      <c r="I86" s="88">
        <v>0</v>
      </c>
      <c r="J86" s="88">
        <v>1500000</v>
      </c>
      <c r="K86" s="1879">
        <v>0</v>
      </c>
      <c r="O86" s="7"/>
      <c r="P86" s="7"/>
    </row>
    <row r="87" spans="1:17" ht="60.75" customHeight="1" thickBot="1" x14ac:dyDescent="0.3">
      <c r="A87" s="1883"/>
      <c r="B87" s="1499"/>
      <c r="C87" s="194" t="s">
        <v>345</v>
      </c>
      <c r="D87" s="195">
        <v>974</v>
      </c>
      <c r="E87" s="195" t="s">
        <v>356</v>
      </c>
      <c r="F87" s="182" t="s">
        <v>385</v>
      </c>
      <c r="G87" s="182" t="s">
        <v>1201</v>
      </c>
      <c r="H87" s="182" t="s">
        <v>359</v>
      </c>
      <c r="I87" s="87">
        <v>0</v>
      </c>
      <c r="J87" s="87">
        <v>15151.52</v>
      </c>
      <c r="K87" s="1875">
        <v>0</v>
      </c>
      <c r="O87" s="7"/>
    </row>
    <row r="88" spans="1:17" ht="62.25" customHeight="1" thickBot="1" x14ac:dyDescent="0.3">
      <c r="A88" s="503" t="s">
        <v>321</v>
      </c>
      <c r="B88" s="440" t="s">
        <v>33</v>
      </c>
      <c r="C88" s="1961"/>
      <c r="D88" s="1962"/>
      <c r="E88" s="1963"/>
      <c r="F88" s="1963"/>
      <c r="G88" s="1963"/>
      <c r="H88" s="1964"/>
      <c r="I88" s="1958">
        <f>SUM(I90:I121)</f>
        <v>607124000.43000007</v>
      </c>
      <c r="J88" s="1958">
        <f>SUM(J90:J121)</f>
        <v>608114399.6500001</v>
      </c>
      <c r="K88" s="1959">
        <f>SUM(K90:K121)</f>
        <v>125383524.37</v>
      </c>
      <c r="O88" s="7"/>
      <c r="P88" s="7"/>
    </row>
    <row r="89" spans="1:17" ht="30" x14ac:dyDescent="0.25">
      <c r="A89" s="196" t="s">
        <v>34</v>
      </c>
      <c r="B89" s="1236" t="s">
        <v>542</v>
      </c>
      <c r="C89" s="1173" t="s">
        <v>345</v>
      </c>
      <c r="D89" s="95">
        <v>974</v>
      </c>
      <c r="E89" s="95" t="s">
        <v>356</v>
      </c>
      <c r="F89" s="96" t="s">
        <v>385</v>
      </c>
      <c r="G89" s="197" t="s">
        <v>387</v>
      </c>
      <c r="H89" s="197" t="s">
        <v>388</v>
      </c>
      <c r="I89" s="88">
        <v>0</v>
      </c>
      <c r="J89" s="88">
        <v>0</v>
      </c>
      <c r="K89" s="1879">
        <v>0</v>
      </c>
      <c r="O89" s="7"/>
    </row>
    <row r="90" spans="1:17" ht="30" x14ac:dyDescent="0.25">
      <c r="A90" s="199" t="s">
        <v>35</v>
      </c>
      <c r="B90" s="1149" t="s">
        <v>312</v>
      </c>
      <c r="C90" s="1173" t="s">
        <v>345</v>
      </c>
      <c r="D90" s="95">
        <v>974</v>
      </c>
      <c r="E90" s="95" t="s">
        <v>356</v>
      </c>
      <c r="F90" s="96" t="s">
        <v>385</v>
      </c>
      <c r="G90" s="96" t="s">
        <v>389</v>
      </c>
      <c r="H90" s="96" t="s">
        <v>359</v>
      </c>
      <c r="I90" s="88">
        <v>50000</v>
      </c>
      <c r="J90" s="88">
        <v>50000</v>
      </c>
      <c r="K90" s="1879">
        <v>6588</v>
      </c>
      <c r="O90" s="7"/>
    </row>
    <row r="91" spans="1:17" ht="126.75" customHeight="1" x14ac:dyDescent="0.25">
      <c r="A91" s="198" t="s">
        <v>36</v>
      </c>
      <c r="B91" s="1205" t="s">
        <v>515</v>
      </c>
      <c r="C91" s="1173" t="s">
        <v>345</v>
      </c>
      <c r="D91" s="95">
        <v>974</v>
      </c>
      <c r="E91" s="95" t="s">
        <v>356</v>
      </c>
      <c r="F91" s="96" t="s">
        <v>385</v>
      </c>
      <c r="G91" s="96" t="s">
        <v>389</v>
      </c>
      <c r="H91" s="96" t="s">
        <v>386</v>
      </c>
      <c r="I91" s="88">
        <v>78000</v>
      </c>
      <c r="J91" s="88">
        <v>78000</v>
      </c>
      <c r="K91" s="1879">
        <v>21672</v>
      </c>
      <c r="O91" s="7"/>
    </row>
    <row r="92" spans="1:17" ht="30" x14ac:dyDescent="0.25">
      <c r="A92" s="198" t="s">
        <v>38</v>
      </c>
      <c r="B92" s="1173" t="s">
        <v>37</v>
      </c>
      <c r="C92" s="1173" t="s">
        <v>345</v>
      </c>
      <c r="D92" s="95">
        <v>974</v>
      </c>
      <c r="E92" s="95" t="s">
        <v>356</v>
      </c>
      <c r="F92" s="96" t="s">
        <v>385</v>
      </c>
      <c r="G92" s="96" t="s">
        <v>390</v>
      </c>
      <c r="H92" s="96" t="s">
        <v>359</v>
      </c>
      <c r="I92" s="88">
        <v>3300000</v>
      </c>
      <c r="J92" s="88">
        <v>3300000</v>
      </c>
      <c r="K92" s="1879">
        <v>926573.6</v>
      </c>
      <c r="O92" s="7"/>
    </row>
    <row r="93" spans="1:17" ht="34.5" customHeight="1" x14ac:dyDescent="0.25">
      <c r="A93" s="198" t="s">
        <v>39</v>
      </c>
      <c r="B93" s="1884" t="s">
        <v>543</v>
      </c>
      <c r="C93" s="1173" t="s">
        <v>345</v>
      </c>
      <c r="D93" s="95">
        <v>974</v>
      </c>
      <c r="E93" s="95" t="s">
        <v>356</v>
      </c>
      <c r="F93" s="96" t="s">
        <v>385</v>
      </c>
      <c r="G93" s="96" t="s">
        <v>390</v>
      </c>
      <c r="H93" s="96" t="s">
        <v>386</v>
      </c>
      <c r="I93" s="88">
        <v>600000</v>
      </c>
      <c r="J93" s="88">
        <v>600000</v>
      </c>
      <c r="K93" s="1879">
        <v>362163.4</v>
      </c>
      <c r="O93" s="7"/>
      <c r="P93" s="7"/>
    </row>
    <row r="94" spans="1:17" ht="57" customHeight="1" x14ac:dyDescent="0.25">
      <c r="A94" s="199" t="s">
        <v>40</v>
      </c>
      <c r="B94" s="1173" t="s">
        <v>313</v>
      </c>
      <c r="C94" s="1173" t="s">
        <v>345</v>
      </c>
      <c r="D94" s="95">
        <v>974</v>
      </c>
      <c r="E94" s="95" t="s">
        <v>356</v>
      </c>
      <c r="F94" s="96" t="s">
        <v>385</v>
      </c>
      <c r="G94" s="96" t="s">
        <v>391</v>
      </c>
      <c r="H94" s="96" t="s">
        <v>359</v>
      </c>
      <c r="I94" s="88">
        <v>670000</v>
      </c>
      <c r="J94" s="88">
        <v>670000</v>
      </c>
      <c r="K94" s="1879">
        <v>140978</v>
      </c>
      <c r="O94" s="7"/>
    </row>
    <row r="95" spans="1:17" ht="147.75" customHeight="1" x14ac:dyDescent="0.25">
      <c r="A95" s="199" t="s">
        <v>41</v>
      </c>
      <c r="B95" s="1173" t="s">
        <v>517</v>
      </c>
      <c r="C95" s="1173" t="s">
        <v>345</v>
      </c>
      <c r="D95" s="95">
        <v>974</v>
      </c>
      <c r="E95" s="95" t="s">
        <v>356</v>
      </c>
      <c r="F95" s="96" t="s">
        <v>385</v>
      </c>
      <c r="G95" s="96" t="s">
        <v>391</v>
      </c>
      <c r="H95" s="96" t="s">
        <v>386</v>
      </c>
      <c r="I95" s="88">
        <v>155000</v>
      </c>
      <c r="J95" s="88">
        <v>456000</v>
      </c>
      <c r="K95" s="1879">
        <v>15900</v>
      </c>
      <c r="O95" s="7"/>
    </row>
    <row r="96" spans="1:17" ht="105" customHeight="1" x14ac:dyDescent="0.25">
      <c r="A96" s="199" t="s">
        <v>42</v>
      </c>
      <c r="B96" s="1173" t="s">
        <v>424</v>
      </c>
      <c r="C96" s="1173" t="s">
        <v>345</v>
      </c>
      <c r="D96" s="95">
        <v>974</v>
      </c>
      <c r="E96" s="95" t="s">
        <v>356</v>
      </c>
      <c r="F96" s="96" t="s">
        <v>385</v>
      </c>
      <c r="G96" s="96" t="s">
        <v>425</v>
      </c>
      <c r="H96" s="96" t="s">
        <v>359</v>
      </c>
      <c r="I96" s="88">
        <v>0</v>
      </c>
      <c r="J96" s="88">
        <v>0</v>
      </c>
      <c r="K96" s="1879">
        <v>0</v>
      </c>
      <c r="O96" s="7"/>
    </row>
    <row r="97" spans="1:16" ht="33" customHeight="1" x14ac:dyDescent="0.25">
      <c r="A97" s="199" t="s">
        <v>43</v>
      </c>
      <c r="B97" s="1173" t="s">
        <v>544</v>
      </c>
      <c r="C97" s="1173" t="s">
        <v>345</v>
      </c>
      <c r="D97" s="95">
        <v>974</v>
      </c>
      <c r="E97" s="95" t="s">
        <v>356</v>
      </c>
      <c r="F97" s="96" t="s">
        <v>385</v>
      </c>
      <c r="G97" s="96" t="s">
        <v>425</v>
      </c>
      <c r="H97" s="96" t="s">
        <v>394</v>
      </c>
      <c r="I97" s="88">
        <v>0</v>
      </c>
      <c r="J97" s="88">
        <v>0</v>
      </c>
      <c r="K97" s="1879">
        <v>0</v>
      </c>
      <c r="O97" s="7"/>
      <c r="P97" s="7"/>
    </row>
    <row r="98" spans="1:16" ht="40.5" customHeight="1" x14ac:dyDescent="0.25">
      <c r="A98" s="199" t="s">
        <v>44</v>
      </c>
      <c r="B98" s="1173" t="s">
        <v>525</v>
      </c>
      <c r="C98" s="1173" t="s">
        <v>345</v>
      </c>
      <c r="D98" s="95">
        <v>974</v>
      </c>
      <c r="E98" s="95" t="s">
        <v>356</v>
      </c>
      <c r="F98" s="96" t="s">
        <v>385</v>
      </c>
      <c r="G98" s="96" t="s">
        <v>425</v>
      </c>
      <c r="H98" s="96" t="s">
        <v>386</v>
      </c>
      <c r="I98" s="88">
        <v>0</v>
      </c>
      <c r="J98" s="88">
        <v>0</v>
      </c>
      <c r="K98" s="1879">
        <v>0</v>
      </c>
      <c r="L98" s="88">
        <v>125094.67</v>
      </c>
      <c r="M98" s="88">
        <v>125094.67</v>
      </c>
      <c r="N98" s="88">
        <v>125094.67</v>
      </c>
      <c r="O98" s="7"/>
    </row>
    <row r="99" spans="1:16" x14ac:dyDescent="0.25">
      <c r="A99" s="1432" t="s">
        <v>45</v>
      </c>
      <c r="B99" s="1410" t="s">
        <v>417</v>
      </c>
      <c r="C99" s="1410" t="s">
        <v>314</v>
      </c>
      <c r="D99" s="214">
        <v>974</v>
      </c>
      <c r="E99" s="214" t="s">
        <v>356</v>
      </c>
      <c r="F99" s="96" t="s">
        <v>385</v>
      </c>
      <c r="G99" s="96" t="s">
        <v>416</v>
      </c>
      <c r="H99" s="96" t="s">
        <v>369</v>
      </c>
      <c r="I99" s="88">
        <v>17683345.629999999</v>
      </c>
      <c r="J99" s="88">
        <v>17683345.629999999</v>
      </c>
      <c r="K99" s="1879">
        <v>3654434.48</v>
      </c>
      <c r="O99" s="7"/>
    </row>
    <row r="100" spans="1:16" ht="15" customHeight="1" x14ac:dyDescent="0.25">
      <c r="A100" s="1430"/>
      <c r="B100" s="1411"/>
      <c r="C100" s="1409"/>
      <c r="D100" s="214">
        <v>974</v>
      </c>
      <c r="E100" s="214" t="s">
        <v>356</v>
      </c>
      <c r="F100" s="96" t="s">
        <v>385</v>
      </c>
      <c r="G100" s="96" t="s">
        <v>416</v>
      </c>
      <c r="H100" s="96" t="s">
        <v>371</v>
      </c>
      <c r="I100" s="88">
        <v>5359174.37</v>
      </c>
      <c r="J100" s="88">
        <v>5359174.37</v>
      </c>
      <c r="K100" s="1879">
        <v>1231180.2</v>
      </c>
      <c r="O100" s="7"/>
      <c r="P100" s="7"/>
    </row>
    <row r="101" spans="1:16" ht="150" x14ac:dyDescent="0.25">
      <c r="A101" s="97" t="s">
        <v>46</v>
      </c>
      <c r="B101" s="83" t="s">
        <v>545</v>
      </c>
      <c r="C101" s="83" t="s">
        <v>314</v>
      </c>
      <c r="D101" s="214">
        <v>974</v>
      </c>
      <c r="E101" s="214" t="s">
        <v>356</v>
      </c>
      <c r="F101" s="96" t="s">
        <v>385</v>
      </c>
      <c r="G101" s="96" t="s">
        <v>416</v>
      </c>
      <c r="H101" s="96" t="s">
        <v>394</v>
      </c>
      <c r="I101" s="88">
        <v>0</v>
      </c>
      <c r="J101" s="88">
        <v>0</v>
      </c>
      <c r="K101" s="1879">
        <v>0</v>
      </c>
      <c r="O101" s="7"/>
    </row>
    <row r="102" spans="1:16" ht="15" customHeight="1" x14ac:dyDescent="0.25">
      <c r="A102" s="97" t="s">
        <v>48</v>
      </c>
      <c r="B102" s="83" t="s">
        <v>546</v>
      </c>
      <c r="C102" s="83" t="s">
        <v>314</v>
      </c>
      <c r="D102" s="214">
        <v>974</v>
      </c>
      <c r="E102" s="214" t="s">
        <v>356</v>
      </c>
      <c r="F102" s="96" t="s">
        <v>385</v>
      </c>
      <c r="G102" s="96" t="s">
        <v>416</v>
      </c>
      <c r="H102" s="96" t="s">
        <v>386</v>
      </c>
      <c r="I102" s="88">
        <v>4218480</v>
      </c>
      <c r="J102" s="88">
        <v>4218480</v>
      </c>
      <c r="K102" s="1879">
        <v>1093993.75</v>
      </c>
      <c r="O102" s="7"/>
    </row>
    <row r="103" spans="1:16" x14ac:dyDescent="0.25">
      <c r="A103" s="1432" t="s">
        <v>418</v>
      </c>
      <c r="B103" s="1412" t="s">
        <v>319</v>
      </c>
      <c r="C103" s="1412" t="s">
        <v>345</v>
      </c>
      <c r="D103" s="95">
        <v>974</v>
      </c>
      <c r="E103" s="95" t="s">
        <v>356</v>
      </c>
      <c r="F103" s="96" t="s">
        <v>385</v>
      </c>
      <c r="G103" s="96" t="s">
        <v>392</v>
      </c>
      <c r="H103" s="96" t="s">
        <v>369</v>
      </c>
      <c r="I103" s="88">
        <v>545300</v>
      </c>
      <c r="J103" s="88">
        <v>545300</v>
      </c>
      <c r="K103" s="1879">
        <v>0</v>
      </c>
      <c r="O103" s="7"/>
    </row>
    <row r="104" spans="1:16" x14ac:dyDescent="0.25">
      <c r="A104" s="1430"/>
      <c r="B104" s="1409"/>
      <c r="C104" s="1409"/>
      <c r="D104" s="95">
        <v>974</v>
      </c>
      <c r="E104" s="95" t="s">
        <v>356</v>
      </c>
      <c r="F104" s="96" t="s">
        <v>385</v>
      </c>
      <c r="G104" s="96" t="s">
        <v>392</v>
      </c>
      <c r="H104" s="96" t="s">
        <v>371</v>
      </c>
      <c r="I104" s="88">
        <v>164680</v>
      </c>
      <c r="J104" s="88">
        <v>164680</v>
      </c>
      <c r="K104" s="1879">
        <v>0</v>
      </c>
      <c r="O104" s="7"/>
    </row>
    <row r="105" spans="1:16" ht="15" customHeight="1" x14ac:dyDescent="0.25">
      <c r="A105" s="97" t="s">
        <v>419</v>
      </c>
      <c r="B105" s="1173" t="s">
        <v>547</v>
      </c>
      <c r="C105" s="1173" t="s">
        <v>345</v>
      </c>
      <c r="D105" s="95">
        <v>974</v>
      </c>
      <c r="E105" s="95" t="s">
        <v>356</v>
      </c>
      <c r="F105" s="96" t="s">
        <v>385</v>
      </c>
      <c r="G105" s="96" t="s">
        <v>392</v>
      </c>
      <c r="H105" s="96" t="s">
        <v>386</v>
      </c>
      <c r="I105" s="88">
        <v>221341</v>
      </c>
      <c r="J105" s="88">
        <v>221341</v>
      </c>
      <c r="K105" s="1879">
        <v>0</v>
      </c>
      <c r="O105" s="7"/>
    </row>
    <row r="106" spans="1:16" x14ac:dyDescent="0.25">
      <c r="A106" s="1413" t="s">
        <v>548</v>
      </c>
      <c r="B106" s="1419" t="s">
        <v>338</v>
      </c>
      <c r="C106" s="1419" t="s">
        <v>345</v>
      </c>
      <c r="D106" s="95">
        <v>974</v>
      </c>
      <c r="E106" s="95" t="s">
        <v>356</v>
      </c>
      <c r="F106" s="96" t="s">
        <v>385</v>
      </c>
      <c r="G106" s="96" t="s">
        <v>393</v>
      </c>
      <c r="H106" s="96" t="s">
        <v>369</v>
      </c>
      <c r="I106" s="88">
        <v>61183270</v>
      </c>
      <c r="J106" s="88">
        <v>61357089.210000001</v>
      </c>
      <c r="K106" s="1879">
        <v>15732759.609999999</v>
      </c>
      <c r="O106" s="7"/>
    </row>
    <row r="107" spans="1:16" x14ac:dyDescent="0.25">
      <c r="A107" s="1414"/>
      <c r="B107" s="1352"/>
      <c r="C107" s="1352"/>
      <c r="D107" s="95">
        <v>974</v>
      </c>
      <c r="E107" s="95" t="s">
        <v>356</v>
      </c>
      <c r="F107" s="96" t="s">
        <v>385</v>
      </c>
      <c r="G107" s="96" t="s">
        <v>393</v>
      </c>
      <c r="H107" s="96" t="s">
        <v>370</v>
      </c>
      <c r="I107" s="88">
        <v>100000</v>
      </c>
      <c r="J107" s="88">
        <v>100000</v>
      </c>
      <c r="K107" s="1879">
        <v>0</v>
      </c>
      <c r="O107" s="7"/>
    </row>
    <row r="108" spans="1:16" ht="130.5" customHeight="1" x14ac:dyDescent="0.25">
      <c r="A108" s="1414"/>
      <c r="B108" s="1352"/>
      <c r="C108" s="1352"/>
      <c r="D108" s="95">
        <v>974</v>
      </c>
      <c r="E108" s="95" t="s">
        <v>356</v>
      </c>
      <c r="F108" s="96" t="s">
        <v>385</v>
      </c>
      <c r="G108" s="96" t="s">
        <v>393</v>
      </c>
      <c r="H108" s="96" t="s">
        <v>371</v>
      </c>
      <c r="I108" s="88">
        <v>18509900</v>
      </c>
      <c r="J108" s="88">
        <v>18562393.309999999</v>
      </c>
      <c r="K108" s="1879">
        <v>3779611.38</v>
      </c>
      <c r="O108" s="7"/>
    </row>
    <row r="109" spans="1:16" ht="15" customHeight="1" x14ac:dyDescent="0.25">
      <c r="A109" s="1414"/>
      <c r="B109" s="1352"/>
      <c r="C109" s="1352"/>
      <c r="D109" s="95">
        <v>974</v>
      </c>
      <c r="E109" s="95" t="s">
        <v>356</v>
      </c>
      <c r="F109" s="96" t="s">
        <v>385</v>
      </c>
      <c r="G109" s="96" t="s">
        <v>393</v>
      </c>
      <c r="H109" s="96" t="s">
        <v>359</v>
      </c>
      <c r="I109" s="88">
        <v>19310004.43</v>
      </c>
      <c r="J109" s="88">
        <v>19616595.93</v>
      </c>
      <c r="K109" s="1879">
        <v>4154657.75</v>
      </c>
      <c r="O109" s="7"/>
      <c r="P109" s="7"/>
    </row>
    <row r="110" spans="1:16" ht="37.5" customHeight="1" x14ac:dyDescent="0.25">
      <c r="A110" s="1414"/>
      <c r="B110" s="1352"/>
      <c r="C110" s="1352"/>
      <c r="D110" s="95">
        <v>974</v>
      </c>
      <c r="E110" s="95" t="s">
        <v>356</v>
      </c>
      <c r="F110" s="96" t="s">
        <v>385</v>
      </c>
      <c r="G110" s="96" t="s">
        <v>393</v>
      </c>
      <c r="H110" s="96" t="s">
        <v>382</v>
      </c>
      <c r="I110" s="88">
        <v>0</v>
      </c>
      <c r="J110" s="88">
        <v>156495.20000000001</v>
      </c>
      <c r="K110" s="1879">
        <v>0</v>
      </c>
      <c r="O110" s="7"/>
      <c r="P110" s="7"/>
    </row>
    <row r="111" spans="1:16" ht="116.25" customHeight="1" x14ac:dyDescent="0.25">
      <c r="A111" s="1414"/>
      <c r="B111" s="1352"/>
      <c r="C111" s="1352"/>
      <c r="D111" s="95">
        <v>974</v>
      </c>
      <c r="E111" s="95" t="s">
        <v>356</v>
      </c>
      <c r="F111" s="96" t="s">
        <v>385</v>
      </c>
      <c r="G111" s="96" t="s">
        <v>393</v>
      </c>
      <c r="H111" s="96" t="s">
        <v>372</v>
      </c>
      <c r="I111" s="88">
        <v>5694244</v>
      </c>
      <c r="J111" s="88">
        <v>5694244</v>
      </c>
      <c r="K111" s="1879">
        <v>1692778</v>
      </c>
      <c r="O111" s="7"/>
    </row>
    <row r="112" spans="1:16" ht="46.5" customHeight="1" x14ac:dyDescent="0.25">
      <c r="A112" s="1414"/>
      <c r="B112" s="1352"/>
      <c r="C112" s="1352"/>
      <c r="D112" s="95">
        <v>974</v>
      </c>
      <c r="E112" s="95" t="s">
        <v>356</v>
      </c>
      <c r="F112" s="96" t="s">
        <v>385</v>
      </c>
      <c r="G112" s="96" t="s">
        <v>393</v>
      </c>
      <c r="H112" s="96" t="s">
        <v>373</v>
      </c>
      <c r="I112" s="88">
        <v>15000</v>
      </c>
      <c r="J112" s="88">
        <v>15000</v>
      </c>
      <c r="K112" s="1879">
        <v>0</v>
      </c>
      <c r="O112" s="7"/>
      <c r="P112" s="7"/>
    </row>
    <row r="113" spans="1:16" ht="46.5" customHeight="1" x14ac:dyDescent="0.25">
      <c r="A113" s="1415"/>
      <c r="B113" s="1262"/>
      <c r="C113" s="1262"/>
      <c r="D113" s="95">
        <v>974</v>
      </c>
      <c r="E113" s="95" t="s">
        <v>356</v>
      </c>
      <c r="F113" s="96" t="s">
        <v>385</v>
      </c>
      <c r="G113" s="96" t="s">
        <v>393</v>
      </c>
      <c r="H113" s="96" t="s">
        <v>374</v>
      </c>
      <c r="I113" s="88">
        <v>150000</v>
      </c>
      <c r="J113" s="88">
        <v>150000</v>
      </c>
      <c r="K113" s="1879">
        <v>0</v>
      </c>
      <c r="L113" s="88">
        <v>59253171.740000002</v>
      </c>
      <c r="M113" s="88">
        <v>59253171.740000002</v>
      </c>
      <c r="N113" s="88">
        <v>59253171.740000002</v>
      </c>
      <c r="O113" s="7"/>
    </row>
    <row r="114" spans="1:16" ht="60" customHeight="1" x14ac:dyDescent="0.25">
      <c r="A114" s="97" t="s">
        <v>549</v>
      </c>
      <c r="B114" s="83" t="s">
        <v>526</v>
      </c>
      <c r="C114" s="83" t="s">
        <v>345</v>
      </c>
      <c r="D114" s="95">
        <v>974</v>
      </c>
      <c r="E114" s="95" t="s">
        <v>356</v>
      </c>
      <c r="F114" s="96" t="s">
        <v>385</v>
      </c>
      <c r="G114" s="96" t="s">
        <v>393</v>
      </c>
      <c r="H114" s="96" t="s">
        <v>394</v>
      </c>
      <c r="I114" s="88">
        <v>15278961</v>
      </c>
      <c r="J114" s="88">
        <v>15278961</v>
      </c>
      <c r="K114" s="1879">
        <v>3724452.17</v>
      </c>
      <c r="O114" s="7"/>
    </row>
    <row r="115" spans="1:16" ht="221.25" customHeight="1" x14ac:dyDescent="0.25">
      <c r="A115" s="1432" t="s">
        <v>550</v>
      </c>
      <c r="B115" s="1885" t="s">
        <v>320</v>
      </c>
      <c r="C115" s="1412" t="s">
        <v>345</v>
      </c>
      <c r="D115" s="95">
        <v>974</v>
      </c>
      <c r="E115" s="95" t="s">
        <v>356</v>
      </c>
      <c r="F115" s="96" t="s">
        <v>385</v>
      </c>
      <c r="G115" s="96" t="s">
        <v>395</v>
      </c>
      <c r="H115" s="96" t="s">
        <v>359</v>
      </c>
      <c r="I115" s="88">
        <v>152000</v>
      </c>
      <c r="J115" s="88">
        <v>152000</v>
      </c>
      <c r="K115" s="1879">
        <v>23045.279999999999</v>
      </c>
      <c r="L115" s="88">
        <v>65016082.090000004</v>
      </c>
      <c r="M115" s="88">
        <v>65016082.090000004</v>
      </c>
      <c r="N115" s="88">
        <v>65016082.090000004</v>
      </c>
      <c r="O115" s="7"/>
    </row>
    <row r="116" spans="1:16" ht="57.75" customHeight="1" x14ac:dyDescent="0.25">
      <c r="A116" s="1430"/>
      <c r="B116" s="1262"/>
      <c r="C116" s="1409"/>
      <c r="D116" s="95">
        <v>974</v>
      </c>
      <c r="E116" s="95" t="s">
        <v>356</v>
      </c>
      <c r="F116" s="96" t="s">
        <v>385</v>
      </c>
      <c r="G116" s="96" t="s">
        <v>395</v>
      </c>
      <c r="H116" s="96" t="s">
        <v>428</v>
      </c>
      <c r="I116" s="88">
        <v>33740000</v>
      </c>
      <c r="J116" s="88">
        <v>33740000</v>
      </c>
      <c r="K116" s="1879">
        <v>11946566.93</v>
      </c>
      <c r="O116" s="7"/>
    </row>
    <row r="117" spans="1:16" ht="48" customHeight="1" x14ac:dyDescent="0.25">
      <c r="A117" s="97" t="s">
        <v>551</v>
      </c>
      <c r="B117" s="83" t="s">
        <v>527</v>
      </c>
      <c r="C117" s="83" t="s">
        <v>345</v>
      </c>
      <c r="D117" s="95">
        <v>974</v>
      </c>
      <c r="E117" s="95" t="s">
        <v>356</v>
      </c>
      <c r="F117" s="96" t="s">
        <v>385</v>
      </c>
      <c r="G117" s="96" t="s">
        <v>395</v>
      </c>
      <c r="H117" s="96" t="s">
        <v>394</v>
      </c>
      <c r="I117" s="88">
        <v>5827470</v>
      </c>
      <c r="J117" s="88">
        <v>5827470</v>
      </c>
      <c r="K117" s="1879">
        <v>2844237.65</v>
      </c>
      <c r="O117" s="7"/>
      <c r="P117" s="7"/>
    </row>
    <row r="118" spans="1:16" s="300" customFormat="1" ht="54.75" customHeight="1" x14ac:dyDescent="0.25">
      <c r="A118" s="1421" t="s">
        <v>552</v>
      </c>
      <c r="B118" s="1408" t="s">
        <v>47</v>
      </c>
      <c r="C118" s="1410" t="s">
        <v>315</v>
      </c>
      <c r="D118" s="98">
        <v>974</v>
      </c>
      <c r="E118" s="98" t="s">
        <v>356</v>
      </c>
      <c r="F118" s="182" t="s">
        <v>385</v>
      </c>
      <c r="G118" s="182" t="s">
        <v>396</v>
      </c>
      <c r="H118" s="182" t="s">
        <v>369</v>
      </c>
      <c r="I118" s="87">
        <v>233150924</v>
      </c>
      <c r="J118" s="87">
        <v>233150924</v>
      </c>
      <c r="K118" s="1875">
        <v>47653572.799999997</v>
      </c>
      <c r="O118" s="7"/>
      <c r="P118" s="7"/>
    </row>
    <row r="119" spans="1:16" ht="159.75" customHeight="1" x14ac:dyDescent="0.25">
      <c r="A119" s="1414"/>
      <c r="B119" s="1411"/>
      <c r="C119" s="1411"/>
      <c r="D119" s="214">
        <v>974</v>
      </c>
      <c r="E119" s="214" t="s">
        <v>356</v>
      </c>
      <c r="F119" s="96" t="s">
        <v>385</v>
      </c>
      <c r="G119" s="96" t="s">
        <v>396</v>
      </c>
      <c r="H119" s="96" t="s">
        <v>371</v>
      </c>
      <c r="I119" s="88">
        <v>70402087</v>
      </c>
      <c r="J119" s="88">
        <v>70402087</v>
      </c>
      <c r="K119" s="1879">
        <v>11360663.890000001</v>
      </c>
      <c r="O119" s="7"/>
    </row>
    <row r="120" spans="1:16" ht="80.25" customHeight="1" x14ac:dyDescent="0.25">
      <c r="A120" s="1415"/>
      <c r="B120" s="1409"/>
      <c r="C120" s="1409"/>
      <c r="D120" s="214">
        <v>974</v>
      </c>
      <c r="E120" s="214" t="s">
        <v>356</v>
      </c>
      <c r="F120" s="96" t="s">
        <v>385</v>
      </c>
      <c r="G120" s="96" t="s">
        <v>396</v>
      </c>
      <c r="H120" s="96" t="s">
        <v>359</v>
      </c>
      <c r="I120" s="88">
        <v>11970807</v>
      </c>
      <c r="J120" s="88">
        <v>11970807</v>
      </c>
      <c r="K120" s="1879">
        <v>90664.34</v>
      </c>
      <c r="O120" s="7"/>
      <c r="P120" s="7"/>
    </row>
    <row r="121" spans="1:16" ht="63.75" customHeight="1" thickBot="1" x14ac:dyDescent="0.3">
      <c r="A121" s="1886" t="s">
        <v>553</v>
      </c>
      <c r="B121" s="100" t="s">
        <v>554</v>
      </c>
      <c r="C121" s="100" t="s">
        <v>315</v>
      </c>
      <c r="D121" s="1887">
        <v>974</v>
      </c>
      <c r="E121" s="1887" t="s">
        <v>356</v>
      </c>
      <c r="F121" s="101" t="s">
        <v>385</v>
      </c>
      <c r="G121" s="101" t="s">
        <v>396</v>
      </c>
      <c r="H121" s="101" t="s">
        <v>394</v>
      </c>
      <c r="I121" s="89">
        <v>98594012</v>
      </c>
      <c r="J121" s="89">
        <v>98594012</v>
      </c>
      <c r="K121" s="90">
        <v>14927031.140000001</v>
      </c>
      <c r="O121" s="7"/>
    </row>
    <row r="122" spans="1:16" ht="87.75" customHeight="1" thickBot="1" x14ac:dyDescent="0.3">
      <c r="A122" s="522" t="s">
        <v>323</v>
      </c>
      <c r="B122" s="1231" t="s">
        <v>49</v>
      </c>
      <c r="C122" s="1233"/>
      <c r="D122" s="1965"/>
      <c r="E122" s="1966"/>
      <c r="F122" s="1966"/>
      <c r="G122" s="1966"/>
      <c r="H122" s="1967"/>
      <c r="I122" s="1224">
        <f t="shared" ref="I122:J122" si="14">SUM(I123:I129)</f>
        <v>29838570</v>
      </c>
      <c r="J122" s="1224">
        <f t="shared" si="14"/>
        <v>29838570</v>
      </c>
      <c r="K122" s="1949">
        <f>SUM(K123:K129)</f>
        <v>6229111.6600000011</v>
      </c>
      <c r="O122" s="7"/>
    </row>
    <row r="123" spans="1:16" ht="90" customHeight="1" x14ac:dyDescent="0.25">
      <c r="A123" s="1888" t="s">
        <v>50</v>
      </c>
      <c r="B123" s="1498" t="s">
        <v>51</v>
      </c>
      <c r="C123" s="1498" t="s">
        <v>315</v>
      </c>
      <c r="D123" s="1889">
        <v>974</v>
      </c>
      <c r="E123" s="1889" t="s">
        <v>356</v>
      </c>
      <c r="F123" s="1890" t="s">
        <v>385</v>
      </c>
      <c r="G123" s="1890" t="s">
        <v>397</v>
      </c>
      <c r="H123" s="1890" t="s">
        <v>359</v>
      </c>
      <c r="I123" s="1891">
        <v>9123000</v>
      </c>
      <c r="J123" s="1891">
        <v>9048000</v>
      </c>
      <c r="K123" s="1892">
        <v>1827021.25</v>
      </c>
      <c r="O123" s="7"/>
    </row>
    <row r="124" spans="1:16" ht="44.25" customHeight="1" x14ac:dyDescent="0.25">
      <c r="A124" s="1829"/>
      <c r="B124" s="1409"/>
      <c r="C124" s="1409"/>
      <c r="D124" s="195">
        <v>974</v>
      </c>
      <c r="E124" s="195" t="s">
        <v>356</v>
      </c>
      <c r="F124" s="182" t="s">
        <v>385</v>
      </c>
      <c r="G124" s="182" t="s">
        <v>397</v>
      </c>
      <c r="H124" s="182" t="s">
        <v>382</v>
      </c>
      <c r="I124" s="87">
        <v>0</v>
      </c>
      <c r="J124" s="87">
        <v>75000</v>
      </c>
      <c r="K124" s="1875">
        <v>23485</v>
      </c>
      <c r="O124" s="7"/>
    </row>
    <row r="125" spans="1:16" ht="30" customHeight="1" x14ac:dyDescent="0.25">
      <c r="A125" s="1172" t="s">
        <v>52</v>
      </c>
      <c r="B125" s="83" t="s">
        <v>555</v>
      </c>
      <c r="C125" s="83" t="s">
        <v>315</v>
      </c>
      <c r="D125" s="95">
        <v>974</v>
      </c>
      <c r="E125" s="95" t="s">
        <v>356</v>
      </c>
      <c r="F125" s="96" t="s">
        <v>385</v>
      </c>
      <c r="G125" s="96" t="s">
        <v>397</v>
      </c>
      <c r="H125" s="96" t="s">
        <v>386</v>
      </c>
      <c r="I125" s="88">
        <v>2710870</v>
      </c>
      <c r="J125" s="88">
        <v>2710870</v>
      </c>
      <c r="K125" s="1879">
        <v>773524.28</v>
      </c>
      <c r="O125" s="7"/>
    </row>
    <row r="126" spans="1:16" ht="62.25" customHeight="1" x14ac:dyDescent="0.25">
      <c r="A126" s="1406" t="s">
        <v>422</v>
      </c>
      <c r="B126" s="1408" t="s">
        <v>420</v>
      </c>
      <c r="C126" s="83" t="s">
        <v>314</v>
      </c>
      <c r="D126" s="95">
        <v>974</v>
      </c>
      <c r="E126" s="95" t="s">
        <v>356</v>
      </c>
      <c r="F126" s="96" t="s">
        <v>385</v>
      </c>
      <c r="G126" s="96" t="s">
        <v>421</v>
      </c>
      <c r="H126" s="96" t="s">
        <v>359</v>
      </c>
      <c r="I126" s="88">
        <v>10503948</v>
      </c>
      <c r="J126" s="88">
        <v>10503948</v>
      </c>
      <c r="K126" s="1879">
        <v>1800353.28</v>
      </c>
      <c r="O126" s="7"/>
    </row>
    <row r="127" spans="1:16" ht="62.25" customHeight="1" x14ac:dyDescent="0.25">
      <c r="A127" s="1407"/>
      <c r="B127" s="1409"/>
      <c r="C127" s="1228" t="s">
        <v>315</v>
      </c>
      <c r="D127" s="195">
        <v>974</v>
      </c>
      <c r="E127" s="195" t="s">
        <v>356</v>
      </c>
      <c r="F127" s="182" t="s">
        <v>385</v>
      </c>
      <c r="G127" s="182" t="s">
        <v>421</v>
      </c>
      <c r="H127" s="182" t="s">
        <v>359</v>
      </c>
      <c r="I127" s="87">
        <v>2000752</v>
      </c>
      <c r="J127" s="87">
        <v>2000752</v>
      </c>
      <c r="K127" s="1875">
        <v>342924.44</v>
      </c>
      <c r="O127" s="7"/>
    </row>
    <row r="128" spans="1:16" ht="62.25" customHeight="1" x14ac:dyDescent="0.25">
      <c r="A128" s="1404" t="s">
        <v>423</v>
      </c>
      <c r="B128" s="1410" t="s">
        <v>556</v>
      </c>
      <c r="C128" s="1183" t="s">
        <v>314</v>
      </c>
      <c r="D128" s="190">
        <v>974</v>
      </c>
      <c r="E128" s="190" t="s">
        <v>356</v>
      </c>
      <c r="F128" s="181" t="s">
        <v>385</v>
      </c>
      <c r="G128" s="181" t="s">
        <v>421</v>
      </c>
      <c r="H128" s="181" t="s">
        <v>386</v>
      </c>
      <c r="I128" s="91">
        <v>4620000</v>
      </c>
      <c r="J128" s="91">
        <v>4620000</v>
      </c>
      <c r="K128" s="92">
        <v>1227914.8600000001</v>
      </c>
      <c r="O128" s="7"/>
    </row>
    <row r="129" spans="1:15" ht="62.25" customHeight="1" thickBot="1" x14ac:dyDescent="0.3">
      <c r="A129" s="1424"/>
      <c r="B129" s="1499"/>
      <c r="C129" s="100" t="s">
        <v>315</v>
      </c>
      <c r="D129" s="102">
        <v>974</v>
      </c>
      <c r="E129" s="102" t="s">
        <v>356</v>
      </c>
      <c r="F129" s="101" t="s">
        <v>385</v>
      </c>
      <c r="G129" s="101" t="s">
        <v>421</v>
      </c>
      <c r="H129" s="101" t="s">
        <v>386</v>
      </c>
      <c r="I129" s="89">
        <v>880000</v>
      </c>
      <c r="J129" s="89">
        <v>880000</v>
      </c>
      <c r="K129" s="90">
        <v>233888.55</v>
      </c>
      <c r="O129" s="7"/>
    </row>
    <row r="130" spans="1:15" ht="62.25" customHeight="1" thickBot="1" x14ac:dyDescent="0.3">
      <c r="A130" s="522" t="s">
        <v>54</v>
      </c>
      <c r="B130" s="1231" t="s">
        <v>55</v>
      </c>
      <c r="C130" s="1233"/>
      <c r="D130" s="1479"/>
      <c r="E130" s="1480"/>
      <c r="F130" s="1480"/>
      <c r="G130" s="1480"/>
      <c r="H130" s="1481"/>
      <c r="I130" s="1224">
        <f>SUM(I131:I131)</f>
        <v>100000</v>
      </c>
      <c r="J130" s="1224">
        <f>SUM(J131:J131)</f>
        <v>20000</v>
      </c>
      <c r="K130" s="1949">
        <f>SUM(K131:K131)</f>
        <v>0</v>
      </c>
      <c r="O130" s="7"/>
    </row>
    <row r="131" spans="1:15" ht="62.25" customHeight="1" thickBot="1" x14ac:dyDescent="0.3">
      <c r="A131" s="1862" t="s">
        <v>56</v>
      </c>
      <c r="B131" s="1863" t="s">
        <v>57</v>
      </c>
      <c r="C131" s="1863" t="s">
        <v>345</v>
      </c>
      <c r="D131" s="1864">
        <v>974</v>
      </c>
      <c r="E131" s="1864" t="s">
        <v>377</v>
      </c>
      <c r="F131" s="1865" t="s">
        <v>399</v>
      </c>
      <c r="G131" s="1865" t="s">
        <v>398</v>
      </c>
      <c r="H131" s="1865" t="s">
        <v>359</v>
      </c>
      <c r="I131" s="1866">
        <v>100000</v>
      </c>
      <c r="J131" s="1866">
        <v>20000</v>
      </c>
      <c r="K131" s="1867">
        <v>0</v>
      </c>
      <c r="O131" s="7"/>
    </row>
    <row r="132" spans="1:15" ht="62.25" customHeight="1" thickBot="1" x14ac:dyDescent="0.3">
      <c r="A132" s="522" t="s">
        <v>58</v>
      </c>
      <c r="B132" s="1231" t="s">
        <v>429</v>
      </c>
      <c r="C132" s="1233"/>
      <c r="D132" s="1965"/>
      <c r="E132" s="1966"/>
      <c r="F132" s="1966"/>
      <c r="G132" s="1966"/>
      <c r="H132" s="1967"/>
      <c r="I132" s="1224">
        <f>SUM(I133:I134)</f>
        <v>0</v>
      </c>
      <c r="J132" s="1224">
        <f t="shared" ref="J132:K132" si="15">SUM(J133:J134)</f>
        <v>0</v>
      </c>
      <c r="K132" s="1949">
        <f t="shared" si="15"/>
        <v>0</v>
      </c>
      <c r="O132" s="7"/>
    </row>
    <row r="133" spans="1:15" ht="62.25" customHeight="1" x14ac:dyDescent="0.25">
      <c r="A133" s="112" t="s">
        <v>557</v>
      </c>
      <c r="B133" s="1154" t="s">
        <v>434</v>
      </c>
      <c r="C133" s="1154" t="s">
        <v>315</v>
      </c>
      <c r="D133" s="1889" t="s">
        <v>383</v>
      </c>
      <c r="E133" s="1889" t="s">
        <v>356</v>
      </c>
      <c r="F133" s="1890" t="s">
        <v>385</v>
      </c>
      <c r="G133" s="1890" t="s">
        <v>561</v>
      </c>
      <c r="H133" s="1890" t="s">
        <v>359</v>
      </c>
      <c r="I133" s="1891">
        <v>0</v>
      </c>
      <c r="J133" s="1891">
        <v>0</v>
      </c>
      <c r="K133" s="1892">
        <v>0</v>
      </c>
      <c r="O133" s="7"/>
    </row>
    <row r="134" spans="1:15" ht="62.25" customHeight="1" thickBot="1" x14ac:dyDescent="0.3">
      <c r="A134" s="203" t="s">
        <v>740</v>
      </c>
      <c r="B134" s="1180" t="s">
        <v>435</v>
      </c>
      <c r="C134" s="1180" t="s">
        <v>345</v>
      </c>
      <c r="D134" s="204">
        <v>974</v>
      </c>
      <c r="E134" s="204" t="s">
        <v>356</v>
      </c>
      <c r="F134" s="319" t="s">
        <v>385</v>
      </c>
      <c r="G134" s="319" t="s">
        <v>562</v>
      </c>
      <c r="H134" s="319" t="s">
        <v>359</v>
      </c>
      <c r="I134" s="176">
        <v>0</v>
      </c>
      <c r="J134" s="176">
        <v>0</v>
      </c>
      <c r="K134" s="1893">
        <v>0</v>
      </c>
      <c r="O134" s="7"/>
    </row>
    <row r="135" spans="1:15" ht="43.5" thickBot="1" x14ac:dyDescent="0.3">
      <c r="A135" s="503" t="s">
        <v>59</v>
      </c>
      <c r="B135" s="1102" t="s">
        <v>560</v>
      </c>
      <c r="C135" s="440"/>
      <c r="D135" s="1968"/>
      <c r="E135" s="1933"/>
      <c r="F135" s="1933"/>
      <c r="G135" s="1933"/>
      <c r="H135" s="1969"/>
      <c r="I135" s="1958">
        <f>SUM(I136:I136)</f>
        <v>0</v>
      </c>
      <c r="J135" s="1958">
        <f>SUM(J136:J136)</f>
        <v>0</v>
      </c>
      <c r="K135" s="1959">
        <f>SUM(K136:K136)</f>
        <v>0</v>
      </c>
      <c r="O135" s="7"/>
    </row>
    <row r="136" spans="1:15" ht="30.75" thickBot="1" x14ac:dyDescent="0.3">
      <c r="A136" s="1862" t="s">
        <v>60</v>
      </c>
      <c r="B136" s="1863" t="s">
        <v>558</v>
      </c>
      <c r="C136" s="1863" t="s">
        <v>345</v>
      </c>
      <c r="D136" s="1864">
        <v>974</v>
      </c>
      <c r="E136" s="1864" t="s">
        <v>356</v>
      </c>
      <c r="F136" s="1865" t="s">
        <v>385</v>
      </c>
      <c r="G136" s="1865" t="s">
        <v>559</v>
      </c>
      <c r="H136" s="1865" t="s">
        <v>359</v>
      </c>
      <c r="I136" s="1866">
        <v>0</v>
      </c>
      <c r="J136" s="1866">
        <v>0</v>
      </c>
      <c r="K136" s="1867">
        <v>0</v>
      </c>
      <c r="O136" s="7"/>
    </row>
    <row r="137" spans="1:15" ht="108.75" customHeight="1" thickBot="1" x14ac:dyDescent="0.3">
      <c r="A137" s="503" t="s">
        <v>563</v>
      </c>
      <c r="B137" s="1102" t="s">
        <v>1202</v>
      </c>
      <c r="C137" s="440"/>
      <c r="D137" s="1968"/>
      <c r="E137" s="1933"/>
      <c r="F137" s="1933"/>
      <c r="G137" s="1933"/>
      <c r="H137" s="1969"/>
      <c r="I137" s="1958">
        <f>SUM(I138:I149)</f>
        <v>55953247.960000001</v>
      </c>
      <c r="J137" s="1958">
        <f t="shared" ref="J137:K137" si="16">SUM(J138:J149)</f>
        <v>55953350</v>
      </c>
      <c r="K137" s="1958">
        <f t="shared" si="16"/>
        <v>0</v>
      </c>
      <c r="L137" s="4" t="e">
        <f>I144+#REF!+I164+I166</f>
        <v>#REF!</v>
      </c>
      <c r="M137" s="4" t="e">
        <f>I137-L137</f>
        <v>#REF!</v>
      </c>
      <c r="O137" s="7"/>
    </row>
    <row r="138" spans="1:15" s="300" customFormat="1" ht="127.5" customHeight="1" x14ac:dyDescent="0.25">
      <c r="A138" s="1894" t="s">
        <v>149</v>
      </c>
      <c r="B138" s="1895" t="s">
        <v>1072</v>
      </c>
      <c r="C138" s="1896" t="s">
        <v>345</v>
      </c>
      <c r="D138" s="1889">
        <v>974</v>
      </c>
      <c r="E138" s="1889" t="s">
        <v>356</v>
      </c>
      <c r="F138" s="1890" t="s">
        <v>385</v>
      </c>
      <c r="G138" s="1890" t="s">
        <v>1203</v>
      </c>
      <c r="H138" s="1890" t="s">
        <v>363</v>
      </c>
      <c r="I138" s="1891">
        <v>394303.87</v>
      </c>
      <c r="J138" s="1891">
        <f>394303.87+102.04</f>
        <v>394405.91</v>
      </c>
      <c r="K138" s="1892">
        <v>0</v>
      </c>
      <c r="L138" s="238"/>
      <c r="M138" s="238"/>
      <c r="O138" s="7"/>
    </row>
    <row r="139" spans="1:15" s="300" customFormat="1" ht="42.75" customHeight="1" x14ac:dyDescent="0.25">
      <c r="A139" s="1828"/>
      <c r="B139" s="1649"/>
      <c r="C139" s="1161" t="s">
        <v>314</v>
      </c>
      <c r="D139" s="95">
        <v>974</v>
      </c>
      <c r="E139" s="95" t="s">
        <v>356</v>
      </c>
      <c r="F139" s="96" t="s">
        <v>385</v>
      </c>
      <c r="G139" s="96" t="s">
        <v>1203</v>
      </c>
      <c r="H139" s="96" t="s">
        <v>363</v>
      </c>
      <c r="I139" s="88">
        <v>36681600</v>
      </c>
      <c r="J139" s="88">
        <v>36681600</v>
      </c>
      <c r="K139" s="1879">
        <v>0</v>
      </c>
      <c r="L139" s="238"/>
      <c r="M139" s="238"/>
      <c r="O139" s="7"/>
    </row>
    <row r="140" spans="1:15" s="300" customFormat="1" ht="43.5" customHeight="1" x14ac:dyDescent="0.25">
      <c r="A140" s="1828"/>
      <c r="B140" s="1649"/>
      <c r="C140" s="202" t="s">
        <v>315</v>
      </c>
      <c r="D140" s="95">
        <v>974</v>
      </c>
      <c r="E140" s="95" t="s">
        <v>356</v>
      </c>
      <c r="F140" s="96" t="s">
        <v>385</v>
      </c>
      <c r="G140" s="96" t="s">
        <v>1203</v>
      </c>
      <c r="H140" s="96" t="s">
        <v>363</v>
      </c>
      <c r="I140" s="88">
        <v>748604.09</v>
      </c>
      <c r="J140" s="88">
        <v>748604.09</v>
      </c>
      <c r="K140" s="1879">
        <v>0</v>
      </c>
      <c r="L140" s="238"/>
      <c r="M140" s="238"/>
      <c r="O140" s="7"/>
    </row>
    <row r="141" spans="1:15" s="300" customFormat="1" ht="19.5" customHeight="1" thickBot="1" x14ac:dyDescent="0.3">
      <c r="A141" s="1828"/>
      <c r="B141" s="1649"/>
      <c r="C141" s="1897" t="s">
        <v>1189</v>
      </c>
      <c r="D141" s="190">
        <v>974</v>
      </c>
      <c r="E141" s="190" t="s">
        <v>356</v>
      </c>
      <c r="F141" s="181" t="s">
        <v>385</v>
      </c>
      <c r="G141" s="181" t="s">
        <v>1203</v>
      </c>
      <c r="H141" s="181" t="s">
        <v>363</v>
      </c>
      <c r="I141" s="91">
        <v>1853200</v>
      </c>
      <c r="J141" s="91">
        <v>1853200</v>
      </c>
      <c r="K141" s="92">
        <v>0</v>
      </c>
      <c r="L141" s="238"/>
      <c r="M141" s="238"/>
      <c r="O141" s="7"/>
    </row>
    <row r="142" spans="1:15" ht="29.25" customHeight="1" x14ac:dyDescent="0.25">
      <c r="A142" s="1828"/>
      <c r="B142" s="1649"/>
      <c r="C142" s="1896" t="s">
        <v>345</v>
      </c>
      <c r="D142" s="1889">
        <v>974</v>
      </c>
      <c r="E142" s="1889" t="s">
        <v>356</v>
      </c>
      <c r="F142" s="1890" t="s">
        <v>385</v>
      </c>
      <c r="G142" s="1890" t="s">
        <v>1203</v>
      </c>
      <c r="H142" s="1890" t="s">
        <v>359</v>
      </c>
      <c r="I142" s="1891">
        <v>71124.490000000005</v>
      </c>
      <c r="J142" s="1891">
        <v>71124.490000000005</v>
      </c>
      <c r="K142" s="1892">
        <v>0</v>
      </c>
      <c r="O142" s="7"/>
    </row>
    <row r="143" spans="1:15" ht="29.25" customHeight="1" x14ac:dyDescent="0.25">
      <c r="A143" s="1828"/>
      <c r="B143" s="1649"/>
      <c r="C143" s="1161" t="s">
        <v>314</v>
      </c>
      <c r="D143" s="95">
        <v>974</v>
      </c>
      <c r="E143" s="95" t="s">
        <v>356</v>
      </c>
      <c r="F143" s="96" t="s">
        <v>385</v>
      </c>
      <c r="G143" s="96" t="s">
        <v>1203</v>
      </c>
      <c r="H143" s="96" t="s">
        <v>359</v>
      </c>
      <c r="I143" s="88">
        <v>6898000</v>
      </c>
      <c r="J143" s="88">
        <v>6898000</v>
      </c>
      <c r="K143" s="1879">
        <v>0</v>
      </c>
      <c r="O143" s="7"/>
    </row>
    <row r="144" spans="1:15" ht="51" customHeight="1" x14ac:dyDescent="0.25">
      <c r="A144" s="1828"/>
      <c r="B144" s="1649"/>
      <c r="C144" s="202" t="s">
        <v>315</v>
      </c>
      <c r="D144" s="95">
        <v>974</v>
      </c>
      <c r="E144" s="95" t="s">
        <v>356</v>
      </c>
      <c r="F144" s="96" t="s">
        <v>385</v>
      </c>
      <c r="G144" s="96" t="s">
        <v>1203</v>
      </c>
      <c r="H144" s="96" t="s">
        <v>359</v>
      </c>
      <c r="I144" s="88">
        <v>140775.51</v>
      </c>
      <c r="J144" s="88">
        <v>140775.51</v>
      </c>
      <c r="K144" s="1879">
        <v>0</v>
      </c>
      <c r="O144" s="7"/>
    </row>
    <row r="145" spans="1:16" ht="27" customHeight="1" thickBot="1" x14ac:dyDescent="0.3">
      <c r="A145" s="1828"/>
      <c r="B145" s="1649"/>
      <c r="C145" s="1897" t="s">
        <v>1189</v>
      </c>
      <c r="D145" s="190">
        <v>974</v>
      </c>
      <c r="E145" s="190" t="s">
        <v>356</v>
      </c>
      <c r="F145" s="181" t="s">
        <v>385</v>
      </c>
      <c r="G145" s="181" t="s">
        <v>1203</v>
      </c>
      <c r="H145" s="181" t="s">
        <v>359</v>
      </c>
      <c r="I145" s="91">
        <v>618200</v>
      </c>
      <c r="J145" s="91">
        <v>618200</v>
      </c>
      <c r="K145" s="92">
        <v>0</v>
      </c>
      <c r="O145" s="7"/>
    </row>
    <row r="146" spans="1:16" ht="30" x14ac:dyDescent="0.25">
      <c r="A146" s="1828"/>
      <c r="B146" s="1649"/>
      <c r="C146" s="1896" t="s">
        <v>345</v>
      </c>
      <c r="D146" s="1889">
        <v>974</v>
      </c>
      <c r="E146" s="1889" t="s">
        <v>356</v>
      </c>
      <c r="F146" s="1890" t="s">
        <v>385</v>
      </c>
      <c r="G146" s="1890" t="s">
        <v>1203</v>
      </c>
      <c r="H146" s="1890" t="s">
        <v>386</v>
      </c>
      <c r="I146" s="1891">
        <v>85427.76</v>
      </c>
      <c r="J146" s="1891">
        <v>85427.76</v>
      </c>
      <c r="K146" s="1892">
        <v>0</v>
      </c>
      <c r="O146" s="7"/>
    </row>
    <row r="147" spans="1:16" ht="25.5" customHeight="1" x14ac:dyDescent="0.25">
      <c r="A147" s="1828"/>
      <c r="B147" s="1649"/>
      <c r="C147" s="1161" t="s">
        <v>314</v>
      </c>
      <c r="D147" s="95">
        <v>974</v>
      </c>
      <c r="E147" s="95" t="s">
        <v>356</v>
      </c>
      <c r="F147" s="96" t="s">
        <v>385</v>
      </c>
      <c r="G147" s="96" t="s">
        <v>1203</v>
      </c>
      <c r="H147" s="96" t="s">
        <v>386</v>
      </c>
      <c r="I147" s="88">
        <v>7512300</v>
      </c>
      <c r="J147" s="88">
        <v>7512300</v>
      </c>
      <c r="K147" s="1879">
        <v>0</v>
      </c>
      <c r="L147" s="1068">
        <v>225000</v>
      </c>
      <c r="O147" s="7"/>
    </row>
    <row r="148" spans="1:16" ht="30.75" customHeight="1" x14ac:dyDescent="0.25">
      <c r="A148" s="1828"/>
      <c r="B148" s="1649"/>
      <c r="C148" s="202" t="s">
        <v>315</v>
      </c>
      <c r="D148" s="95">
        <v>974</v>
      </c>
      <c r="E148" s="95" t="s">
        <v>356</v>
      </c>
      <c r="F148" s="96" t="s">
        <v>385</v>
      </c>
      <c r="G148" s="96" t="s">
        <v>1203</v>
      </c>
      <c r="H148" s="96" t="s">
        <v>386</v>
      </c>
      <c r="I148" s="88">
        <v>153312.24</v>
      </c>
      <c r="J148" s="88">
        <v>153312.24</v>
      </c>
      <c r="K148" s="1879">
        <v>0</v>
      </c>
      <c r="L148" s="1068">
        <v>144190</v>
      </c>
      <c r="O148" s="7"/>
    </row>
    <row r="149" spans="1:16" ht="22.5" customHeight="1" thickBot="1" x14ac:dyDescent="0.3">
      <c r="A149" s="1898"/>
      <c r="B149" s="1899"/>
      <c r="C149" s="1897" t="s">
        <v>1189</v>
      </c>
      <c r="D149" s="190">
        <v>974</v>
      </c>
      <c r="E149" s="190" t="s">
        <v>356</v>
      </c>
      <c r="F149" s="181" t="s">
        <v>385</v>
      </c>
      <c r="G149" s="181" t="s">
        <v>1203</v>
      </c>
      <c r="H149" s="181" t="s">
        <v>386</v>
      </c>
      <c r="I149" s="91">
        <v>796400</v>
      </c>
      <c r="J149" s="91">
        <v>796400</v>
      </c>
      <c r="K149" s="92">
        <v>0</v>
      </c>
      <c r="L149" s="1130"/>
      <c r="O149" s="7"/>
    </row>
    <row r="150" spans="1:16" ht="36" customHeight="1" thickBot="1" x14ac:dyDescent="0.3">
      <c r="A150" s="503" t="s">
        <v>566</v>
      </c>
      <c r="B150" s="2048" t="s">
        <v>567</v>
      </c>
      <c r="C150" s="440"/>
      <c r="D150" s="1962"/>
      <c r="E150" s="1963"/>
      <c r="F150" s="1963"/>
      <c r="G150" s="1963"/>
      <c r="H150" s="1964"/>
      <c r="I150" s="1958">
        <f>SUM(I151:I152)</f>
        <v>2965000</v>
      </c>
      <c r="J150" s="1958">
        <f t="shared" ref="J150:K150" si="17">SUM(J151:J152)</f>
        <v>2564000</v>
      </c>
      <c r="K150" s="1959">
        <f t="shared" si="17"/>
        <v>1040316.33</v>
      </c>
      <c r="L150" s="1130"/>
      <c r="O150" s="7"/>
    </row>
    <row r="151" spans="1:16" ht="75" customHeight="1" x14ac:dyDescent="0.25">
      <c r="A151" s="429" t="s">
        <v>463</v>
      </c>
      <c r="B151" s="1229" t="s">
        <v>25</v>
      </c>
      <c r="C151" s="1229" t="s">
        <v>315</v>
      </c>
      <c r="D151" s="18">
        <v>974</v>
      </c>
      <c r="E151" s="18" t="s">
        <v>377</v>
      </c>
      <c r="F151" s="523" t="s">
        <v>381</v>
      </c>
      <c r="G151" s="523" t="s">
        <v>568</v>
      </c>
      <c r="H151" s="523" t="s">
        <v>382</v>
      </c>
      <c r="I151" s="524">
        <v>0</v>
      </c>
      <c r="J151" s="524">
        <v>2564000</v>
      </c>
      <c r="K151" s="2049">
        <v>1040316.33</v>
      </c>
      <c r="L151" s="209">
        <v>5530905.0099999998</v>
      </c>
      <c r="O151" s="7"/>
    </row>
    <row r="152" spans="1:16" ht="135.75" thickBot="1" x14ac:dyDescent="0.3">
      <c r="A152" s="1100" t="s">
        <v>569</v>
      </c>
      <c r="B152" s="1171" t="s">
        <v>570</v>
      </c>
      <c r="C152" s="1171" t="s">
        <v>315</v>
      </c>
      <c r="D152" s="607">
        <v>974</v>
      </c>
      <c r="E152" s="607" t="s">
        <v>377</v>
      </c>
      <c r="F152" s="1069" t="s">
        <v>381</v>
      </c>
      <c r="G152" s="1069" t="s">
        <v>400</v>
      </c>
      <c r="H152" s="1069" t="s">
        <v>386</v>
      </c>
      <c r="I152" s="521">
        <v>2965000</v>
      </c>
      <c r="J152" s="521">
        <v>0</v>
      </c>
      <c r="K152" s="2050">
        <v>0</v>
      </c>
      <c r="L152" s="209">
        <v>1160.81</v>
      </c>
      <c r="O152" s="7"/>
    </row>
    <row r="153" spans="1:16" ht="30" customHeight="1" thickBot="1" x14ac:dyDescent="0.3">
      <c r="A153" s="503" t="s">
        <v>1073</v>
      </c>
      <c r="B153" s="440" t="s">
        <v>1204</v>
      </c>
      <c r="C153" s="440"/>
      <c r="D153" s="1968"/>
      <c r="E153" s="1988"/>
      <c r="F153" s="1988"/>
      <c r="G153" s="1988"/>
      <c r="H153" s="1989"/>
      <c r="I153" s="1958">
        <f>SUM(I154:I159)</f>
        <v>2093952.34</v>
      </c>
      <c r="J153" s="1958">
        <f t="shared" ref="J153:K153" si="18">SUM(J154:J159)</f>
        <v>2093952.34</v>
      </c>
      <c r="K153" s="1958">
        <f t="shared" si="18"/>
        <v>0</v>
      </c>
      <c r="L153" s="209">
        <v>233622.95</v>
      </c>
      <c r="O153" s="7"/>
    </row>
    <row r="154" spans="1:16" ht="36" customHeight="1" x14ac:dyDescent="0.25">
      <c r="A154" s="1900" t="s">
        <v>731</v>
      </c>
      <c r="B154" s="1901" t="s">
        <v>564</v>
      </c>
      <c r="C154" s="1149" t="s">
        <v>345</v>
      </c>
      <c r="D154" s="1873" t="s">
        <v>405</v>
      </c>
      <c r="E154" s="195" t="s">
        <v>356</v>
      </c>
      <c r="F154" s="182" t="s">
        <v>385</v>
      </c>
      <c r="G154" s="197" t="s">
        <v>565</v>
      </c>
      <c r="H154" s="197" t="s">
        <v>363</v>
      </c>
      <c r="I154" s="87">
        <v>0</v>
      </c>
      <c r="J154" s="87">
        <v>0</v>
      </c>
      <c r="K154" s="1875">
        <v>0</v>
      </c>
      <c r="L154" s="88">
        <v>29547330</v>
      </c>
      <c r="O154" s="7"/>
    </row>
    <row r="155" spans="1:16" s="300" customFormat="1" ht="45.75" customHeight="1" x14ac:dyDescent="0.25">
      <c r="A155" s="1801"/>
      <c r="B155" s="1902"/>
      <c r="C155" s="1149" t="s">
        <v>314</v>
      </c>
      <c r="D155" s="1873" t="s">
        <v>405</v>
      </c>
      <c r="E155" s="195" t="s">
        <v>356</v>
      </c>
      <c r="F155" s="182" t="s">
        <v>385</v>
      </c>
      <c r="G155" s="197" t="s">
        <v>565</v>
      </c>
      <c r="H155" s="197" t="s">
        <v>363</v>
      </c>
      <c r="I155" s="87">
        <v>0</v>
      </c>
      <c r="J155" s="87">
        <v>0</v>
      </c>
      <c r="K155" s="1875">
        <v>0</v>
      </c>
      <c r="L155" s="209"/>
      <c r="O155" s="7"/>
      <c r="P155" s="7"/>
    </row>
    <row r="156" spans="1:16" ht="48.75" customHeight="1" x14ac:dyDescent="0.25">
      <c r="A156" s="1801"/>
      <c r="B156" s="1902"/>
      <c r="C156" s="1184" t="s">
        <v>315</v>
      </c>
      <c r="D156" s="204" t="s">
        <v>405</v>
      </c>
      <c r="E156" s="204" t="s">
        <v>356</v>
      </c>
      <c r="F156" s="319" t="s">
        <v>385</v>
      </c>
      <c r="G156" s="1903" t="s">
        <v>565</v>
      </c>
      <c r="H156" s="1903" t="s">
        <v>363</v>
      </c>
      <c r="I156" s="176">
        <v>0</v>
      </c>
      <c r="J156" s="176">
        <v>0</v>
      </c>
      <c r="K156" s="1893">
        <v>0</v>
      </c>
      <c r="L156" s="209">
        <v>565000</v>
      </c>
      <c r="O156" s="7"/>
    </row>
    <row r="157" spans="1:16" ht="30" x14ac:dyDescent="0.25">
      <c r="A157" s="1473" t="s">
        <v>793</v>
      </c>
      <c r="B157" s="1904" t="s">
        <v>1205</v>
      </c>
      <c r="C157" s="1161" t="s">
        <v>345</v>
      </c>
      <c r="D157" s="1905" t="s">
        <v>405</v>
      </c>
      <c r="E157" s="95" t="s">
        <v>356</v>
      </c>
      <c r="F157" s="96" t="s">
        <v>385</v>
      </c>
      <c r="G157" s="1906" t="s">
        <v>1206</v>
      </c>
      <c r="H157" s="1906" t="s">
        <v>363</v>
      </c>
      <c r="I157" s="88">
        <v>2031552.56</v>
      </c>
      <c r="J157" s="88">
        <v>2031552.56</v>
      </c>
      <c r="K157" s="1879">
        <v>0</v>
      </c>
      <c r="L157" s="208"/>
      <c r="O157" s="7"/>
    </row>
    <row r="158" spans="1:16" s="300" customFormat="1" ht="30" x14ac:dyDescent="0.25">
      <c r="A158" s="1801"/>
      <c r="B158" s="1902"/>
      <c r="C158" s="1149" t="s">
        <v>314</v>
      </c>
      <c r="D158" s="1873" t="s">
        <v>405</v>
      </c>
      <c r="E158" s="195" t="s">
        <v>356</v>
      </c>
      <c r="F158" s="182" t="s">
        <v>385</v>
      </c>
      <c r="G158" s="197" t="s">
        <v>1206</v>
      </c>
      <c r="H158" s="197" t="s">
        <v>363</v>
      </c>
      <c r="I158" s="87">
        <v>41460.26</v>
      </c>
      <c r="J158" s="87">
        <v>41460.26</v>
      </c>
      <c r="K158" s="1875">
        <v>0</v>
      </c>
      <c r="L158" s="208"/>
      <c r="O158" s="7"/>
    </row>
    <row r="159" spans="1:16" ht="45.75" thickBot="1" x14ac:dyDescent="0.3">
      <c r="A159" s="1493"/>
      <c r="B159" s="1907"/>
      <c r="C159" s="1151" t="s">
        <v>315</v>
      </c>
      <c r="D159" s="102" t="s">
        <v>405</v>
      </c>
      <c r="E159" s="102" t="s">
        <v>356</v>
      </c>
      <c r="F159" s="101" t="s">
        <v>385</v>
      </c>
      <c r="G159" s="1908" t="s">
        <v>1206</v>
      </c>
      <c r="H159" s="1908" t="s">
        <v>363</v>
      </c>
      <c r="I159" s="89">
        <v>20939.52</v>
      </c>
      <c r="J159" s="89">
        <v>20939.52</v>
      </c>
      <c r="K159" s="90">
        <v>0</v>
      </c>
      <c r="L159" s="11"/>
      <c r="M159" s="11"/>
      <c r="N159" s="11"/>
      <c r="O159" s="504"/>
    </row>
    <row r="160" spans="1:16" ht="71.25" customHeight="1" thickBot="1" x14ac:dyDescent="0.3">
      <c r="A160" s="1970" t="s">
        <v>1207</v>
      </c>
      <c r="B160" s="1971" t="s">
        <v>1076</v>
      </c>
      <c r="C160" s="1937"/>
      <c r="D160" s="1965"/>
      <c r="E160" s="1966"/>
      <c r="F160" s="1966"/>
      <c r="G160" s="1966"/>
      <c r="H160" s="1967"/>
      <c r="I160" s="445">
        <f>SUM(I161:I166)</f>
        <v>5074284.96</v>
      </c>
      <c r="J160" s="445">
        <f t="shared" ref="J160:K160" si="19">SUM(J161:J166)</f>
        <v>5074284.96</v>
      </c>
      <c r="K160" s="445">
        <f t="shared" si="19"/>
        <v>890211.64</v>
      </c>
      <c r="L160" s="1067">
        <v>416000</v>
      </c>
      <c r="O160" s="7"/>
      <c r="P160" s="7"/>
    </row>
    <row r="161" spans="1:16" ht="48" customHeight="1" x14ac:dyDescent="0.25">
      <c r="A161" s="1497" t="s">
        <v>1077</v>
      </c>
      <c r="B161" s="1909" t="s">
        <v>1078</v>
      </c>
      <c r="C161" s="1154" t="s">
        <v>314</v>
      </c>
      <c r="D161" s="1889">
        <v>974</v>
      </c>
      <c r="E161" s="1889" t="s">
        <v>356</v>
      </c>
      <c r="F161" s="1890" t="s">
        <v>385</v>
      </c>
      <c r="G161" s="1890" t="s">
        <v>1208</v>
      </c>
      <c r="H161" s="1890" t="s">
        <v>369</v>
      </c>
      <c r="I161" s="1891">
        <v>2981060.43</v>
      </c>
      <c r="J161" s="1891">
        <v>2981060.43</v>
      </c>
      <c r="K161" s="1892">
        <v>366268.77</v>
      </c>
      <c r="L161" s="1068">
        <v>0</v>
      </c>
      <c r="O161" s="7"/>
    </row>
    <row r="162" spans="1:16" ht="65.25" customHeight="1" x14ac:dyDescent="0.25">
      <c r="A162" s="1404"/>
      <c r="B162" s="1910"/>
      <c r="C162" s="1173" t="s">
        <v>315</v>
      </c>
      <c r="D162" s="1911">
        <v>974</v>
      </c>
      <c r="E162" s="1911" t="s">
        <v>356</v>
      </c>
      <c r="F162" s="1911" t="s">
        <v>385</v>
      </c>
      <c r="G162" s="1911" t="s">
        <v>1208</v>
      </c>
      <c r="H162" s="1911" t="s">
        <v>369</v>
      </c>
      <c r="I162" s="88">
        <v>60837.97</v>
      </c>
      <c r="J162" s="88">
        <v>60837.97</v>
      </c>
      <c r="K162" s="1879">
        <v>7474.87</v>
      </c>
      <c r="L162" s="1068">
        <v>1434291.63</v>
      </c>
      <c r="O162" s="7"/>
      <c r="P162" s="7"/>
    </row>
    <row r="163" spans="1:16" ht="67.5" customHeight="1" x14ac:dyDescent="0.25">
      <c r="A163" s="1405"/>
      <c r="B163" s="1411"/>
      <c r="C163" s="83" t="s">
        <v>314</v>
      </c>
      <c r="D163" s="95">
        <v>974</v>
      </c>
      <c r="E163" s="95" t="s">
        <v>356</v>
      </c>
      <c r="F163" s="96" t="s">
        <v>385</v>
      </c>
      <c r="G163" s="96" t="s">
        <v>1208</v>
      </c>
      <c r="H163" s="96" t="s">
        <v>371</v>
      </c>
      <c r="I163" s="88">
        <v>900897.99</v>
      </c>
      <c r="J163" s="88">
        <v>900897.99</v>
      </c>
      <c r="K163" s="1879">
        <v>110613.74</v>
      </c>
      <c r="L163" s="1068">
        <v>120000</v>
      </c>
      <c r="O163" s="7"/>
    </row>
    <row r="164" spans="1:16" ht="96" customHeight="1" thickBot="1" x14ac:dyDescent="0.3">
      <c r="A164" s="1407"/>
      <c r="B164" s="1409"/>
      <c r="C164" s="1173" t="s">
        <v>315</v>
      </c>
      <c r="D164" s="1911">
        <v>974</v>
      </c>
      <c r="E164" s="1911" t="s">
        <v>356</v>
      </c>
      <c r="F164" s="1911" t="s">
        <v>385</v>
      </c>
      <c r="G164" s="1911" t="s">
        <v>1208</v>
      </c>
      <c r="H164" s="1911" t="s">
        <v>371</v>
      </c>
      <c r="I164" s="88">
        <v>18385.669999999998</v>
      </c>
      <c r="J164" s="88">
        <v>18385.669999999998</v>
      </c>
      <c r="K164" s="1879">
        <v>2257.42</v>
      </c>
      <c r="L164" s="90">
        <v>0</v>
      </c>
      <c r="O164" s="7"/>
    </row>
    <row r="165" spans="1:16" ht="30" x14ac:dyDescent="0.25">
      <c r="A165" s="1912" t="s">
        <v>1079</v>
      </c>
      <c r="B165" s="1772" t="s">
        <v>1080</v>
      </c>
      <c r="C165" s="1183" t="s">
        <v>314</v>
      </c>
      <c r="D165" s="95">
        <v>974</v>
      </c>
      <c r="E165" s="95" t="s">
        <v>356</v>
      </c>
      <c r="F165" s="96" t="s">
        <v>385</v>
      </c>
      <c r="G165" s="96" t="s">
        <v>1208</v>
      </c>
      <c r="H165" s="96" t="s">
        <v>386</v>
      </c>
      <c r="I165" s="88">
        <v>1090840.8400000001</v>
      </c>
      <c r="J165" s="88">
        <v>1090840.8400000001</v>
      </c>
      <c r="K165" s="1879">
        <v>395524.93</v>
      </c>
      <c r="O165" s="7"/>
    </row>
    <row r="166" spans="1:16" ht="15.75" customHeight="1" thickBot="1" x14ac:dyDescent="0.3">
      <c r="A166" s="1424"/>
      <c r="B166" s="1499"/>
      <c r="C166" s="1151" t="s">
        <v>315</v>
      </c>
      <c r="D166" s="1913">
        <v>974</v>
      </c>
      <c r="E166" s="1913" t="s">
        <v>356</v>
      </c>
      <c r="F166" s="1914" t="s">
        <v>385</v>
      </c>
      <c r="G166" s="1914" t="s">
        <v>1208</v>
      </c>
      <c r="H166" s="1914" t="s">
        <v>386</v>
      </c>
      <c r="I166" s="1915">
        <v>22262.06</v>
      </c>
      <c r="J166" s="1915">
        <v>22262.06</v>
      </c>
      <c r="K166" s="1916">
        <v>8071.91</v>
      </c>
      <c r="O166" s="7"/>
    </row>
    <row r="167" spans="1:16" ht="15.75" thickBot="1" x14ac:dyDescent="0.3">
      <c r="A167" s="1632" t="s">
        <v>62</v>
      </c>
      <c r="B167" s="1354" t="s">
        <v>591</v>
      </c>
      <c r="C167" s="1972" t="s">
        <v>344</v>
      </c>
      <c r="D167" s="502"/>
      <c r="E167" s="502"/>
      <c r="F167" s="502"/>
      <c r="G167" s="502"/>
      <c r="H167" s="502"/>
      <c r="I167" s="1960">
        <f t="shared" ref="I167:K167" si="20">I168+I169</f>
        <v>56336210</v>
      </c>
      <c r="J167" s="1960">
        <f t="shared" si="20"/>
        <v>56336210</v>
      </c>
      <c r="K167" s="1973">
        <f t="shared" si="20"/>
        <v>10448958.200000001</v>
      </c>
      <c r="O167" s="7"/>
    </row>
    <row r="168" spans="1:16" ht="132.75" customHeight="1" x14ac:dyDescent="0.25">
      <c r="A168" s="1974"/>
      <c r="B168" s="1975"/>
      <c r="C168" s="1976" t="s">
        <v>315</v>
      </c>
      <c r="D168" s="19"/>
      <c r="E168" s="19"/>
      <c r="F168" s="19"/>
      <c r="G168" s="19"/>
      <c r="H168" s="19"/>
      <c r="I168" s="1977">
        <f>I182+I187+I188+I189+I193+I194</f>
        <v>7669230</v>
      </c>
      <c r="J168" s="1977">
        <f t="shared" ref="J168:K168" si="21">J182+J187+J188+J189+J193+J194</f>
        <v>7669230</v>
      </c>
      <c r="K168" s="1977">
        <f t="shared" si="21"/>
        <v>1000000</v>
      </c>
      <c r="L168" s="1067">
        <v>990000</v>
      </c>
      <c r="O168" s="7"/>
    </row>
    <row r="169" spans="1:16" ht="129" customHeight="1" thickBot="1" x14ac:dyDescent="0.3">
      <c r="A169" s="1978"/>
      <c r="B169" s="1979"/>
      <c r="C169" s="1980" t="s">
        <v>345</v>
      </c>
      <c r="D169" s="444"/>
      <c r="E169" s="444"/>
      <c r="F169" s="444"/>
      <c r="G169" s="444"/>
      <c r="H169" s="444"/>
      <c r="I169" s="1981">
        <f>I171+I172+I173+I174+I175+I176+I177+I178+I179+I180+I181+I183+I185+I186+I191+I196</f>
        <v>48666980</v>
      </c>
      <c r="J169" s="1981">
        <f t="shared" ref="J169:K169" si="22">J171+J172+J173+J174+J175+J176+J177+J178+J179+J180+J181+J183+J185+J186+J191+J196</f>
        <v>48666980</v>
      </c>
      <c r="K169" s="1981">
        <f t="shared" si="22"/>
        <v>9448958.2000000011</v>
      </c>
      <c r="L169" s="90">
        <v>160000</v>
      </c>
      <c r="O169" s="7"/>
    </row>
    <row r="170" spans="1:16" ht="108" customHeight="1" thickBot="1" x14ac:dyDescent="0.3">
      <c r="A170" s="503" t="s">
        <v>325</v>
      </c>
      <c r="B170" s="1102" t="s">
        <v>63</v>
      </c>
      <c r="C170" s="440"/>
      <c r="D170" s="1982"/>
      <c r="E170" s="1983"/>
      <c r="F170" s="1983"/>
      <c r="G170" s="1983"/>
      <c r="H170" s="1984"/>
      <c r="I170" s="1960">
        <f>SUM(I171:I183)</f>
        <v>48566980</v>
      </c>
      <c r="J170" s="1960">
        <f t="shared" ref="J170:K170" si="23">SUM(J171:J183)</f>
        <v>48566980</v>
      </c>
      <c r="K170" s="1960">
        <f t="shared" si="23"/>
        <v>10426904.200000001</v>
      </c>
      <c r="L170" s="208"/>
      <c r="O170" s="7"/>
    </row>
    <row r="171" spans="1:16" s="300" customFormat="1" ht="56.25" customHeight="1" x14ac:dyDescent="0.25">
      <c r="A171" s="1917" t="s">
        <v>64</v>
      </c>
      <c r="B171" s="93" t="s">
        <v>312</v>
      </c>
      <c r="C171" s="1173" t="s">
        <v>345</v>
      </c>
      <c r="D171" s="95">
        <v>974</v>
      </c>
      <c r="E171" s="95" t="s">
        <v>356</v>
      </c>
      <c r="F171" s="96" t="s">
        <v>381</v>
      </c>
      <c r="G171" s="96" t="s">
        <v>430</v>
      </c>
      <c r="H171" s="96" t="s">
        <v>359</v>
      </c>
      <c r="I171" s="88">
        <v>0</v>
      </c>
      <c r="J171" s="88">
        <v>0</v>
      </c>
      <c r="K171" s="1879">
        <v>0</v>
      </c>
      <c r="L171" s="208"/>
      <c r="O171" s="7"/>
    </row>
    <row r="172" spans="1:16" ht="78" customHeight="1" x14ac:dyDescent="0.25">
      <c r="A172" s="99" t="s">
        <v>65</v>
      </c>
      <c r="B172" s="1205" t="s">
        <v>427</v>
      </c>
      <c r="C172" s="1173" t="s">
        <v>345</v>
      </c>
      <c r="D172" s="95">
        <v>974</v>
      </c>
      <c r="E172" s="95" t="s">
        <v>356</v>
      </c>
      <c r="F172" s="96" t="s">
        <v>381</v>
      </c>
      <c r="G172" s="96" t="s">
        <v>430</v>
      </c>
      <c r="H172" s="96" t="s">
        <v>386</v>
      </c>
      <c r="I172" s="88">
        <v>0</v>
      </c>
      <c r="J172" s="88">
        <v>0</v>
      </c>
      <c r="K172" s="1879">
        <v>0</v>
      </c>
      <c r="L172" s="208"/>
      <c r="O172" s="7"/>
    </row>
    <row r="173" spans="1:16" ht="63.75" customHeight="1" thickBot="1" x14ac:dyDescent="0.3">
      <c r="A173" s="99" t="s">
        <v>67</v>
      </c>
      <c r="B173" s="1205" t="s">
        <v>431</v>
      </c>
      <c r="C173" s="1173" t="s">
        <v>345</v>
      </c>
      <c r="D173" s="95">
        <v>974</v>
      </c>
      <c r="E173" s="95" t="s">
        <v>356</v>
      </c>
      <c r="F173" s="96" t="s">
        <v>381</v>
      </c>
      <c r="G173" s="96" t="s">
        <v>432</v>
      </c>
      <c r="H173" s="96" t="s">
        <v>386</v>
      </c>
      <c r="I173" s="88">
        <v>0</v>
      </c>
      <c r="J173" s="88">
        <v>0</v>
      </c>
      <c r="K173" s="1879">
        <v>0</v>
      </c>
      <c r="O173" s="7"/>
    </row>
    <row r="174" spans="1:16" ht="54.75" customHeight="1" x14ac:dyDescent="0.25">
      <c r="A174" s="99" t="s">
        <v>69</v>
      </c>
      <c r="B174" s="83" t="s">
        <v>37</v>
      </c>
      <c r="C174" s="1173" t="s">
        <v>345</v>
      </c>
      <c r="D174" s="214">
        <v>974</v>
      </c>
      <c r="E174" s="214" t="s">
        <v>356</v>
      </c>
      <c r="F174" s="96" t="s">
        <v>381</v>
      </c>
      <c r="G174" s="96" t="s">
        <v>571</v>
      </c>
      <c r="H174" s="96" t="s">
        <v>359</v>
      </c>
      <c r="I174" s="88">
        <v>0</v>
      </c>
      <c r="J174" s="88">
        <v>0</v>
      </c>
      <c r="K174" s="1879">
        <v>0</v>
      </c>
      <c r="L174" s="1066">
        <f t="shared" ref="L174:N174" si="24">L175+L176+L177+L178+L179+L180+L181+L182+L183</f>
        <v>125660</v>
      </c>
      <c r="M174" s="445">
        <f t="shared" si="24"/>
        <v>125660</v>
      </c>
      <c r="N174" s="445">
        <f t="shared" si="24"/>
        <v>125660</v>
      </c>
      <c r="O174" s="7"/>
    </row>
    <row r="175" spans="1:16" ht="31.5" customHeight="1" thickBot="1" x14ac:dyDescent="0.3">
      <c r="A175" s="99" t="s">
        <v>70</v>
      </c>
      <c r="B175" s="206" t="s">
        <v>572</v>
      </c>
      <c r="C175" s="1173" t="s">
        <v>345</v>
      </c>
      <c r="D175" s="214">
        <v>974</v>
      </c>
      <c r="E175" s="214" t="s">
        <v>356</v>
      </c>
      <c r="F175" s="96" t="s">
        <v>381</v>
      </c>
      <c r="G175" s="96" t="s">
        <v>573</v>
      </c>
      <c r="H175" s="96" t="s">
        <v>394</v>
      </c>
      <c r="I175" s="88">
        <v>0</v>
      </c>
      <c r="J175" s="88">
        <v>0</v>
      </c>
      <c r="K175" s="1879">
        <v>0</v>
      </c>
      <c r="L175" s="88">
        <v>125660</v>
      </c>
      <c r="M175" s="88">
        <v>125660</v>
      </c>
      <c r="N175" s="88">
        <v>125660</v>
      </c>
      <c r="O175" s="7"/>
    </row>
    <row r="176" spans="1:16" ht="15" customHeight="1" x14ac:dyDescent="0.25">
      <c r="A176" s="1160" t="s">
        <v>71</v>
      </c>
      <c r="B176" s="83" t="s">
        <v>66</v>
      </c>
      <c r="C176" s="1918" t="s">
        <v>345</v>
      </c>
      <c r="D176" s="214" t="s">
        <v>578</v>
      </c>
      <c r="E176" s="214" t="s">
        <v>356</v>
      </c>
      <c r="F176" s="96" t="s">
        <v>381</v>
      </c>
      <c r="G176" s="96" t="s">
        <v>401</v>
      </c>
      <c r="H176" s="96" t="s">
        <v>394</v>
      </c>
      <c r="I176" s="88">
        <v>9469398.9900000002</v>
      </c>
      <c r="J176" s="88">
        <v>9469398.9900000002</v>
      </c>
      <c r="K176" s="1879">
        <v>2017021.97</v>
      </c>
      <c r="O176" s="7"/>
      <c r="P176" s="7"/>
    </row>
    <row r="177" spans="1:15" ht="30" x14ac:dyDescent="0.25">
      <c r="A177" s="1160" t="s">
        <v>72</v>
      </c>
      <c r="B177" s="1184" t="s">
        <v>68</v>
      </c>
      <c r="C177" s="1184" t="s">
        <v>345</v>
      </c>
      <c r="D177" s="95" t="s">
        <v>578</v>
      </c>
      <c r="E177" s="95" t="s">
        <v>356</v>
      </c>
      <c r="F177" s="96" t="s">
        <v>381</v>
      </c>
      <c r="G177" s="96" t="s">
        <v>402</v>
      </c>
      <c r="H177" s="96" t="s">
        <v>394</v>
      </c>
      <c r="I177" s="88">
        <v>289300</v>
      </c>
      <c r="J177" s="88">
        <v>289300</v>
      </c>
      <c r="K177" s="1879">
        <v>111760.36</v>
      </c>
      <c r="O177" s="7"/>
    </row>
    <row r="178" spans="1:15" ht="148.5" x14ac:dyDescent="0.25">
      <c r="A178" s="1172" t="s">
        <v>574</v>
      </c>
      <c r="B178" s="83" t="s">
        <v>1209</v>
      </c>
      <c r="C178" s="83" t="s">
        <v>345</v>
      </c>
      <c r="D178" s="95">
        <v>974</v>
      </c>
      <c r="E178" s="95" t="s">
        <v>356</v>
      </c>
      <c r="F178" s="96" t="s">
        <v>381</v>
      </c>
      <c r="G178" s="96" t="s">
        <v>403</v>
      </c>
      <c r="H178" s="96" t="s">
        <v>1055</v>
      </c>
      <c r="I178" s="88">
        <v>37347570</v>
      </c>
      <c r="J178" s="88">
        <v>35551586.100000001</v>
      </c>
      <c r="K178" s="1879">
        <v>7107631.9800000004</v>
      </c>
      <c r="O178" s="7"/>
    </row>
    <row r="179" spans="1:15" ht="150" x14ac:dyDescent="0.25">
      <c r="A179" s="1172" t="s">
        <v>575</v>
      </c>
      <c r="B179" s="83" t="s">
        <v>1210</v>
      </c>
      <c r="C179" s="83" t="s">
        <v>345</v>
      </c>
      <c r="D179" s="95">
        <v>974</v>
      </c>
      <c r="E179" s="95" t="s">
        <v>356</v>
      </c>
      <c r="F179" s="96" t="s">
        <v>381</v>
      </c>
      <c r="G179" s="96" t="s">
        <v>1211</v>
      </c>
      <c r="H179" s="96" t="s">
        <v>1055</v>
      </c>
      <c r="I179" s="88">
        <v>0</v>
      </c>
      <c r="J179" s="88">
        <v>1795983.9</v>
      </c>
      <c r="K179" s="1879">
        <v>95771.3</v>
      </c>
      <c r="O179" s="7"/>
    </row>
    <row r="180" spans="1:15" ht="89.25" x14ac:dyDescent="0.25">
      <c r="A180" s="1172" t="s">
        <v>576</v>
      </c>
      <c r="B180" s="83" t="s">
        <v>1212</v>
      </c>
      <c r="C180" s="83" t="s">
        <v>345</v>
      </c>
      <c r="D180" s="95">
        <v>974</v>
      </c>
      <c r="E180" s="95" t="s">
        <v>356</v>
      </c>
      <c r="F180" s="96" t="s">
        <v>381</v>
      </c>
      <c r="G180" s="96" t="s">
        <v>404</v>
      </c>
      <c r="H180" s="96" t="s">
        <v>394</v>
      </c>
      <c r="I180" s="88">
        <v>0</v>
      </c>
      <c r="J180" s="88">
        <v>0</v>
      </c>
      <c r="K180" s="1879">
        <v>0</v>
      </c>
      <c r="O180" s="7"/>
    </row>
    <row r="181" spans="1:15" ht="133.5" x14ac:dyDescent="0.25">
      <c r="A181" s="1172" t="s">
        <v>577</v>
      </c>
      <c r="B181" s="83" t="s">
        <v>1213</v>
      </c>
      <c r="C181" s="83" t="s">
        <v>345</v>
      </c>
      <c r="D181" s="95">
        <v>974</v>
      </c>
      <c r="E181" s="95" t="s">
        <v>356</v>
      </c>
      <c r="F181" s="96" t="s">
        <v>381</v>
      </c>
      <c r="G181" s="96" t="s">
        <v>404</v>
      </c>
      <c r="H181" s="96" t="s">
        <v>1055</v>
      </c>
      <c r="I181" s="88">
        <v>450610</v>
      </c>
      <c r="J181" s="88">
        <v>450610</v>
      </c>
      <c r="K181" s="1879">
        <v>84617.58</v>
      </c>
      <c r="O181" s="7"/>
    </row>
    <row r="182" spans="1:15" ht="90" x14ac:dyDescent="0.25">
      <c r="A182" s="1172" t="s">
        <v>1056</v>
      </c>
      <c r="B182" s="1162" t="s">
        <v>579</v>
      </c>
      <c r="C182" s="83" t="s">
        <v>315</v>
      </c>
      <c r="D182" s="214">
        <v>974</v>
      </c>
      <c r="E182" s="214" t="s">
        <v>356</v>
      </c>
      <c r="F182" s="96" t="s">
        <v>381</v>
      </c>
      <c r="G182" s="96" t="s">
        <v>580</v>
      </c>
      <c r="H182" s="96" t="s">
        <v>386</v>
      </c>
      <c r="I182" s="88">
        <v>1000000</v>
      </c>
      <c r="J182" s="88">
        <v>1000000</v>
      </c>
      <c r="K182" s="1879">
        <v>1000000</v>
      </c>
      <c r="O182" s="7"/>
    </row>
    <row r="183" spans="1:15" ht="75.75" thickBot="1" x14ac:dyDescent="0.3">
      <c r="A183" s="203" t="s">
        <v>1057</v>
      </c>
      <c r="B183" s="557" t="s">
        <v>581</v>
      </c>
      <c r="C183" s="1180" t="s">
        <v>345</v>
      </c>
      <c r="D183" s="919">
        <v>974</v>
      </c>
      <c r="E183" s="919" t="s">
        <v>356</v>
      </c>
      <c r="F183" s="319" t="s">
        <v>381</v>
      </c>
      <c r="G183" s="319" t="s">
        <v>582</v>
      </c>
      <c r="H183" s="319" t="s">
        <v>386</v>
      </c>
      <c r="I183" s="176">
        <v>10101.01</v>
      </c>
      <c r="J183" s="176">
        <v>10101.01</v>
      </c>
      <c r="K183" s="1893">
        <v>10101.01</v>
      </c>
      <c r="O183" s="7"/>
    </row>
    <row r="184" spans="1:15" s="11" customFormat="1" ht="72" thickBot="1" x14ac:dyDescent="0.3">
      <c r="A184" s="503" t="s">
        <v>326</v>
      </c>
      <c r="B184" s="1102" t="s">
        <v>73</v>
      </c>
      <c r="C184" s="440" t="s">
        <v>346</v>
      </c>
      <c r="D184" s="1968"/>
      <c r="E184" s="1988"/>
      <c r="F184" s="1988"/>
      <c r="G184" s="1988"/>
      <c r="H184" s="1989"/>
      <c r="I184" s="1958">
        <f>SUM(I185:I189)</f>
        <v>7534230</v>
      </c>
      <c r="J184" s="1958">
        <f t="shared" ref="J184:K184" si="25">SUM(J185:J189)</f>
        <v>7534230</v>
      </c>
      <c r="K184" s="1959">
        <f t="shared" si="25"/>
        <v>0</v>
      </c>
      <c r="O184" s="504"/>
    </row>
    <row r="185" spans="1:15" s="11" customFormat="1" ht="30" x14ac:dyDescent="0.25">
      <c r="A185" s="112" t="s">
        <v>74</v>
      </c>
      <c r="B185" s="1154" t="s">
        <v>75</v>
      </c>
      <c r="C185" s="1154" t="s">
        <v>345</v>
      </c>
      <c r="D185" s="1889" t="s">
        <v>405</v>
      </c>
      <c r="E185" s="1889" t="s">
        <v>356</v>
      </c>
      <c r="F185" s="1890" t="s">
        <v>356</v>
      </c>
      <c r="G185" s="1890" t="s">
        <v>406</v>
      </c>
      <c r="H185" s="1890" t="s">
        <v>359</v>
      </c>
      <c r="I185" s="1891">
        <v>540000</v>
      </c>
      <c r="J185" s="1891">
        <v>540000</v>
      </c>
      <c r="K185" s="1892">
        <v>0</v>
      </c>
      <c r="O185" s="504"/>
    </row>
    <row r="186" spans="1:15" s="11" customFormat="1" ht="45" x14ac:dyDescent="0.25">
      <c r="A186" s="1172" t="s">
        <v>76</v>
      </c>
      <c r="B186" s="83" t="s">
        <v>77</v>
      </c>
      <c r="C186" s="83" t="s">
        <v>345</v>
      </c>
      <c r="D186" s="95" t="s">
        <v>405</v>
      </c>
      <c r="E186" s="95" t="s">
        <v>356</v>
      </c>
      <c r="F186" s="96" t="s">
        <v>356</v>
      </c>
      <c r="G186" s="96" t="s">
        <v>406</v>
      </c>
      <c r="H186" s="96" t="s">
        <v>386</v>
      </c>
      <c r="I186" s="88">
        <v>460000</v>
      </c>
      <c r="J186" s="88">
        <v>460000</v>
      </c>
      <c r="K186" s="1879">
        <v>0</v>
      </c>
      <c r="O186" s="504"/>
    </row>
    <row r="187" spans="1:15" s="11" customFormat="1" ht="45" x14ac:dyDescent="0.25">
      <c r="A187" s="1473" t="s">
        <v>78</v>
      </c>
      <c r="B187" s="1419" t="s">
        <v>316</v>
      </c>
      <c r="C187" s="83" t="s">
        <v>315</v>
      </c>
      <c r="D187" s="214" t="s">
        <v>405</v>
      </c>
      <c r="E187" s="214" t="s">
        <v>356</v>
      </c>
      <c r="F187" s="96" t="s">
        <v>356</v>
      </c>
      <c r="G187" s="96" t="s">
        <v>407</v>
      </c>
      <c r="H187" s="96" t="s">
        <v>359</v>
      </c>
      <c r="I187" s="88">
        <v>4171813.2</v>
      </c>
      <c r="J187" s="88">
        <v>4171813.2</v>
      </c>
      <c r="K187" s="1879">
        <v>0</v>
      </c>
      <c r="O187" s="504"/>
    </row>
    <row r="188" spans="1:15" s="11" customFormat="1" ht="45" x14ac:dyDescent="0.25">
      <c r="A188" s="1474"/>
      <c r="B188" s="1262"/>
      <c r="C188" s="83" t="s">
        <v>315</v>
      </c>
      <c r="D188" s="214" t="s">
        <v>405</v>
      </c>
      <c r="E188" s="214" t="s">
        <v>356</v>
      </c>
      <c r="F188" s="96" t="s">
        <v>356</v>
      </c>
      <c r="G188" s="96" t="s">
        <v>407</v>
      </c>
      <c r="H188" s="96" t="s">
        <v>382</v>
      </c>
      <c r="I188" s="88">
        <v>400000</v>
      </c>
      <c r="J188" s="88">
        <v>400000</v>
      </c>
      <c r="K188" s="1879">
        <v>0</v>
      </c>
      <c r="O188" s="504"/>
    </row>
    <row r="189" spans="1:15" s="11" customFormat="1" ht="75.75" thickBot="1" x14ac:dyDescent="0.3">
      <c r="A189" s="113" t="s">
        <v>79</v>
      </c>
      <c r="B189" s="100" t="s">
        <v>80</v>
      </c>
      <c r="C189" s="100" t="s">
        <v>315</v>
      </c>
      <c r="D189" s="1887" t="s">
        <v>405</v>
      </c>
      <c r="E189" s="1887" t="s">
        <v>356</v>
      </c>
      <c r="F189" s="101" t="s">
        <v>356</v>
      </c>
      <c r="G189" s="101" t="s">
        <v>407</v>
      </c>
      <c r="H189" s="101" t="s">
        <v>386</v>
      </c>
      <c r="I189" s="89">
        <v>1962416.8</v>
      </c>
      <c r="J189" s="89">
        <v>1962416.8</v>
      </c>
      <c r="K189" s="90">
        <v>0</v>
      </c>
      <c r="O189" s="504"/>
    </row>
    <row r="190" spans="1:15" s="11" customFormat="1" ht="86.25" thickBot="1" x14ac:dyDescent="0.3">
      <c r="A190" s="1985" t="s">
        <v>322</v>
      </c>
      <c r="B190" s="1986" t="s">
        <v>81</v>
      </c>
      <c r="C190" s="1987" t="s">
        <v>345</v>
      </c>
      <c r="D190" s="1968"/>
      <c r="E190" s="1988"/>
      <c r="F190" s="1988"/>
      <c r="G190" s="1988"/>
      <c r="H190" s="1989"/>
      <c r="I190" s="1990">
        <f>SUM(I191)</f>
        <v>100000</v>
      </c>
      <c r="J190" s="1990">
        <f t="shared" ref="J190:K190" si="26">SUM(J191)</f>
        <v>100000</v>
      </c>
      <c r="K190" s="1991">
        <f t="shared" si="26"/>
        <v>22054</v>
      </c>
      <c r="O190" s="504"/>
    </row>
    <row r="191" spans="1:15" s="11" customFormat="1" ht="30.75" thickBot="1" x14ac:dyDescent="0.3">
      <c r="A191" s="1992" t="s">
        <v>82</v>
      </c>
      <c r="B191" s="1993" t="s">
        <v>83</v>
      </c>
      <c r="C191" s="1993" t="s">
        <v>345</v>
      </c>
      <c r="D191" s="1994" t="s">
        <v>405</v>
      </c>
      <c r="E191" s="1994" t="s">
        <v>356</v>
      </c>
      <c r="F191" s="1994" t="s">
        <v>356</v>
      </c>
      <c r="G191" s="1994" t="s">
        <v>408</v>
      </c>
      <c r="H191" s="1994" t="s">
        <v>386</v>
      </c>
      <c r="I191" s="1995">
        <v>100000</v>
      </c>
      <c r="J191" s="1995">
        <v>100000</v>
      </c>
      <c r="K191" s="1996">
        <v>22054</v>
      </c>
      <c r="O191" s="504"/>
    </row>
    <row r="192" spans="1:15" s="11" customFormat="1" ht="43.5" thickBot="1" x14ac:dyDescent="0.3">
      <c r="A192" s="522" t="s">
        <v>327</v>
      </c>
      <c r="B192" s="1233" t="s">
        <v>534</v>
      </c>
      <c r="C192" s="1233" t="s">
        <v>315</v>
      </c>
      <c r="D192" s="1479"/>
      <c r="E192" s="1480"/>
      <c r="F192" s="1480"/>
      <c r="G192" s="1480"/>
      <c r="H192" s="1481"/>
      <c r="I192" s="1224">
        <f>SUM(I193:I194)</f>
        <v>135000</v>
      </c>
      <c r="J192" s="1224">
        <f t="shared" ref="J192:K192" si="27">SUM(J193:J194)</f>
        <v>135000</v>
      </c>
      <c r="K192" s="1949">
        <f t="shared" si="27"/>
        <v>0</v>
      </c>
      <c r="O192" s="504"/>
    </row>
    <row r="193" spans="1:15" s="11" customFormat="1" ht="120" x14ac:dyDescent="0.25">
      <c r="A193" s="112" t="s">
        <v>84</v>
      </c>
      <c r="B193" s="1154" t="s">
        <v>25</v>
      </c>
      <c r="C193" s="1154" t="s">
        <v>315</v>
      </c>
      <c r="D193" s="1889" t="s">
        <v>405</v>
      </c>
      <c r="E193" s="1889" t="s">
        <v>377</v>
      </c>
      <c r="F193" s="1890" t="s">
        <v>381</v>
      </c>
      <c r="G193" s="1890" t="s">
        <v>433</v>
      </c>
      <c r="H193" s="1890" t="s">
        <v>382</v>
      </c>
      <c r="I193" s="1891">
        <v>0</v>
      </c>
      <c r="J193" s="1891">
        <v>135000</v>
      </c>
      <c r="K193" s="1892">
        <v>0</v>
      </c>
      <c r="O193" s="504"/>
    </row>
    <row r="194" spans="1:15" s="11" customFormat="1" ht="120.75" thickBot="1" x14ac:dyDescent="0.3">
      <c r="A194" s="113" t="s">
        <v>85</v>
      </c>
      <c r="B194" s="100" t="s">
        <v>61</v>
      </c>
      <c r="C194" s="100" t="s">
        <v>315</v>
      </c>
      <c r="D194" s="102" t="s">
        <v>405</v>
      </c>
      <c r="E194" s="102" t="s">
        <v>377</v>
      </c>
      <c r="F194" s="101" t="s">
        <v>381</v>
      </c>
      <c r="G194" s="101" t="s">
        <v>433</v>
      </c>
      <c r="H194" s="101" t="s">
        <v>386</v>
      </c>
      <c r="I194" s="89">
        <v>135000</v>
      </c>
      <c r="J194" s="89">
        <v>0</v>
      </c>
      <c r="K194" s="90">
        <v>0</v>
      </c>
      <c r="O194" s="504"/>
    </row>
    <row r="195" spans="1:15" s="11" customFormat="1" ht="29.25" thickBot="1" x14ac:dyDescent="0.3">
      <c r="A195" s="1985" t="s">
        <v>328</v>
      </c>
      <c r="B195" s="1986" t="s">
        <v>583</v>
      </c>
      <c r="C195" s="1987" t="s">
        <v>345</v>
      </c>
      <c r="D195" s="1968"/>
      <c r="E195" s="1988"/>
      <c r="F195" s="1988"/>
      <c r="G195" s="1988"/>
      <c r="H195" s="1989"/>
      <c r="I195" s="1990">
        <f>I196</f>
        <v>0</v>
      </c>
      <c r="J195" s="1990">
        <f t="shared" ref="J195:K195" si="28">J196</f>
        <v>0</v>
      </c>
      <c r="K195" s="1990">
        <f t="shared" si="28"/>
        <v>0</v>
      </c>
      <c r="O195" s="504"/>
    </row>
    <row r="196" spans="1:15" s="11" customFormat="1" ht="45" x14ac:dyDescent="0.25">
      <c r="A196" s="1997" t="s">
        <v>584</v>
      </c>
      <c r="B196" s="12" t="s">
        <v>1214</v>
      </c>
      <c r="C196" s="12" t="s">
        <v>345</v>
      </c>
      <c r="D196" s="21" t="s">
        <v>405</v>
      </c>
      <c r="E196" s="21" t="s">
        <v>356</v>
      </c>
      <c r="F196" s="21" t="s">
        <v>381</v>
      </c>
      <c r="G196" s="21" t="s">
        <v>585</v>
      </c>
      <c r="H196" s="21" t="s">
        <v>90</v>
      </c>
      <c r="I196" s="2003">
        <v>0</v>
      </c>
      <c r="J196" s="2003">
        <v>0</v>
      </c>
      <c r="K196" s="2003">
        <v>0</v>
      </c>
      <c r="O196" s="504"/>
    </row>
    <row r="197" spans="1:15" s="11" customFormat="1" ht="57.75" thickBot="1" x14ac:dyDescent="0.3">
      <c r="A197" s="1985" t="s">
        <v>86</v>
      </c>
      <c r="B197" s="1986" t="s">
        <v>590</v>
      </c>
      <c r="C197" s="1987" t="s">
        <v>345</v>
      </c>
      <c r="D197" s="1998"/>
      <c r="E197" s="1998"/>
      <c r="F197" s="1998"/>
      <c r="G197" s="1998"/>
      <c r="H197" s="1998"/>
      <c r="I197" s="1990">
        <f>I198+I208</f>
        <v>34831510</v>
      </c>
      <c r="J197" s="1990">
        <f>J198+J208</f>
        <v>34831510</v>
      </c>
      <c r="K197" s="1990">
        <f>K198+K208</f>
        <v>8273278.3099999996</v>
      </c>
      <c r="O197" s="504"/>
    </row>
    <row r="198" spans="1:15" s="11" customFormat="1" ht="43.5" thickBot="1" x14ac:dyDescent="0.3">
      <c r="A198" s="1970" t="s">
        <v>329</v>
      </c>
      <c r="B198" s="1999" t="s">
        <v>339</v>
      </c>
      <c r="C198" s="1937" t="s">
        <v>345</v>
      </c>
      <c r="D198" s="2000"/>
      <c r="E198" s="2001"/>
      <c r="F198" s="2001"/>
      <c r="G198" s="2001"/>
      <c r="H198" s="2002"/>
      <c r="I198" s="445">
        <f>SUM(I199:I207)</f>
        <v>32831510</v>
      </c>
      <c r="J198" s="445">
        <f>SUM(J199:J207)</f>
        <v>32831510</v>
      </c>
      <c r="K198" s="445">
        <f>SUM(K199:K207)</f>
        <v>7694978.3099999996</v>
      </c>
      <c r="O198" s="504"/>
    </row>
    <row r="199" spans="1:15" s="11" customFormat="1" ht="30" x14ac:dyDescent="0.25">
      <c r="A199" s="1919" t="s">
        <v>340</v>
      </c>
      <c r="B199" s="103" t="s">
        <v>37</v>
      </c>
      <c r="C199" s="103" t="s">
        <v>345</v>
      </c>
      <c r="D199" s="1889" t="s">
        <v>405</v>
      </c>
      <c r="E199" s="1889" t="s">
        <v>356</v>
      </c>
      <c r="F199" s="1890" t="s">
        <v>409</v>
      </c>
      <c r="G199" s="1890" t="s">
        <v>410</v>
      </c>
      <c r="H199" s="1890" t="s">
        <v>359</v>
      </c>
      <c r="I199" s="1891">
        <v>120000</v>
      </c>
      <c r="J199" s="1891">
        <v>120000</v>
      </c>
      <c r="K199" s="1892">
        <v>15960</v>
      </c>
      <c r="O199" s="504"/>
    </row>
    <row r="200" spans="1:15" s="11" customFormat="1" x14ac:dyDescent="0.25">
      <c r="A200" s="1920" t="s">
        <v>341</v>
      </c>
      <c r="B200" s="1433" t="s">
        <v>342</v>
      </c>
      <c r="C200" s="1433" t="s">
        <v>345</v>
      </c>
      <c r="D200" s="95" t="s">
        <v>405</v>
      </c>
      <c r="E200" s="95" t="s">
        <v>356</v>
      </c>
      <c r="F200" s="96" t="s">
        <v>409</v>
      </c>
      <c r="G200" s="96" t="s">
        <v>411</v>
      </c>
      <c r="H200" s="96" t="s">
        <v>369</v>
      </c>
      <c r="I200" s="88">
        <v>22486720</v>
      </c>
      <c r="J200" s="88">
        <v>22486720</v>
      </c>
      <c r="K200" s="1879">
        <v>5645533.7400000002</v>
      </c>
      <c r="O200" s="504"/>
    </row>
    <row r="201" spans="1:15" s="11" customFormat="1" x14ac:dyDescent="0.25">
      <c r="A201" s="1921"/>
      <c r="B201" s="1425"/>
      <c r="C201" s="1425"/>
      <c r="D201" s="95" t="s">
        <v>405</v>
      </c>
      <c r="E201" s="95" t="s">
        <v>356</v>
      </c>
      <c r="F201" s="96" t="s">
        <v>409</v>
      </c>
      <c r="G201" s="96" t="s">
        <v>411</v>
      </c>
      <c r="H201" s="96" t="s">
        <v>370</v>
      </c>
      <c r="I201" s="88">
        <v>60000</v>
      </c>
      <c r="J201" s="88">
        <v>60000</v>
      </c>
      <c r="K201" s="1879">
        <v>12220</v>
      </c>
      <c r="O201" s="504"/>
    </row>
    <row r="202" spans="1:15" s="11" customFormat="1" x14ac:dyDescent="0.25">
      <c r="A202" s="1921"/>
      <c r="B202" s="1425"/>
      <c r="C202" s="1425"/>
      <c r="D202" s="95" t="s">
        <v>405</v>
      </c>
      <c r="E202" s="95" t="s">
        <v>356</v>
      </c>
      <c r="F202" s="96" t="s">
        <v>409</v>
      </c>
      <c r="G202" s="96" t="s">
        <v>411</v>
      </c>
      <c r="H202" s="96" t="s">
        <v>371</v>
      </c>
      <c r="I202" s="88">
        <v>6719790</v>
      </c>
      <c r="J202" s="88">
        <v>6719790</v>
      </c>
      <c r="K202" s="1879">
        <v>1338512.8500000001</v>
      </c>
      <c r="O202" s="504"/>
    </row>
    <row r="203" spans="1:15" s="11" customFormat="1" x14ac:dyDescent="0.25">
      <c r="A203" s="1921"/>
      <c r="B203" s="1425"/>
      <c r="C203" s="1425"/>
      <c r="D203" s="95" t="s">
        <v>405</v>
      </c>
      <c r="E203" s="95" t="s">
        <v>356</v>
      </c>
      <c r="F203" s="96" t="s">
        <v>409</v>
      </c>
      <c r="G203" s="96" t="s">
        <v>411</v>
      </c>
      <c r="H203" s="96" t="s">
        <v>359</v>
      </c>
      <c r="I203" s="88">
        <v>2957000</v>
      </c>
      <c r="J203" s="88">
        <v>2957000</v>
      </c>
      <c r="K203" s="1879">
        <v>575942</v>
      </c>
      <c r="O203" s="504"/>
    </row>
    <row r="204" spans="1:15" s="11" customFormat="1" x14ac:dyDescent="0.25">
      <c r="A204" s="1921"/>
      <c r="B204" s="1425"/>
      <c r="C204" s="1425"/>
      <c r="D204" s="95" t="s">
        <v>405</v>
      </c>
      <c r="E204" s="95" t="s">
        <v>356</v>
      </c>
      <c r="F204" s="96" t="s">
        <v>409</v>
      </c>
      <c r="G204" s="96" t="s">
        <v>411</v>
      </c>
      <c r="H204" s="96" t="s">
        <v>372</v>
      </c>
      <c r="I204" s="88">
        <v>48000</v>
      </c>
      <c r="J204" s="88">
        <v>48000</v>
      </c>
      <c r="K204" s="1879">
        <v>9917</v>
      </c>
      <c r="O204" s="504"/>
    </row>
    <row r="205" spans="1:15" s="11" customFormat="1" x14ac:dyDescent="0.25">
      <c r="A205" s="1921"/>
      <c r="B205" s="1425"/>
      <c r="C205" s="1425"/>
      <c r="D205" s="95" t="s">
        <v>405</v>
      </c>
      <c r="E205" s="95" t="s">
        <v>356</v>
      </c>
      <c r="F205" s="96" t="s">
        <v>409</v>
      </c>
      <c r="G205" s="96" t="s">
        <v>411</v>
      </c>
      <c r="H205" s="96" t="s">
        <v>373</v>
      </c>
      <c r="I205" s="88">
        <v>0</v>
      </c>
      <c r="J205" s="88">
        <v>10000</v>
      </c>
      <c r="K205" s="1879">
        <v>0</v>
      </c>
      <c r="O205" s="504"/>
    </row>
    <row r="206" spans="1:15" s="11" customFormat="1" x14ac:dyDescent="0.25">
      <c r="A206" s="1921"/>
      <c r="B206" s="1425"/>
      <c r="C206" s="1425"/>
      <c r="D206" s="95" t="s">
        <v>405</v>
      </c>
      <c r="E206" s="95" t="s">
        <v>356</v>
      </c>
      <c r="F206" s="96" t="s">
        <v>409</v>
      </c>
      <c r="G206" s="96" t="s">
        <v>411</v>
      </c>
      <c r="H206" s="96" t="s">
        <v>374</v>
      </c>
      <c r="I206" s="88">
        <v>10000</v>
      </c>
      <c r="J206" s="88">
        <v>0</v>
      </c>
      <c r="K206" s="1879">
        <v>0</v>
      </c>
      <c r="O206" s="504"/>
    </row>
    <row r="207" spans="1:15" s="11" customFormat="1" ht="30.75" thickBot="1" x14ac:dyDescent="0.3">
      <c r="A207" s="1922" t="s">
        <v>343</v>
      </c>
      <c r="B207" s="1151" t="s">
        <v>320</v>
      </c>
      <c r="C207" s="1151" t="s">
        <v>345</v>
      </c>
      <c r="D207" s="102" t="s">
        <v>405</v>
      </c>
      <c r="E207" s="102" t="s">
        <v>356</v>
      </c>
      <c r="F207" s="101" t="s">
        <v>409</v>
      </c>
      <c r="G207" s="101" t="s">
        <v>412</v>
      </c>
      <c r="H207" s="101" t="s">
        <v>428</v>
      </c>
      <c r="I207" s="89">
        <v>430000</v>
      </c>
      <c r="J207" s="89">
        <v>430000</v>
      </c>
      <c r="K207" s="90">
        <v>96892.72</v>
      </c>
      <c r="O207" s="504"/>
    </row>
    <row r="208" spans="1:15" s="11" customFormat="1" ht="57.75" thickBot="1" x14ac:dyDescent="0.3">
      <c r="A208" s="522" t="s">
        <v>330</v>
      </c>
      <c r="B208" s="1233" t="s">
        <v>586</v>
      </c>
      <c r="C208" s="1233" t="s">
        <v>345</v>
      </c>
      <c r="D208" s="2004"/>
      <c r="E208" s="2005"/>
      <c r="F208" s="2005"/>
      <c r="G208" s="2005"/>
      <c r="H208" s="2006"/>
      <c r="I208" s="1224">
        <f>SUM(I209:I209)</f>
        <v>2000000</v>
      </c>
      <c r="J208" s="1224">
        <f>SUM(J209:J209)</f>
        <v>2000000</v>
      </c>
      <c r="K208" s="1949">
        <f>SUM(K209:K209)</f>
        <v>578300</v>
      </c>
      <c r="O208" s="504"/>
    </row>
    <row r="209" spans="1:15" s="11" customFormat="1" ht="30.75" thickBot="1" x14ac:dyDescent="0.3">
      <c r="A209" s="1862" t="s">
        <v>587</v>
      </c>
      <c r="B209" s="1923" t="s">
        <v>588</v>
      </c>
      <c r="C209" s="1924" t="s">
        <v>345</v>
      </c>
      <c r="D209" s="1864" t="s">
        <v>383</v>
      </c>
      <c r="E209" s="1864" t="s">
        <v>377</v>
      </c>
      <c r="F209" s="1865" t="s">
        <v>381</v>
      </c>
      <c r="G209" s="1865" t="s">
        <v>589</v>
      </c>
      <c r="H209" s="1865" t="s">
        <v>359</v>
      </c>
      <c r="I209" s="1866">
        <v>2000000</v>
      </c>
      <c r="J209" s="1866">
        <v>2000000</v>
      </c>
      <c r="K209" s="1867">
        <v>578300</v>
      </c>
      <c r="O209" s="504"/>
    </row>
    <row r="210" spans="1:15" s="300" customFormat="1" ht="34.5" customHeight="1" thickBot="1" x14ac:dyDescent="0.3">
      <c r="A210" s="1478" t="s">
        <v>919</v>
      </c>
      <c r="B210" s="1933"/>
      <c r="C210" s="1933"/>
      <c r="D210" s="1933"/>
      <c r="E210" s="1933"/>
      <c r="F210" s="1933"/>
      <c r="G210" s="1933"/>
      <c r="H210" s="1933"/>
      <c r="I210" s="1933"/>
      <c r="J210" s="1933"/>
      <c r="K210" s="1934"/>
    </row>
    <row r="211" spans="1:15" s="300" customFormat="1" ht="15" customHeight="1" x14ac:dyDescent="0.25">
      <c r="A211" s="1932" t="s">
        <v>290</v>
      </c>
      <c r="B211" s="1373" t="s">
        <v>348</v>
      </c>
      <c r="C211" s="1373" t="s">
        <v>641</v>
      </c>
      <c r="D211" s="1929" t="s">
        <v>349</v>
      </c>
      <c r="E211" s="1930"/>
      <c r="F211" s="1930"/>
      <c r="G211" s="1930"/>
      <c r="H211" s="1931"/>
      <c r="I211" s="1929" t="s">
        <v>1009</v>
      </c>
      <c r="J211" s="1930"/>
      <c r="K211" s="1931"/>
    </row>
    <row r="212" spans="1:15" s="300" customFormat="1" ht="15" customHeight="1" x14ac:dyDescent="0.25">
      <c r="A212" s="1358"/>
      <c r="B212" s="1320"/>
      <c r="C212" s="1320"/>
      <c r="D212" s="1360" t="s">
        <v>350</v>
      </c>
      <c r="E212" s="1361" t="s">
        <v>351</v>
      </c>
      <c r="F212" s="1363"/>
      <c r="G212" s="1360" t="s">
        <v>352</v>
      </c>
      <c r="H212" s="1360" t="s">
        <v>353</v>
      </c>
      <c r="I212" s="1364" t="s">
        <v>1239</v>
      </c>
      <c r="J212" s="1364" t="s">
        <v>1244</v>
      </c>
      <c r="K212" s="1364" t="s">
        <v>1245</v>
      </c>
    </row>
    <row r="213" spans="1:15" s="300" customFormat="1" ht="48" customHeight="1" x14ac:dyDescent="0.25">
      <c r="A213" s="1359"/>
      <c r="B213" s="1318"/>
      <c r="C213" s="1318"/>
      <c r="D213" s="1318"/>
      <c r="E213" s="1168" t="s">
        <v>354</v>
      </c>
      <c r="F213" s="1168" t="s">
        <v>355</v>
      </c>
      <c r="G213" s="1318"/>
      <c r="H213" s="1318"/>
      <c r="I213" s="1365"/>
      <c r="J213" s="1365"/>
      <c r="K213" s="1365"/>
    </row>
    <row r="214" spans="1:15" s="300" customFormat="1" x14ac:dyDescent="0.25">
      <c r="A214" s="201"/>
      <c r="B214" s="559" t="s">
        <v>92</v>
      </c>
      <c r="C214" s="1173"/>
      <c r="D214" s="95"/>
      <c r="E214" s="95"/>
      <c r="F214" s="96"/>
      <c r="G214" s="96"/>
      <c r="H214" s="96"/>
      <c r="I214" s="88">
        <f>I215+I226+I239+I243+I247+I249+I256+I257+I259+I259+I269</f>
        <v>100301.87</v>
      </c>
      <c r="J214" s="88">
        <f>J215+J226+J239+J243+J247+J249+J256+J257+J259+J259+J269</f>
        <v>105481.68</v>
      </c>
      <c r="K214" s="88">
        <f>K215+K226+K239+K243+K247+K249+K256+K257+K259+K259+K269</f>
        <v>23078.890000000003</v>
      </c>
    </row>
    <row r="215" spans="1:15" s="300" customFormat="1" ht="28.5" x14ac:dyDescent="0.25">
      <c r="A215" s="558" t="s">
        <v>218</v>
      </c>
      <c r="B215" s="559" t="s">
        <v>799</v>
      </c>
      <c r="C215" s="560" t="s">
        <v>784</v>
      </c>
      <c r="D215" s="558"/>
      <c r="E215" s="558"/>
      <c r="F215" s="415"/>
      <c r="G215" s="415"/>
      <c r="H215" s="415"/>
      <c r="I215" s="561">
        <f>I216+I217+I218+I219+I220+I221+I222+I223+I224+I225</f>
        <v>15376.26</v>
      </c>
      <c r="J215" s="561">
        <f>J216+J217+J218+J219+J220+J221+J222+J223+J224+J225</f>
        <v>16376.26</v>
      </c>
      <c r="K215" s="561">
        <f>K216+K217+K218+K219+K220+K221+K222+K223+K224+K225</f>
        <v>3826.92</v>
      </c>
    </row>
    <row r="216" spans="1:15" s="300" customFormat="1" ht="45" x14ac:dyDescent="0.25">
      <c r="A216" s="95" t="s">
        <v>111</v>
      </c>
      <c r="B216" s="1162" t="s">
        <v>133</v>
      </c>
      <c r="C216" s="1163" t="s">
        <v>784</v>
      </c>
      <c r="D216" s="95" t="s">
        <v>578</v>
      </c>
      <c r="E216" s="95" t="s">
        <v>135</v>
      </c>
      <c r="F216" s="96" t="s">
        <v>357</v>
      </c>
      <c r="G216" s="96" t="s">
        <v>134</v>
      </c>
      <c r="H216" s="96" t="s">
        <v>359</v>
      </c>
      <c r="I216" s="662">
        <v>15106.55</v>
      </c>
      <c r="J216" s="662">
        <v>16106.55</v>
      </c>
      <c r="K216" s="662">
        <v>3657.21</v>
      </c>
    </row>
    <row r="217" spans="1:15" s="300" customFormat="1" ht="15" customHeight="1" x14ac:dyDescent="0.25">
      <c r="A217" s="1366" t="s">
        <v>114</v>
      </c>
      <c r="B217" s="1477" t="s">
        <v>460</v>
      </c>
      <c r="C217" s="1386" t="s">
        <v>784</v>
      </c>
      <c r="D217" s="95" t="s">
        <v>578</v>
      </c>
      <c r="E217" s="95" t="s">
        <v>135</v>
      </c>
      <c r="F217" s="96" t="s">
        <v>357</v>
      </c>
      <c r="G217" s="96" t="s">
        <v>800</v>
      </c>
      <c r="H217" s="96" t="s">
        <v>359</v>
      </c>
      <c r="I217" s="662">
        <v>168.01</v>
      </c>
      <c r="J217" s="662">
        <v>168.01</v>
      </c>
      <c r="K217" s="662">
        <v>168.01</v>
      </c>
    </row>
    <row r="218" spans="1:15" s="300" customFormat="1" ht="33" customHeight="1" x14ac:dyDescent="0.25">
      <c r="A218" s="1926"/>
      <c r="B218" s="1935"/>
      <c r="C218" s="1928"/>
      <c r="D218" s="95" t="s">
        <v>578</v>
      </c>
      <c r="E218" s="95" t="s">
        <v>135</v>
      </c>
      <c r="F218" s="96" t="s">
        <v>357</v>
      </c>
      <c r="G218" s="96" t="s">
        <v>801</v>
      </c>
      <c r="H218" s="96" t="s">
        <v>359</v>
      </c>
      <c r="I218" s="662">
        <v>1.7</v>
      </c>
      <c r="J218" s="662">
        <v>1.7</v>
      </c>
      <c r="K218" s="662">
        <v>1.7</v>
      </c>
    </row>
    <row r="219" spans="1:15" s="300" customFormat="1" ht="60" x14ac:dyDescent="0.25">
      <c r="A219" s="95" t="s">
        <v>116</v>
      </c>
      <c r="B219" s="1162" t="s">
        <v>802</v>
      </c>
      <c r="C219" s="1163">
        <v>973</v>
      </c>
      <c r="D219" s="95" t="s">
        <v>578</v>
      </c>
      <c r="E219" s="95" t="s">
        <v>135</v>
      </c>
      <c r="F219" s="96" t="s">
        <v>357</v>
      </c>
      <c r="G219" s="96" t="s">
        <v>803</v>
      </c>
      <c r="H219" s="96" t="s">
        <v>359</v>
      </c>
      <c r="I219" s="662">
        <v>100</v>
      </c>
      <c r="J219" s="662">
        <v>100</v>
      </c>
      <c r="K219" s="662">
        <v>0</v>
      </c>
    </row>
    <row r="220" spans="1:15" s="300" customFormat="1" ht="60" x14ac:dyDescent="0.25">
      <c r="A220" s="95" t="s">
        <v>118</v>
      </c>
      <c r="B220" s="1162" t="s">
        <v>136</v>
      </c>
      <c r="C220" s="1163" t="s">
        <v>784</v>
      </c>
      <c r="D220" s="95" t="s">
        <v>578</v>
      </c>
      <c r="E220" s="95" t="s">
        <v>135</v>
      </c>
      <c r="F220" s="96" t="s">
        <v>357</v>
      </c>
      <c r="G220" s="96" t="s">
        <v>606</v>
      </c>
      <c r="H220" s="96" t="s">
        <v>359</v>
      </c>
      <c r="I220" s="662">
        <v>0</v>
      </c>
      <c r="J220" s="662">
        <v>0</v>
      </c>
      <c r="K220" s="662">
        <v>0</v>
      </c>
    </row>
    <row r="221" spans="1:15" s="300" customFormat="1" ht="30" x14ac:dyDescent="0.25">
      <c r="A221" s="95" t="s">
        <v>2</v>
      </c>
      <c r="B221" s="1162" t="s">
        <v>424</v>
      </c>
      <c r="C221" s="1163" t="s">
        <v>784</v>
      </c>
      <c r="D221" s="95" t="s">
        <v>578</v>
      </c>
      <c r="E221" s="95" t="s">
        <v>135</v>
      </c>
      <c r="F221" s="96" t="s">
        <v>357</v>
      </c>
      <c r="G221" s="96" t="s">
        <v>804</v>
      </c>
      <c r="H221" s="96" t="s">
        <v>359</v>
      </c>
      <c r="I221" s="662">
        <v>0</v>
      </c>
      <c r="J221" s="662">
        <v>0</v>
      </c>
      <c r="K221" s="662">
        <v>0</v>
      </c>
    </row>
    <row r="222" spans="1:15" s="300" customFormat="1" ht="15" customHeight="1" x14ac:dyDescent="0.25">
      <c r="A222" s="1366" t="s">
        <v>89</v>
      </c>
      <c r="B222" s="1477" t="s">
        <v>805</v>
      </c>
      <c r="C222" s="1386" t="s">
        <v>784</v>
      </c>
      <c r="D222" s="1366" t="s">
        <v>578</v>
      </c>
      <c r="E222" s="1366" t="s">
        <v>135</v>
      </c>
      <c r="F222" s="1366" t="s">
        <v>357</v>
      </c>
      <c r="G222" s="1366" t="s">
        <v>607</v>
      </c>
      <c r="H222" s="1366" t="s">
        <v>359</v>
      </c>
      <c r="I222" s="662">
        <v>0</v>
      </c>
      <c r="J222" s="662">
        <v>0</v>
      </c>
      <c r="K222" s="662">
        <v>0</v>
      </c>
    </row>
    <row r="223" spans="1:15" s="300" customFormat="1" ht="15" customHeight="1" x14ac:dyDescent="0.25">
      <c r="A223" s="1925"/>
      <c r="B223" s="1910"/>
      <c r="C223" s="1927"/>
      <c r="D223" s="1925"/>
      <c r="E223" s="1925"/>
      <c r="F223" s="1925"/>
      <c r="G223" s="1925"/>
      <c r="H223" s="1925"/>
      <c r="I223" s="662">
        <v>0</v>
      </c>
      <c r="J223" s="662">
        <v>0</v>
      </c>
      <c r="K223" s="662">
        <v>0</v>
      </c>
    </row>
    <row r="224" spans="1:15" s="300" customFormat="1" x14ac:dyDescent="0.25">
      <c r="A224" s="1925"/>
      <c r="B224" s="1910"/>
      <c r="C224" s="1927"/>
      <c r="D224" s="1925"/>
      <c r="E224" s="1925"/>
      <c r="F224" s="1925"/>
      <c r="G224" s="1925"/>
      <c r="H224" s="1925"/>
      <c r="I224" s="662">
        <v>0</v>
      </c>
      <c r="J224" s="662">
        <v>0</v>
      </c>
      <c r="K224" s="662">
        <v>0</v>
      </c>
    </row>
    <row r="225" spans="1:15" s="300" customFormat="1" ht="33" customHeight="1" x14ac:dyDescent="0.25">
      <c r="A225" s="1926"/>
      <c r="B225" s="1935"/>
      <c r="C225" s="1928"/>
      <c r="D225" s="1926"/>
      <c r="E225" s="1926"/>
      <c r="F225" s="1926"/>
      <c r="G225" s="1926"/>
      <c r="H225" s="1926"/>
      <c r="I225" s="662">
        <v>0</v>
      </c>
      <c r="J225" s="662">
        <v>0</v>
      </c>
      <c r="K225" s="662">
        <v>0</v>
      </c>
    </row>
    <row r="226" spans="1:15" s="300" customFormat="1" ht="33" customHeight="1" x14ac:dyDescent="0.25">
      <c r="A226" s="513" t="s">
        <v>29</v>
      </c>
      <c r="B226" s="749" t="s">
        <v>137</v>
      </c>
      <c r="C226" s="1200" t="s">
        <v>784</v>
      </c>
      <c r="D226" s="513"/>
      <c r="E226" s="513"/>
      <c r="F226" s="513"/>
      <c r="G226" s="513"/>
      <c r="H226" s="513"/>
      <c r="I226" s="2046">
        <f>I227+I228+I229+I230+I231+I232+I233+I234+I235+I236+I237+I238</f>
        <v>42964.26</v>
      </c>
      <c r="J226" s="2046">
        <f t="shared" ref="J226:K226" si="29">J227+J228+J229+J230+J231+J232+J233+J234+J235+J236+J237+J238</f>
        <v>47184.45</v>
      </c>
      <c r="K226" s="2046">
        <f t="shared" si="29"/>
        <v>10735.420000000002</v>
      </c>
      <c r="L226" s="143"/>
      <c r="M226" s="143"/>
      <c r="N226" s="143"/>
      <c r="O226" s="143"/>
    </row>
    <row r="227" spans="1:15" s="300" customFormat="1" ht="45" customHeight="1" x14ac:dyDescent="0.25">
      <c r="A227" s="1223" t="s">
        <v>121</v>
      </c>
      <c r="B227" s="1162" t="s">
        <v>806</v>
      </c>
      <c r="C227" s="1163" t="s">
        <v>784</v>
      </c>
      <c r="D227" s="1207">
        <v>973</v>
      </c>
      <c r="E227" s="1223" t="s">
        <v>135</v>
      </c>
      <c r="F227" s="1223" t="s">
        <v>357</v>
      </c>
      <c r="G227" s="1207">
        <v>290270590</v>
      </c>
      <c r="H227" s="1207">
        <v>244</v>
      </c>
      <c r="I227" s="662">
        <v>30824.26</v>
      </c>
      <c r="J227" s="662">
        <v>35157.449999999997</v>
      </c>
      <c r="K227" s="662">
        <v>7573.77</v>
      </c>
    </row>
    <row r="228" spans="1:15" s="300" customFormat="1" ht="33" customHeight="1" x14ac:dyDescent="0.25">
      <c r="A228" s="1223" t="s">
        <v>124</v>
      </c>
      <c r="B228" s="129" t="s">
        <v>139</v>
      </c>
      <c r="C228" s="1163" t="s">
        <v>784</v>
      </c>
      <c r="D228" s="1207">
        <v>973</v>
      </c>
      <c r="E228" s="1223" t="s">
        <v>135</v>
      </c>
      <c r="F228" s="1223" t="s">
        <v>357</v>
      </c>
      <c r="G228" s="1207">
        <v>2902200802</v>
      </c>
      <c r="H228" s="1207">
        <v>244</v>
      </c>
      <c r="I228" s="662">
        <v>1800</v>
      </c>
      <c r="J228" s="662">
        <v>1800</v>
      </c>
      <c r="K228" s="662">
        <v>304.02</v>
      </c>
    </row>
    <row r="229" spans="1:15" s="300" customFormat="1" ht="33" customHeight="1" x14ac:dyDescent="0.25">
      <c r="A229" s="1223" t="s">
        <v>126</v>
      </c>
      <c r="B229" s="129" t="s">
        <v>320</v>
      </c>
      <c r="C229" s="1163" t="s">
        <v>784</v>
      </c>
      <c r="D229" s="1223">
        <v>973</v>
      </c>
      <c r="E229" s="1223" t="s">
        <v>135</v>
      </c>
      <c r="F229" s="1223" t="s">
        <v>357</v>
      </c>
      <c r="G229" s="1223" t="s">
        <v>807</v>
      </c>
      <c r="H229" s="1223" t="s">
        <v>359</v>
      </c>
      <c r="I229" s="662">
        <v>9716.2000000000007</v>
      </c>
      <c r="J229" s="662">
        <v>9716.2000000000007</v>
      </c>
      <c r="K229" s="662">
        <v>2857.63</v>
      </c>
    </row>
    <row r="230" spans="1:15" s="300" customFormat="1" ht="33" customHeight="1" x14ac:dyDescent="0.25">
      <c r="A230" s="1223" t="s">
        <v>140</v>
      </c>
      <c r="B230" s="129" t="s">
        <v>808</v>
      </c>
      <c r="C230" s="1163" t="s">
        <v>784</v>
      </c>
      <c r="D230" s="1223" t="s">
        <v>578</v>
      </c>
      <c r="E230" s="1223" t="s">
        <v>135</v>
      </c>
      <c r="F230" s="1223" t="s">
        <v>357</v>
      </c>
      <c r="G230" s="1223" t="s">
        <v>142</v>
      </c>
      <c r="H230" s="1223" t="s">
        <v>359</v>
      </c>
      <c r="I230" s="662">
        <v>0</v>
      </c>
      <c r="J230" s="662">
        <v>0</v>
      </c>
      <c r="K230" s="662">
        <v>0</v>
      </c>
    </row>
    <row r="231" spans="1:15" s="300" customFormat="1" ht="62.25" customHeight="1" x14ac:dyDescent="0.25">
      <c r="A231" s="1223" t="s">
        <v>143</v>
      </c>
      <c r="B231" s="1232" t="s">
        <v>136</v>
      </c>
      <c r="C231" s="485" t="s">
        <v>784</v>
      </c>
      <c r="D231" s="1230">
        <v>973</v>
      </c>
      <c r="E231" s="1214" t="s">
        <v>135</v>
      </c>
      <c r="F231" s="1214" t="s">
        <v>357</v>
      </c>
      <c r="G231" s="1230" t="s">
        <v>144</v>
      </c>
      <c r="H231" s="1230">
        <v>244</v>
      </c>
      <c r="I231" s="662">
        <v>0</v>
      </c>
      <c r="J231" s="662">
        <v>0</v>
      </c>
      <c r="K231" s="662">
        <v>0</v>
      </c>
    </row>
    <row r="232" spans="1:15" s="300" customFormat="1" ht="49.5" customHeight="1" x14ac:dyDescent="0.25">
      <c r="A232" s="1223" t="s">
        <v>145</v>
      </c>
      <c r="B232" s="356" t="s">
        <v>146</v>
      </c>
      <c r="C232" s="1230" t="s">
        <v>749</v>
      </c>
      <c r="D232" s="1230">
        <v>973</v>
      </c>
      <c r="E232" s="1214" t="s">
        <v>135</v>
      </c>
      <c r="F232" s="1214" t="s">
        <v>357</v>
      </c>
      <c r="G232" s="1214" t="s">
        <v>147</v>
      </c>
      <c r="H232" s="1230">
        <v>244</v>
      </c>
      <c r="I232" s="662">
        <v>0</v>
      </c>
      <c r="J232" s="662">
        <v>0</v>
      </c>
      <c r="K232" s="662">
        <v>0</v>
      </c>
    </row>
    <row r="233" spans="1:15" s="300" customFormat="1" ht="33" customHeight="1" x14ac:dyDescent="0.25">
      <c r="A233" s="1223" t="s">
        <v>148</v>
      </c>
      <c r="B233" s="1207" t="s">
        <v>468</v>
      </c>
      <c r="C233" s="1230" t="s">
        <v>749</v>
      </c>
      <c r="D233" s="1230">
        <v>971</v>
      </c>
      <c r="E233" s="1214" t="s">
        <v>135</v>
      </c>
      <c r="F233" s="1214" t="s">
        <v>357</v>
      </c>
      <c r="G233" s="1214" t="s">
        <v>609</v>
      </c>
      <c r="H233" s="1230">
        <v>244</v>
      </c>
      <c r="I233" s="662">
        <v>0</v>
      </c>
      <c r="J233" s="662">
        <v>0</v>
      </c>
      <c r="K233" s="662">
        <v>0</v>
      </c>
    </row>
    <row r="234" spans="1:15" s="300" customFormat="1" ht="33" customHeight="1" x14ac:dyDescent="0.25">
      <c r="A234" s="1223" t="s">
        <v>150</v>
      </c>
      <c r="B234" s="1207" t="s">
        <v>462</v>
      </c>
      <c r="C234" s="1230" t="s">
        <v>749</v>
      </c>
      <c r="D234" s="1230">
        <v>973</v>
      </c>
      <c r="E234" s="1214" t="s">
        <v>135</v>
      </c>
      <c r="F234" s="1214" t="s">
        <v>357</v>
      </c>
      <c r="G234" s="1214" t="s">
        <v>152</v>
      </c>
      <c r="H234" s="1230">
        <v>244</v>
      </c>
      <c r="I234" s="662">
        <v>0</v>
      </c>
      <c r="J234" s="662">
        <v>0</v>
      </c>
      <c r="K234" s="662">
        <v>0</v>
      </c>
    </row>
    <row r="235" spans="1:15" s="300" customFormat="1" ht="41.25" customHeight="1" x14ac:dyDescent="0.25">
      <c r="A235" s="1223" t="s">
        <v>463</v>
      </c>
      <c r="B235" s="1207" t="s">
        <v>464</v>
      </c>
      <c r="C235" s="1230" t="s">
        <v>749</v>
      </c>
      <c r="D235" s="306">
        <v>973</v>
      </c>
      <c r="E235" s="42" t="s">
        <v>135</v>
      </c>
      <c r="F235" s="42" t="s">
        <v>357</v>
      </c>
      <c r="G235" s="42" t="s">
        <v>152</v>
      </c>
      <c r="H235" s="306">
        <v>244</v>
      </c>
      <c r="I235" s="662">
        <v>0</v>
      </c>
      <c r="J235" s="662">
        <v>0</v>
      </c>
      <c r="K235" s="662">
        <v>0</v>
      </c>
    </row>
    <row r="236" spans="1:15" s="300" customFormat="1" ht="33" customHeight="1" x14ac:dyDescent="0.25">
      <c r="A236" s="1223" t="s">
        <v>465</v>
      </c>
      <c r="B236" s="1207" t="s">
        <v>424</v>
      </c>
      <c r="C236" s="1230" t="s">
        <v>749</v>
      </c>
      <c r="D236" s="1230">
        <v>973</v>
      </c>
      <c r="E236" s="1214" t="s">
        <v>135</v>
      </c>
      <c r="F236" s="1214" t="s">
        <v>357</v>
      </c>
      <c r="G236" s="1214" t="s">
        <v>608</v>
      </c>
      <c r="H236" s="1230">
        <v>244</v>
      </c>
      <c r="I236" s="662">
        <v>0</v>
      </c>
      <c r="J236" s="662">
        <v>0</v>
      </c>
      <c r="K236" s="662">
        <v>0</v>
      </c>
    </row>
    <row r="237" spans="1:15" s="300" customFormat="1" ht="54.75" customHeight="1" x14ac:dyDescent="0.25">
      <c r="A237" s="1223" t="s">
        <v>1075</v>
      </c>
      <c r="B237" s="356" t="s">
        <v>1082</v>
      </c>
      <c r="C237" s="356" t="s">
        <v>784</v>
      </c>
      <c r="D237" s="356"/>
      <c r="E237" s="142"/>
      <c r="F237" s="142"/>
      <c r="G237" s="356"/>
      <c r="H237" s="1230"/>
      <c r="I237" s="662">
        <v>0</v>
      </c>
      <c r="J237" s="662">
        <v>0</v>
      </c>
      <c r="K237" s="662">
        <v>0</v>
      </c>
    </row>
    <row r="238" spans="1:15" s="300" customFormat="1" ht="46.5" customHeight="1" x14ac:dyDescent="0.25">
      <c r="A238" s="1223" t="s">
        <v>1081</v>
      </c>
      <c r="B238" s="356" t="s">
        <v>1215</v>
      </c>
      <c r="C238" s="356" t="s">
        <v>784</v>
      </c>
      <c r="D238" s="356">
        <v>973</v>
      </c>
      <c r="E238" s="142" t="s">
        <v>135</v>
      </c>
      <c r="F238" s="142" t="s">
        <v>357</v>
      </c>
      <c r="G238" s="356">
        <v>290270080</v>
      </c>
      <c r="H238" s="1230">
        <v>244</v>
      </c>
      <c r="I238" s="662">
        <v>623.79999999999995</v>
      </c>
      <c r="J238" s="662">
        <v>510.8</v>
      </c>
      <c r="K238" s="662">
        <v>0</v>
      </c>
    </row>
    <row r="239" spans="1:15" s="300" customFormat="1" ht="62.25" customHeight="1" x14ac:dyDescent="0.25">
      <c r="A239" s="1195" t="s">
        <v>153</v>
      </c>
      <c r="B239" s="1195" t="s">
        <v>1003</v>
      </c>
      <c r="C239" s="1230" t="s">
        <v>749</v>
      </c>
      <c r="D239" s="581" t="s">
        <v>578</v>
      </c>
      <c r="E239" s="581" t="s">
        <v>357</v>
      </c>
      <c r="F239" s="581" t="s">
        <v>155</v>
      </c>
      <c r="G239" s="581" t="s">
        <v>1004</v>
      </c>
      <c r="H239" s="581" t="s">
        <v>90</v>
      </c>
      <c r="I239" s="2046">
        <f>I240+I241+I242</f>
        <v>36445.189999999995</v>
      </c>
      <c r="J239" s="2046">
        <f t="shared" ref="J239:K239" si="30">J240+J241+J242</f>
        <v>36445.189999999995</v>
      </c>
      <c r="K239" s="2046">
        <f t="shared" si="30"/>
        <v>8477.65</v>
      </c>
      <c r="L239" s="2047"/>
      <c r="M239" s="2047"/>
      <c r="N239" s="2047"/>
      <c r="O239" s="2047"/>
    </row>
    <row r="240" spans="1:15" s="300" customFormat="1" ht="45" customHeight="1" x14ac:dyDescent="0.25">
      <c r="A240" s="1195" t="s">
        <v>129</v>
      </c>
      <c r="B240" s="776" t="s">
        <v>342</v>
      </c>
      <c r="C240" s="1230" t="s">
        <v>749</v>
      </c>
      <c r="D240" s="1195" t="s">
        <v>578</v>
      </c>
      <c r="E240" s="1195" t="s">
        <v>357</v>
      </c>
      <c r="F240" s="1195" t="s">
        <v>155</v>
      </c>
      <c r="G240" s="1195" t="s">
        <v>1005</v>
      </c>
      <c r="H240" s="1195" t="s">
        <v>359</v>
      </c>
      <c r="I240" s="662">
        <v>35722.089999999997</v>
      </c>
      <c r="J240" s="662">
        <v>35722.089999999997</v>
      </c>
      <c r="K240" s="662">
        <v>8367.67</v>
      </c>
    </row>
    <row r="241" spans="1:15" s="300" customFormat="1" ht="33" customHeight="1" x14ac:dyDescent="0.25">
      <c r="A241" s="1195" t="s">
        <v>439</v>
      </c>
      <c r="B241" s="776" t="s">
        <v>320</v>
      </c>
      <c r="C241" s="1230" t="s">
        <v>749</v>
      </c>
      <c r="D241" s="1195" t="s">
        <v>578</v>
      </c>
      <c r="E241" s="1195" t="s">
        <v>357</v>
      </c>
      <c r="F241" s="1195" t="s">
        <v>155</v>
      </c>
      <c r="G241" s="1195" t="s">
        <v>1006</v>
      </c>
      <c r="H241" s="1195" t="s">
        <v>359</v>
      </c>
      <c r="I241" s="662">
        <v>723.1</v>
      </c>
      <c r="J241" s="662">
        <v>723.1</v>
      </c>
      <c r="K241" s="662">
        <v>109.98</v>
      </c>
    </row>
    <row r="242" spans="1:15" s="300" customFormat="1" ht="33" customHeight="1" x14ac:dyDescent="0.25">
      <c r="A242" s="1195" t="s">
        <v>440</v>
      </c>
      <c r="B242" s="1196" t="s">
        <v>424</v>
      </c>
      <c r="C242" s="1230" t="s">
        <v>749</v>
      </c>
      <c r="D242" s="1195" t="s">
        <v>578</v>
      </c>
      <c r="E242" s="1195" t="s">
        <v>357</v>
      </c>
      <c r="F242" s="1195" t="s">
        <v>155</v>
      </c>
      <c r="G242" s="1195" t="s">
        <v>1007</v>
      </c>
      <c r="H242" s="1195" t="s">
        <v>359</v>
      </c>
      <c r="I242" s="662">
        <v>0</v>
      </c>
      <c r="J242" s="662">
        <v>0</v>
      </c>
      <c r="K242" s="662">
        <v>0</v>
      </c>
    </row>
    <row r="243" spans="1:15" s="300" customFormat="1" ht="42" customHeight="1" x14ac:dyDescent="0.25">
      <c r="A243" s="581" t="s">
        <v>86</v>
      </c>
      <c r="B243" s="581" t="s">
        <v>157</v>
      </c>
      <c r="C243" s="1230" t="s">
        <v>749</v>
      </c>
      <c r="D243" s="581" t="s">
        <v>578</v>
      </c>
      <c r="E243" s="581" t="s">
        <v>356</v>
      </c>
      <c r="F243" s="581" t="s">
        <v>356</v>
      </c>
      <c r="G243" s="581" t="s">
        <v>1008</v>
      </c>
      <c r="H243" s="581" t="s">
        <v>90</v>
      </c>
      <c r="I243" s="2045">
        <f>I244+I245+I246</f>
        <v>450</v>
      </c>
      <c r="J243" s="2045">
        <f t="shared" ref="J243:K243" si="31">J244+J245+J246</f>
        <v>450</v>
      </c>
      <c r="K243" s="2045">
        <f t="shared" si="31"/>
        <v>38.9</v>
      </c>
    </row>
    <row r="244" spans="1:15" s="300" customFormat="1" ht="61.5" customHeight="1" x14ac:dyDescent="0.25">
      <c r="A244" s="1195" t="s">
        <v>158</v>
      </c>
      <c r="B244" s="1177" t="s">
        <v>159</v>
      </c>
      <c r="C244" s="485" t="s">
        <v>784</v>
      </c>
      <c r="D244" s="1230">
        <v>973</v>
      </c>
      <c r="E244" s="1214" t="s">
        <v>356</v>
      </c>
      <c r="F244" s="1214" t="s">
        <v>356</v>
      </c>
      <c r="G244" s="1214" t="s">
        <v>160</v>
      </c>
      <c r="H244" s="1230">
        <v>244</v>
      </c>
      <c r="I244" s="2045">
        <v>0</v>
      </c>
      <c r="J244" s="2045">
        <v>0</v>
      </c>
      <c r="K244" s="2045">
        <v>0</v>
      </c>
    </row>
    <row r="245" spans="1:15" s="300" customFormat="1" ht="44.25" customHeight="1" x14ac:dyDescent="0.25">
      <c r="A245" s="1195" t="s">
        <v>161</v>
      </c>
      <c r="B245" s="1177" t="s">
        <v>162</v>
      </c>
      <c r="C245" s="485" t="s">
        <v>784</v>
      </c>
      <c r="D245" s="1230">
        <v>973</v>
      </c>
      <c r="E245" s="1214" t="s">
        <v>356</v>
      </c>
      <c r="F245" s="1214" t="s">
        <v>356</v>
      </c>
      <c r="G245" s="1214" t="s">
        <v>163</v>
      </c>
      <c r="H245" s="1230">
        <v>244</v>
      </c>
      <c r="I245" s="2045">
        <v>150</v>
      </c>
      <c r="J245" s="2045">
        <v>150</v>
      </c>
      <c r="K245" s="2045">
        <v>0</v>
      </c>
    </row>
    <row r="246" spans="1:15" s="300" customFormat="1" ht="33" customHeight="1" x14ac:dyDescent="0.25">
      <c r="A246" s="1195" t="s">
        <v>164</v>
      </c>
      <c r="B246" s="1177" t="s">
        <v>165</v>
      </c>
      <c r="C246" s="485" t="s">
        <v>784</v>
      </c>
      <c r="D246" s="1230">
        <v>973</v>
      </c>
      <c r="E246" s="1214" t="s">
        <v>356</v>
      </c>
      <c r="F246" s="1214" t="s">
        <v>356</v>
      </c>
      <c r="G246" s="1214" t="s">
        <v>166</v>
      </c>
      <c r="H246" s="1230">
        <v>244</v>
      </c>
      <c r="I246" s="2045">
        <v>300</v>
      </c>
      <c r="J246" s="2045">
        <v>300</v>
      </c>
      <c r="K246" s="2045">
        <v>38.9</v>
      </c>
    </row>
    <row r="247" spans="1:15" s="300" customFormat="1" ht="33" customHeight="1" x14ac:dyDescent="0.25">
      <c r="A247" s="581" t="s">
        <v>103</v>
      </c>
      <c r="B247" s="1215" t="s">
        <v>168</v>
      </c>
      <c r="C247" s="579" t="s">
        <v>784</v>
      </c>
      <c r="D247" s="1215"/>
      <c r="E247" s="1215"/>
      <c r="F247" s="1215"/>
      <c r="G247" s="1215"/>
      <c r="H247" s="1215"/>
      <c r="I247" s="2046">
        <f>I248</f>
        <v>150</v>
      </c>
      <c r="J247" s="2046">
        <f t="shared" ref="J247:K247" si="32">J248</f>
        <v>150</v>
      </c>
      <c r="K247" s="2046">
        <f t="shared" si="32"/>
        <v>0</v>
      </c>
      <c r="L247" s="578"/>
      <c r="M247" s="578"/>
      <c r="N247" s="578"/>
      <c r="O247" s="578"/>
    </row>
    <row r="248" spans="1:15" s="300" customFormat="1" ht="44.25" customHeight="1" x14ac:dyDescent="0.25">
      <c r="A248" s="580" t="s">
        <v>254</v>
      </c>
      <c r="B248" s="1197" t="s">
        <v>57</v>
      </c>
      <c r="C248" s="485" t="s">
        <v>784</v>
      </c>
      <c r="D248" s="1230">
        <v>973</v>
      </c>
      <c r="E248" s="1214" t="s">
        <v>377</v>
      </c>
      <c r="F248" s="1214" t="s">
        <v>399</v>
      </c>
      <c r="G248" s="1214" t="s">
        <v>169</v>
      </c>
      <c r="H248" s="1230">
        <v>244</v>
      </c>
      <c r="I248" s="2045">
        <v>150</v>
      </c>
      <c r="J248" s="2045">
        <v>150</v>
      </c>
      <c r="K248" s="2045">
        <v>0</v>
      </c>
      <c r="L248" s="578"/>
      <c r="M248" s="578"/>
      <c r="N248" s="578"/>
      <c r="O248" s="578"/>
    </row>
    <row r="249" spans="1:15" s="300" customFormat="1" ht="44.25" customHeight="1" x14ac:dyDescent="0.25">
      <c r="A249" s="581" t="s">
        <v>170</v>
      </c>
      <c r="B249" s="513" t="s">
        <v>171</v>
      </c>
      <c r="C249" s="485" t="s">
        <v>784</v>
      </c>
      <c r="D249" s="1200">
        <v>973</v>
      </c>
      <c r="E249" s="1167"/>
      <c r="F249" s="1167"/>
      <c r="G249" s="1167"/>
      <c r="H249" s="1200"/>
      <c r="I249" s="2046">
        <f>I250+I251+I252+I253+I254</f>
        <v>110</v>
      </c>
      <c r="J249" s="2046">
        <f t="shared" ref="J249:K249" si="33">J250+J251+J252+J253+J254</f>
        <v>110</v>
      </c>
      <c r="K249" s="2046">
        <f t="shared" si="33"/>
        <v>0</v>
      </c>
      <c r="L249" s="578"/>
      <c r="M249" s="578"/>
      <c r="N249" s="578"/>
      <c r="O249" s="578"/>
    </row>
    <row r="250" spans="1:15" s="300" customFormat="1" ht="48" customHeight="1" x14ac:dyDescent="0.25">
      <c r="A250" s="582" t="s">
        <v>172</v>
      </c>
      <c r="B250" s="583" t="s">
        <v>173</v>
      </c>
      <c r="C250" s="485" t="s">
        <v>784</v>
      </c>
      <c r="D250" s="1218">
        <v>973</v>
      </c>
      <c r="E250" s="433" t="s">
        <v>135</v>
      </c>
      <c r="F250" s="433" t="s">
        <v>357</v>
      </c>
      <c r="G250" s="433" t="s">
        <v>174</v>
      </c>
      <c r="H250" s="1218">
        <v>244</v>
      </c>
      <c r="I250" s="2045">
        <v>110</v>
      </c>
      <c r="J250" s="2045">
        <v>110</v>
      </c>
      <c r="K250" s="2045">
        <v>0</v>
      </c>
      <c r="L250" s="578"/>
      <c r="M250" s="578"/>
      <c r="N250" s="578"/>
      <c r="O250" s="578"/>
    </row>
    <row r="251" spans="1:15" s="300" customFormat="1" ht="33" customHeight="1" x14ac:dyDescent="0.25">
      <c r="A251" s="1367" t="s">
        <v>175</v>
      </c>
      <c r="B251" s="1368" t="s">
        <v>176</v>
      </c>
      <c r="C251" s="485" t="s">
        <v>784</v>
      </c>
      <c r="D251" s="1198">
        <v>973</v>
      </c>
      <c r="E251" s="1203" t="s">
        <v>135</v>
      </c>
      <c r="F251" s="1203" t="s">
        <v>357</v>
      </c>
      <c r="G251" s="1203" t="s">
        <v>177</v>
      </c>
      <c r="H251" s="1198"/>
      <c r="I251" s="662">
        <v>0</v>
      </c>
      <c r="J251" s="662">
        <v>0</v>
      </c>
      <c r="K251" s="662">
        <v>0</v>
      </c>
      <c r="L251" s="578"/>
      <c r="M251" s="578"/>
      <c r="N251" s="578"/>
      <c r="O251" s="578"/>
    </row>
    <row r="252" spans="1:15" s="300" customFormat="1" ht="22.5" customHeight="1" x14ac:dyDescent="0.25">
      <c r="A252" s="1367"/>
      <c r="B252" s="1368"/>
      <c r="C252" s="485" t="s">
        <v>784</v>
      </c>
      <c r="D252" s="1198">
        <v>973</v>
      </c>
      <c r="E252" s="1203" t="s">
        <v>135</v>
      </c>
      <c r="F252" s="1203" t="s">
        <v>357</v>
      </c>
      <c r="G252" s="1203" t="s">
        <v>177</v>
      </c>
      <c r="H252" s="1198"/>
      <c r="I252" s="662">
        <v>0</v>
      </c>
      <c r="J252" s="662">
        <v>0</v>
      </c>
      <c r="K252" s="662">
        <v>0</v>
      </c>
      <c r="L252" s="578"/>
      <c r="M252" s="578"/>
      <c r="N252" s="578"/>
      <c r="O252" s="578"/>
    </row>
    <row r="253" spans="1:15" s="300" customFormat="1" ht="24.75" customHeight="1" x14ac:dyDescent="0.25">
      <c r="A253" s="1367" t="s">
        <v>466</v>
      </c>
      <c r="B253" s="1368" t="s">
        <v>467</v>
      </c>
      <c r="C253" s="485" t="s">
        <v>784</v>
      </c>
      <c r="D253" s="1198">
        <v>973</v>
      </c>
      <c r="E253" s="1203" t="s">
        <v>135</v>
      </c>
      <c r="F253" s="1203" t="s">
        <v>357</v>
      </c>
      <c r="G253" s="1203" t="s">
        <v>469</v>
      </c>
      <c r="H253" s="1198"/>
      <c r="I253" s="662">
        <v>0</v>
      </c>
      <c r="J253" s="662">
        <v>0</v>
      </c>
      <c r="K253" s="662">
        <v>0</v>
      </c>
      <c r="L253" s="578"/>
      <c r="M253" s="578"/>
      <c r="N253" s="578"/>
      <c r="O253" s="578"/>
    </row>
    <row r="254" spans="1:15" s="300" customFormat="1" ht="23.25" customHeight="1" x14ac:dyDescent="0.25">
      <c r="A254" s="1367"/>
      <c r="B254" s="1369"/>
      <c r="C254" s="485" t="s">
        <v>784</v>
      </c>
      <c r="D254" s="1198">
        <v>973</v>
      </c>
      <c r="E254" s="1203" t="s">
        <v>135</v>
      </c>
      <c r="F254" s="1203" t="s">
        <v>357</v>
      </c>
      <c r="G254" s="1203" t="s">
        <v>469</v>
      </c>
      <c r="H254" s="1198"/>
      <c r="I254" s="662">
        <v>0</v>
      </c>
      <c r="J254" s="662">
        <v>0</v>
      </c>
      <c r="K254" s="662">
        <v>0</v>
      </c>
      <c r="L254" s="578"/>
      <c r="M254" s="578"/>
      <c r="N254" s="578"/>
      <c r="O254" s="578"/>
    </row>
    <row r="255" spans="1:15" s="300" customFormat="1" ht="45.75" customHeight="1" x14ac:dyDescent="0.25">
      <c r="A255" s="584" t="s">
        <v>624</v>
      </c>
      <c r="B255" s="1197" t="s">
        <v>783</v>
      </c>
      <c r="C255" s="485" t="s">
        <v>784</v>
      </c>
      <c r="D255" s="1198"/>
      <c r="E255" s="1203"/>
      <c r="F255" s="1203"/>
      <c r="G255" s="1203"/>
      <c r="H255" s="1198"/>
      <c r="I255" s="561"/>
      <c r="J255" s="561"/>
      <c r="K255" s="561"/>
      <c r="L255" s="578"/>
      <c r="M255" s="578"/>
      <c r="N255" s="578"/>
      <c r="O255" s="578"/>
    </row>
    <row r="256" spans="1:15" s="300" customFormat="1" ht="42" customHeight="1" x14ac:dyDescent="0.25">
      <c r="A256" s="585" t="s">
        <v>610</v>
      </c>
      <c r="B256" s="513" t="s">
        <v>151</v>
      </c>
      <c r="C256" s="485" t="s">
        <v>784</v>
      </c>
      <c r="D256" s="1200"/>
      <c r="E256" s="1167"/>
      <c r="F256" s="1167"/>
      <c r="G256" s="1167"/>
      <c r="H256" s="1200"/>
      <c r="I256" s="561">
        <v>0</v>
      </c>
      <c r="J256" s="561">
        <v>0</v>
      </c>
      <c r="K256" s="561">
        <v>0</v>
      </c>
      <c r="L256" s="578"/>
      <c r="M256" s="578"/>
      <c r="N256" s="578"/>
      <c r="O256" s="578"/>
    </row>
    <row r="257" spans="1:15" s="300" customFormat="1" ht="33" customHeight="1" x14ac:dyDescent="0.25">
      <c r="A257" s="585" t="s">
        <v>611</v>
      </c>
      <c r="B257" s="513" t="s">
        <v>612</v>
      </c>
      <c r="C257" s="485" t="s">
        <v>784</v>
      </c>
      <c r="D257" s="1200">
        <v>973</v>
      </c>
      <c r="E257" s="1167" t="s">
        <v>135</v>
      </c>
      <c r="F257" s="1167" t="s">
        <v>378</v>
      </c>
      <c r="G257" s="1167" t="s">
        <v>622</v>
      </c>
      <c r="H257" s="1200"/>
      <c r="I257" s="561">
        <v>0</v>
      </c>
      <c r="J257" s="561">
        <v>0</v>
      </c>
      <c r="K257" s="561">
        <v>0</v>
      </c>
      <c r="L257" s="578"/>
      <c r="M257" s="578"/>
      <c r="N257" s="578"/>
      <c r="O257" s="578"/>
    </row>
    <row r="258" spans="1:15" s="300" customFormat="1" ht="21.75" customHeight="1" x14ac:dyDescent="0.25">
      <c r="A258" s="1195" t="s">
        <v>614</v>
      </c>
      <c r="B258" s="1196" t="s">
        <v>613</v>
      </c>
      <c r="C258" s="485" t="s">
        <v>784</v>
      </c>
      <c r="D258" s="1230">
        <v>973</v>
      </c>
      <c r="E258" s="1214" t="s">
        <v>135</v>
      </c>
      <c r="F258" s="1214" t="s">
        <v>378</v>
      </c>
      <c r="G258" s="1214" t="s">
        <v>622</v>
      </c>
      <c r="H258" s="1230"/>
      <c r="I258" s="561">
        <v>0</v>
      </c>
      <c r="J258" s="561">
        <v>0</v>
      </c>
      <c r="K258" s="561">
        <v>0</v>
      </c>
      <c r="L258" s="578"/>
      <c r="M258" s="578"/>
      <c r="N258" s="578"/>
      <c r="O258" s="578"/>
    </row>
    <row r="259" spans="1:15" s="300" customFormat="1" ht="33" customHeight="1" x14ac:dyDescent="0.25">
      <c r="A259" s="581" t="s">
        <v>615</v>
      </c>
      <c r="B259" s="513" t="s">
        <v>616</v>
      </c>
      <c r="C259" s="1200" t="s">
        <v>749</v>
      </c>
      <c r="D259" s="1200"/>
      <c r="E259" s="1167"/>
      <c r="F259" s="1167"/>
      <c r="G259" s="1167"/>
      <c r="H259" s="1200"/>
      <c r="I259" s="79">
        <f>I263+I264+I265</f>
        <v>2403.0800000000004</v>
      </c>
      <c r="J259" s="79">
        <f>J263+J264+J265</f>
        <v>2382.8900000000003</v>
      </c>
      <c r="K259" s="79">
        <f>K263+K264+K265</f>
        <v>0</v>
      </c>
      <c r="L259" s="578"/>
      <c r="M259" s="578"/>
      <c r="N259" s="578"/>
      <c r="O259" s="578"/>
    </row>
    <row r="260" spans="1:15" s="300" customFormat="1" ht="21.75" customHeight="1" x14ac:dyDescent="0.25">
      <c r="A260" s="2007" t="s">
        <v>617</v>
      </c>
      <c r="B260" s="1369" t="s">
        <v>1216</v>
      </c>
      <c r="C260" s="1355" t="s">
        <v>749</v>
      </c>
      <c r="D260" s="1230">
        <v>973</v>
      </c>
      <c r="E260" s="1214" t="s">
        <v>135</v>
      </c>
      <c r="F260" s="1214" t="s">
        <v>378</v>
      </c>
      <c r="G260" s="1214"/>
      <c r="H260" s="1230"/>
      <c r="I260" s="315">
        <f>I261+I262</f>
        <v>0</v>
      </c>
      <c r="J260" s="315">
        <f>J261+J262</f>
        <v>0</v>
      </c>
      <c r="K260" s="315">
        <f>K261+K262</f>
        <v>0</v>
      </c>
      <c r="L260" s="578"/>
      <c r="M260" s="578"/>
      <c r="N260" s="578"/>
      <c r="O260" s="578"/>
    </row>
    <row r="261" spans="1:15" s="300" customFormat="1" ht="24.75" customHeight="1" x14ac:dyDescent="0.25">
      <c r="A261" s="2008"/>
      <c r="B261" s="2008"/>
      <c r="C261" s="1271"/>
      <c r="D261" s="1230">
        <v>973</v>
      </c>
      <c r="E261" s="1214" t="s">
        <v>135</v>
      </c>
      <c r="F261" s="1214" t="s">
        <v>378</v>
      </c>
      <c r="G261" s="1214"/>
      <c r="H261" s="1230"/>
      <c r="I261" s="315">
        <v>0</v>
      </c>
      <c r="J261" s="315">
        <v>0</v>
      </c>
      <c r="K261" s="315">
        <v>0</v>
      </c>
      <c r="L261" s="578"/>
      <c r="M261" s="578"/>
      <c r="N261" s="578"/>
      <c r="O261" s="578"/>
    </row>
    <row r="262" spans="1:15" s="300" customFormat="1" ht="23.25" customHeight="1" x14ac:dyDescent="0.25">
      <c r="A262" s="2009"/>
      <c r="B262" s="2008"/>
      <c r="C262" s="1272"/>
      <c r="D262" s="1230">
        <v>973</v>
      </c>
      <c r="E262" s="1214" t="s">
        <v>135</v>
      </c>
      <c r="F262" s="1214" t="s">
        <v>378</v>
      </c>
      <c r="G262" s="1214"/>
      <c r="H262" s="1230"/>
      <c r="I262" s="315">
        <v>0</v>
      </c>
      <c r="J262" s="315">
        <v>0</v>
      </c>
      <c r="K262" s="315">
        <v>0</v>
      </c>
      <c r="L262" s="578"/>
      <c r="M262" s="578"/>
      <c r="N262" s="578"/>
      <c r="O262" s="578"/>
    </row>
    <row r="263" spans="1:15" s="300" customFormat="1" ht="23.25" customHeight="1" x14ac:dyDescent="0.25">
      <c r="A263" s="2007" t="s">
        <v>618</v>
      </c>
      <c r="B263" s="1369" t="s">
        <v>1217</v>
      </c>
      <c r="C263" s="1355" t="s">
        <v>749</v>
      </c>
      <c r="D263" s="1230">
        <v>973</v>
      </c>
      <c r="E263" s="1214" t="s">
        <v>135</v>
      </c>
      <c r="F263" s="1214" t="s">
        <v>378</v>
      </c>
      <c r="G263" s="1214" t="s">
        <v>1218</v>
      </c>
      <c r="H263" s="1230">
        <v>414</v>
      </c>
      <c r="I263" s="315">
        <f>I266</f>
        <v>1998.4</v>
      </c>
      <c r="J263" s="315">
        <f t="shared" ref="J263:K263" si="34">J266</f>
        <v>1998.4</v>
      </c>
      <c r="K263" s="315">
        <f t="shared" si="34"/>
        <v>0</v>
      </c>
      <c r="L263" s="578"/>
      <c r="M263" s="578"/>
      <c r="N263" s="578"/>
      <c r="O263" s="578"/>
    </row>
    <row r="264" spans="1:15" s="300" customFormat="1" ht="23.25" customHeight="1" x14ac:dyDescent="0.25">
      <c r="A264" s="2008"/>
      <c r="B264" s="2008"/>
      <c r="C264" s="1271"/>
      <c r="D264" s="1230">
        <v>973</v>
      </c>
      <c r="E264" s="1214" t="s">
        <v>135</v>
      </c>
      <c r="F264" s="1214" t="s">
        <v>378</v>
      </c>
      <c r="G264" s="1214" t="s">
        <v>1218</v>
      </c>
      <c r="H264" s="1230">
        <v>414</v>
      </c>
      <c r="I264" s="315">
        <f>I267</f>
        <v>380.65</v>
      </c>
      <c r="J264" s="315">
        <f t="shared" ref="J264:K264" si="35">J267</f>
        <v>380.65</v>
      </c>
      <c r="K264" s="315">
        <f t="shared" si="35"/>
        <v>0</v>
      </c>
      <c r="L264" s="578"/>
      <c r="M264" s="578"/>
      <c r="N264" s="578"/>
      <c r="O264" s="578"/>
    </row>
    <row r="265" spans="1:15" s="300" customFormat="1" ht="23.25" customHeight="1" x14ac:dyDescent="0.25">
      <c r="A265" s="2009"/>
      <c r="B265" s="2009"/>
      <c r="C265" s="1272"/>
      <c r="D265" s="1230">
        <v>973</v>
      </c>
      <c r="E265" s="1214" t="s">
        <v>135</v>
      </c>
      <c r="F265" s="1214" t="s">
        <v>378</v>
      </c>
      <c r="G265" s="1214" t="s">
        <v>1218</v>
      </c>
      <c r="H265" s="1230">
        <v>414</v>
      </c>
      <c r="I265" s="315">
        <f>I268</f>
        <v>24.03</v>
      </c>
      <c r="J265" s="315">
        <f>J268</f>
        <v>3.84</v>
      </c>
      <c r="K265" s="315">
        <f>K268</f>
        <v>0</v>
      </c>
      <c r="L265" s="578"/>
      <c r="M265" s="578"/>
      <c r="N265" s="578"/>
      <c r="O265" s="578"/>
    </row>
    <row r="266" spans="1:15" s="300" customFormat="1" ht="14.25" customHeight="1" x14ac:dyDescent="0.25">
      <c r="A266" s="2007" t="s">
        <v>1219</v>
      </c>
      <c r="B266" s="1369" t="s">
        <v>1220</v>
      </c>
      <c r="C266" s="1355" t="s">
        <v>749</v>
      </c>
      <c r="D266" s="1230">
        <v>973</v>
      </c>
      <c r="E266" s="1214" t="s">
        <v>135</v>
      </c>
      <c r="F266" s="1214" t="s">
        <v>378</v>
      </c>
      <c r="G266" s="1214" t="s">
        <v>1218</v>
      </c>
      <c r="H266" s="1230">
        <v>414</v>
      </c>
      <c r="I266" s="216">
        <v>1998.4</v>
      </c>
      <c r="J266" s="216">
        <v>1998.4</v>
      </c>
      <c r="K266" s="216">
        <v>0</v>
      </c>
      <c r="L266" s="578"/>
      <c r="M266" s="578"/>
      <c r="N266" s="578"/>
      <c r="O266" s="578"/>
    </row>
    <row r="267" spans="1:15" s="300" customFormat="1" ht="22.5" customHeight="1" x14ac:dyDescent="0.25">
      <c r="A267" s="2008"/>
      <c r="B267" s="2008"/>
      <c r="C267" s="1271"/>
      <c r="D267" s="1230">
        <v>973</v>
      </c>
      <c r="E267" s="1214" t="s">
        <v>135</v>
      </c>
      <c r="F267" s="1214" t="s">
        <v>378</v>
      </c>
      <c r="G267" s="1214" t="s">
        <v>1218</v>
      </c>
      <c r="H267" s="1230">
        <v>414</v>
      </c>
      <c r="I267" s="216">
        <v>380.65</v>
      </c>
      <c r="J267" s="216">
        <v>380.65</v>
      </c>
      <c r="K267" s="216">
        <v>0</v>
      </c>
      <c r="L267" s="578"/>
      <c r="M267" s="578"/>
      <c r="N267" s="578"/>
      <c r="O267" s="578"/>
    </row>
    <row r="268" spans="1:15" s="300" customFormat="1" ht="22.5" customHeight="1" x14ac:dyDescent="0.25">
      <c r="A268" s="2009"/>
      <c r="B268" s="2009"/>
      <c r="C268" s="1272"/>
      <c r="D268" s="1230">
        <v>973</v>
      </c>
      <c r="E268" s="1214" t="s">
        <v>135</v>
      </c>
      <c r="F268" s="1214" t="s">
        <v>378</v>
      </c>
      <c r="G268" s="1214" t="s">
        <v>1218</v>
      </c>
      <c r="H268" s="1230">
        <v>414</v>
      </c>
      <c r="I268" s="216">
        <v>24.03</v>
      </c>
      <c r="J268" s="216">
        <v>3.84</v>
      </c>
      <c r="K268" s="216">
        <v>0</v>
      </c>
      <c r="L268" s="578"/>
      <c r="M268" s="578"/>
      <c r="N268" s="578"/>
      <c r="O268" s="578"/>
    </row>
    <row r="269" spans="1:15" s="300" customFormat="1" ht="22.5" customHeight="1" x14ac:dyDescent="0.25">
      <c r="A269" s="581" t="s">
        <v>619</v>
      </c>
      <c r="B269" s="513" t="s">
        <v>620</v>
      </c>
      <c r="C269" s="485" t="s">
        <v>784</v>
      </c>
      <c r="D269" s="1200">
        <v>973</v>
      </c>
      <c r="E269" s="1167" t="s">
        <v>135</v>
      </c>
      <c r="F269" s="1167" t="s">
        <v>378</v>
      </c>
      <c r="G269" s="1167" t="s">
        <v>623</v>
      </c>
      <c r="H269" s="1200"/>
      <c r="I269" s="79">
        <f>I270</f>
        <v>0</v>
      </c>
      <c r="J269" s="79">
        <f>J270</f>
        <v>0</v>
      </c>
      <c r="K269" s="79">
        <f>K270</f>
        <v>0</v>
      </c>
      <c r="L269" s="578"/>
      <c r="M269" s="578"/>
      <c r="N269" s="578"/>
      <c r="O269" s="578"/>
    </row>
    <row r="270" spans="1:15" s="300" customFormat="1" ht="21" customHeight="1" x14ac:dyDescent="0.25">
      <c r="A270" s="580" t="s">
        <v>621</v>
      </c>
      <c r="B270" s="1197" t="s">
        <v>620</v>
      </c>
      <c r="C270" s="1129" t="s">
        <v>784</v>
      </c>
      <c r="D270" s="1198">
        <v>973</v>
      </c>
      <c r="E270" s="1203"/>
      <c r="F270" s="1203"/>
      <c r="G270" s="1203"/>
      <c r="H270" s="1198"/>
      <c r="I270" s="714">
        <v>0</v>
      </c>
      <c r="J270" s="714">
        <v>0</v>
      </c>
      <c r="K270" s="714">
        <v>0</v>
      </c>
      <c r="O270" s="578"/>
    </row>
    <row r="271" spans="1:15" s="300" customFormat="1" ht="66" customHeight="1" x14ac:dyDescent="0.25">
      <c r="A271" s="2010" t="s">
        <v>1221</v>
      </c>
      <c r="B271" s="1204" t="s">
        <v>1222</v>
      </c>
      <c r="C271" s="1204" t="s">
        <v>784</v>
      </c>
      <c r="D271" s="356">
        <v>973</v>
      </c>
      <c r="E271" s="142" t="s">
        <v>135</v>
      </c>
      <c r="F271" s="142" t="s">
        <v>378</v>
      </c>
      <c r="G271" s="356"/>
      <c r="H271" s="958"/>
      <c r="I271" s="958">
        <f t="shared" ref="I271:N272" si="36">I272</f>
        <v>48909.93</v>
      </c>
      <c r="J271" s="958">
        <f t="shared" si="36"/>
        <v>49023.93</v>
      </c>
      <c r="K271" s="958">
        <f t="shared" si="36"/>
        <v>0</v>
      </c>
      <c r="O271" s="578"/>
    </row>
    <row r="272" spans="1:15" s="300" customFormat="1" ht="98.25" customHeight="1" x14ac:dyDescent="0.25">
      <c r="A272" s="2010" t="s">
        <v>1223</v>
      </c>
      <c r="B272" s="1204" t="s">
        <v>1224</v>
      </c>
      <c r="C272" s="1204" t="s">
        <v>784</v>
      </c>
      <c r="D272" s="356">
        <v>973</v>
      </c>
      <c r="E272" s="142" t="s">
        <v>135</v>
      </c>
      <c r="F272" s="142" t="s">
        <v>378</v>
      </c>
      <c r="G272" s="356"/>
      <c r="H272" s="253"/>
      <c r="I272" s="253">
        <f t="shared" si="36"/>
        <v>48909.93</v>
      </c>
      <c r="J272" s="253">
        <f t="shared" si="36"/>
        <v>49023.93</v>
      </c>
      <c r="K272" s="253">
        <f t="shared" si="36"/>
        <v>0</v>
      </c>
      <c r="L272" s="253">
        <f t="shared" si="36"/>
        <v>0</v>
      </c>
      <c r="M272" s="253">
        <f t="shared" si="36"/>
        <v>0</v>
      </c>
      <c r="N272" s="253">
        <f t="shared" si="36"/>
        <v>0</v>
      </c>
      <c r="O272" s="578"/>
    </row>
    <row r="273" spans="1:17" s="300" customFormat="1" ht="69.75" customHeight="1" x14ac:dyDescent="0.25">
      <c r="A273" s="2010" t="s">
        <v>1225</v>
      </c>
      <c r="B273" s="1204" t="s">
        <v>1226</v>
      </c>
      <c r="C273" s="1204" t="s">
        <v>784</v>
      </c>
      <c r="D273" s="356">
        <v>973</v>
      </c>
      <c r="E273" s="142" t="s">
        <v>135</v>
      </c>
      <c r="F273" s="142" t="s">
        <v>378</v>
      </c>
      <c r="G273" s="356" t="s">
        <v>1227</v>
      </c>
      <c r="H273" s="253">
        <v>0</v>
      </c>
      <c r="I273" s="253">
        <f>I274+I275+I276+I277+I278+I279+I280+I281+I282+I283+I284+I285</f>
        <v>48909.93</v>
      </c>
      <c r="J273" s="253">
        <f>J274+J275+J276+J277+J278+J279+J280+J281+J282+J283+J284+J285</f>
        <v>49023.93</v>
      </c>
      <c r="K273" s="253">
        <f>K274+K275+K276+K277+K278+K279+K280+K281+K282+K283+K284+K285</f>
        <v>0</v>
      </c>
      <c r="O273" s="578"/>
    </row>
    <row r="274" spans="1:17" s="300" customFormat="1" ht="21" customHeight="1" x14ac:dyDescent="0.25">
      <c r="A274" s="2007" t="s">
        <v>1094</v>
      </c>
      <c r="B274" s="1270" t="s">
        <v>1091</v>
      </c>
      <c r="C274" s="1270" t="s">
        <v>784</v>
      </c>
      <c r="D274" s="356">
        <v>973</v>
      </c>
      <c r="E274" s="142" t="s">
        <v>135</v>
      </c>
      <c r="F274" s="142" t="s">
        <v>378</v>
      </c>
      <c r="G274" s="142" t="s">
        <v>1227</v>
      </c>
      <c r="H274" s="1198">
        <v>243</v>
      </c>
      <c r="I274" s="714">
        <v>29878.799999999999</v>
      </c>
      <c r="J274" s="714">
        <v>29878.799999999999</v>
      </c>
      <c r="K274" s="714">
        <v>0</v>
      </c>
      <c r="O274" s="578"/>
    </row>
    <row r="275" spans="1:17" s="300" customFormat="1" ht="21" customHeight="1" x14ac:dyDescent="0.25">
      <c r="A275" s="2011"/>
      <c r="B275" s="2013"/>
      <c r="C275" s="2013"/>
      <c r="D275" s="356">
        <v>973</v>
      </c>
      <c r="E275" s="142" t="s">
        <v>135</v>
      </c>
      <c r="F275" s="142" t="s">
        <v>378</v>
      </c>
      <c r="G275" s="142" t="s">
        <v>1227</v>
      </c>
      <c r="H275" s="1198">
        <v>243</v>
      </c>
      <c r="I275" s="714">
        <v>609.77</v>
      </c>
      <c r="J275" s="714">
        <v>609.77</v>
      </c>
      <c r="K275" s="714">
        <v>0</v>
      </c>
      <c r="O275" s="578"/>
    </row>
    <row r="276" spans="1:17" s="300" customFormat="1" ht="21" customHeight="1" x14ac:dyDescent="0.25">
      <c r="A276" s="2011"/>
      <c r="B276" s="2013"/>
      <c r="C276" s="2013"/>
      <c r="D276" s="356">
        <v>973</v>
      </c>
      <c r="E276" s="142" t="s">
        <v>135</v>
      </c>
      <c r="F276" s="142" t="s">
        <v>378</v>
      </c>
      <c r="G276" s="142" t="s">
        <v>1227</v>
      </c>
      <c r="H276" s="1198">
        <v>243</v>
      </c>
      <c r="I276" s="714">
        <v>336.66</v>
      </c>
      <c r="J276" s="714">
        <v>336.66</v>
      </c>
      <c r="K276" s="714">
        <v>0</v>
      </c>
      <c r="O276" s="578"/>
    </row>
    <row r="277" spans="1:17" s="300" customFormat="1" ht="21" customHeight="1" x14ac:dyDescent="0.25">
      <c r="A277" s="2012"/>
      <c r="B277" s="2013"/>
      <c r="C277" s="2013"/>
      <c r="D277" s="356">
        <v>973</v>
      </c>
      <c r="E277" s="142" t="s">
        <v>135</v>
      </c>
      <c r="F277" s="142" t="s">
        <v>378</v>
      </c>
      <c r="G277" s="142" t="s">
        <v>1227</v>
      </c>
      <c r="H277" s="1198">
        <v>243</v>
      </c>
      <c r="I277" s="714">
        <v>2849.5</v>
      </c>
      <c r="J277" s="714">
        <v>2849.5</v>
      </c>
      <c r="K277" s="714">
        <v>0</v>
      </c>
      <c r="O277" s="578"/>
    </row>
    <row r="278" spans="1:17" s="300" customFormat="1" ht="21" customHeight="1" x14ac:dyDescent="0.25">
      <c r="A278" s="2007" t="s">
        <v>1095</v>
      </c>
      <c r="B278" s="1270" t="s">
        <v>1092</v>
      </c>
      <c r="C278" s="1270" t="s">
        <v>784</v>
      </c>
      <c r="D278" s="356">
        <v>973</v>
      </c>
      <c r="E278" s="142" t="s">
        <v>135</v>
      </c>
      <c r="F278" s="142" t="s">
        <v>378</v>
      </c>
      <c r="G278" s="142" t="s">
        <v>1227</v>
      </c>
      <c r="H278" s="1198">
        <v>244</v>
      </c>
      <c r="I278" s="714">
        <v>7975.4</v>
      </c>
      <c r="J278" s="714">
        <v>7975.4</v>
      </c>
      <c r="K278" s="714">
        <v>0</v>
      </c>
      <c r="O278" s="578"/>
    </row>
    <row r="279" spans="1:17" s="300" customFormat="1" ht="21" customHeight="1" x14ac:dyDescent="0.25">
      <c r="A279" s="2011"/>
      <c r="B279" s="2013"/>
      <c r="C279" s="2013"/>
      <c r="D279" s="356">
        <v>973</v>
      </c>
      <c r="E279" s="142" t="s">
        <v>135</v>
      </c>
      <c r="F279" s="142" t="s">
        <v>378</v>
      </c>
      <c r="G279" s="142" t="s">
        <v>1227</v>
      </c>
      <c r="H279" s="1198">
        <v>244</v>
      </c>
      <c r="I279" s="714">
        <v>162.76</v>
      </c>
      <c r="J279" s="714">
        <v>162.76</v>
      </c>
      <c r="K279" s="714">
        <v>0</v>
      </c>
      <c r="O279" s="578"/>
    </row>
    <row r="280" spans="1:17" s="300" customFormat="1" ht="21" customHeight="1" x14ac:dyDescent="0.25">
      <c r="A280" s="2011"/>
      <c r="B280" s="2013"/>
      <c r="C280" s="2013"/>
      <c r="D280" s="356">
        <v>973</v>
      </c>
      <c r="E280" s="142" t="s">
        <v>135</v>
      </c>
      <c r="F280" s="142" t="s">
        <v>378</v>
      </c>
      <c r="G280" s="142" t="s">
        <v>1227</v>
      </c>
      <c r="H280" s="1198">
        <v>244</v>
      </c>
      <c r="I280" s="714">
        <v>82.24</v>
      </c>
      <c r="J280" s="714">
        <v>82.24</v>
      </c>
      <c r="K280" s="714">
        <v>0</v>
      </c>
      <c r="O280" s="578"/>
    </row>
    <row r="281" spans="1:17" s="300" customFormat="1" ht="21" customHeight="1" x14ac:dyDescent="0.25">
      <c r="A281" s="2012"/>
      <c r="B281" s="2014"/>
      <c r="C281" s="2014"/>
      <c r="D281" s="356">
        <v>973</v>
      </c>
      <c r="E281" s="142" t="s">
        <v>135</v>
      </c>
      <c r="F281" s="142" t="s">
        <v>378</v>
      </c>
      <c r="G281" s="142" t="s">
        <v>1227</v>
      </c>
      <c r="H281" s="1198">
        <v>244</v>
      </c>
      <c r="I281" s="714">
        <v>714.8</v>
      </c>
      <c r="J281" s="714">
        <v>714.8</v>
      </c>
      <c r="K281" s="714">
        <v>0</v>
      </c>
      <c r="O281" s="578"/>
    </row>
    <row r="282" spans="1:17" s="300" customFormat="1" ht="21" customHeight="1" x14ac:dyDescent="0.25">
      <c r="A282" s="2007" t="s">
        <v>1096</v>
      </c>
      <c r="B282" s="1270" t="s">
        <v>1228</v>
      </c>
      <c r="C282" s="1270" t="s">
        <v>784</v>
      </c>
      <c r="D282" s="356">
        <v>973</v>
      </c>
      <c r="E282" s="142" t="s">
        <v>135</v>
      </c>
      <c r="F282" s="142" t="s">
        <v>378</v>
      </c>
      <c r="G282" s="142" t="s">
        <v>1227</v>
      </c>
      <c r="H282" s="1198">
        <v>244</v>
      </c>
      <c r="I282" s="714">
        <v>5623.2</v>
      </c>
      <c r="J282" s="714">
        <v>5623.2</v>
      </c>
      <c r="K282" s="714">
        <v>0</v>
      </c>
      <c r="O282" s="578"/>
    </row>
    <row r="283" spans="1:17" s="300" customFormat="1" ht="21" customHeight="1" x14ac:dyDescent="0.25">
      <c r="A283" s="2011"/>
      <c r="B283" s="2013"/>
      <c r="C283" s="2013"/>
      <c r="D283" s="356">
        <v>973</v>
      </c>
      <c r="E283" s="142" t="s">
        <v>135</v>
      </c>
      <c r="F283" s="142" t="s">
        <v>378</v>
      </c>
      <c r="G283" s="142" t="s">
        <v>1227</v>
      </c>
      <c r="H283" s="1198">
        <v>244</v>
      </c>
      <c r="I283" s="714">
        <v>114.76</v>
      </c>
      <c r="J283" s="714">
        <v>114.76</v>
      </c>
      <c r="K283" s="714">
        <v>0</v>
      </c>
      <c r="O283" s="578"/>
    </row>
    <row r="284" spans="1:17" s="300" customFormat="1" ht="21" customHeight="1" x14ac:dyDescent="0.25">
      <c r="A284" s="2011"/>
      <c r="B284" s="2013"/>
      <c r="C284" s="2013"/>
      <c r="D284" s="356">
        <v>973</v>
      </c>
      <c r="E284" s="142" t="s">
        <v>135</v>
      </c>
      <c r="F284" s="142" t="s">
        <v>378</v>
      </c>
      <c r="G284" s="142" t="s">
        <v>1227</v>
      </c>
      <c r="H284" s="1198">
        <v>244</v>
      </c>
      <c r="I284" s="714">
        <v>58.04</v>
      </c>
      <c r="J284" s="714">
        <v>172.04</v>
      </c>
      <c r="K284" s="714">
        <v>0</v>
      </c>
      <c r="O284" s="578"/>
    </row>
    <row r="285" spans="1:17" s="300" customFormat="1" ht="21" customHeight="1" x14ac:dyDescent="0.25">
      <c r="A285" s="2012"/>
      <c r="B285" s="2014"/>
      <c r="C285" s="2014"/>
      <c r="D285" s="356">
        <v>973</v>
      </c>
      <c r="E285" s="142" t="s">
        <v>135</v>
      </c>
      <c r="F285" s="142" t="s">
        <v>378</v>
      </c>
      <c r="G285" s="142" t="s">
        <v>1227</v>
      </c>
      <c r="H285" s="1198">
        <v>244</v>
      </c>
      <c r="I285" s="714">
        <v>504</v>
      </c>
      <c r="J285" s="714">
        <v>504</v>
      </c>
      <c r="K285" s="714">
        <v>0</v>
      </c>
      <c r="O285" s="578"/>
    </row>
    <row r="286" spans="1:17" s="300" customFormat="1" ht="21" customHeight="1" x14ac:dyDescent="0.25">
      <c r="A286" s="2015" t="s">
        <v>92</v>
      </c>
      <c r="B286" s="1384"/>
      <c r="C286" s="1384"/>
      <c r="D286" s="1384"/>
      <c r="E286" s="1384"/>
      <c r="F286" s="1384"/>
      <c r="G286" s="1384"/>
      <c r="H286" s="1385"/>
      <c r="I286" s="478">
        <f>I271+I269+I259+I257+I256+I249+I247+I243+I239+I226+I215</f>
        <v>146808.72</v>
      </c>
      <c r="J286" s="478">
        <f t="shared" ref="J286:K286" si="37">J271+J269+J259+J257+J256+J249+J247+J243+J239+J226+J215</f>
        <v>152122.72</v>
      </c>
      <c r="K286" s="478">
        <f t="shared" si="37"/>
        <v>23078.89</v>
      </c>
      <c r="L286" s="714">
        <f t="shared" ref="L286:N286" si="38">L271+L269+L259+L257+L256+L249+L247+L247+L243+L239+L226+L215</f>
        <v>0</v>
      </c>
      <c r="M286" s="714">
        <f t="shared" si="38"/>
        <v>0</v>
      </c>
      <c r="N286" s="714">
        <f t="shared" si="38"/>
        <v>0</v>
      </c>
      <c r="O286" s="578"/>
    </row>
    <row r="287" spans="1:17" ht="26.25" customHeight="1" x14ac:dyDescent="0.25">
      <c r="A287" s="1317" t="s">
        <v>918</v>
      </c>
      <c r="B287" s="1317"/>
      <c r="C287" s="1317"/>
      <c r="D287" s="1317"/>
      <c r="E287" s="1317"/>
      <c r="F287" s="1317"/>
      <c r="G287" s="1317"/>
      <c r="H287" s="1317"/>
      <c r="I287" s="1317"/>
      <c r="J287" s="1317"/>
      <c r="K287" s="1317"/>
      <c r="L287" s="300"/>
      <c r="M287" s="300"/>
      <c r="N287" s="300"/>
      <c r="O287" s="578"/>
      <c r="P287" s="300"/>
      <c r="Q287" s="300"/>
    </row>
    <row r="288" spans="1:17" s="300" customFormat="1" ht="43.5" customHeight="1" x14ac:dyDescent="0.25">
      <c r="A288" s="1357" t="s">
        <v>290</v>
      </c>
      <c r="B288" s="1360" t="s">
        <v>348</v>
      </c>
      <c r="C288" s="1360" t="s">
        <v>641</v>
      </c>
      <c r="D288" s="1361" t="s">
        <v>349</v>
      </c>
      <c r="E288" s="1362"/>
      <c r="F288" s="1362"/>
      <c r="G288" s="1362"/>
      <c r="H288" s="1363"/>
      <c r="I288" s="1361" t="s">
        <v>506</v>
      </c>
      <c r="J288" s="1362"/>
      <c r="K288" s="1363"/>
      <c r="O288" s="578"/>
    </row>
    <row r="289" spans="1:17" ht="33" customHeight="1" x14ac:dyDescent="0.25">
      <c r="A289" s="1358"/>
      <c r="B289" s="1320"/>
      <c r="C289" s="1320"/>
      <c r="D289" s="1360" t="s">
        <v>350</v>
      </c>
      <c r="E289" s="1361" t="s">
        <v>351</v>
      </c>
      <c r="F289" s="1363"/>
      <c r="G289" s="1360" t="s">
        <v>352</v>
      </c>
      <c r="H289" s="1360" t="s">
        <v>353</v>
      </c>
      <c r="I289" s="1364" t="s">
        <v>1239</v>
      </c>
      <c r="J289" s="1364" t="s">
        <v>1244</v>
      </c>
      <c r="K289" s="1364" t="s">
        <v>1245</v>
      </c>
      <c r="L289" s="300"/>
      <c r="M289" s="300"/>
      <c r="N289" s="300"/>
      <c r="O289" s="578"/>
      <c r="P289" s="300"/>
      <c r="Q289" s="300"/>
    </row>
    <row r="290" spans="1:17" ht="32.25" customHeight="1" thickBot="1" x14ac:dyDescent="0.3">
      <c r="A290" s="1359"/>
      <c r="B290" s="1318"/>
      <c r="C290" s="1318"/>
      <c r="D290" s="1318"/>
      <c r="E290" s="528" t="s">
        <v>354</v>
      </c>
      <c r="F290" s="528" t="s">
        <v>355</v>
      </c>
      <c r="G290" s="1318"/>
      <c r="H290" s="1318"/>
      <c r="I290" s="1365"/>
      <c r="J290" s="1365"/>
      <c r="K290" s="1365"/>
      <c r="L290" s="300"/>
      <c r="M290" s="300"/>
      <c r="N290" s="300"/>
      <c r="O290" s="578"/>
      <c r="P290" s="300"/>
      <c r="Q290" s="300"/>
    </row>
    <row r="291" spans="1:17" s="300" customFormat="1" ht="59.25" customHeight="1" x14ac:dyDescent="0.25">
      <c r="A291" s="1353"/>
      <c r="B291" s="555" t="s">
        <v>722</v>
      </c>
      <c r="C291" s="1354" t="s">
        <v>1242</v>
      </c>
      <c r="D291" s="551"/>
      <c r="E291" s="546"/>
      <c r="F291" s="546"/>
      <c r="G291" s="546" t="s">
        <v>97</v>
      </c>
      <c r="H291" s="551"/>
      <c r="I291" s="659">
        <f>I292+I294</f>
        <v>61967.832999999999</v>
      </c>
      <c r="J291" s="659">
        <f t="shared" ref="J291:K291" si="39">J292+J294</f>
        <v>71903.452999999994</v>
      </c>
      <c r="K291" s="1199">
        <f t="shared" si="39"/>
        <v>7459.06</v>
      </c>
      <c r="O291" s="578"/>
    </row>
    <row r="292" spans="1:17" s="300" customFormat="1" ht="25.5" customHeight="1" x14ac:dyDescent="0.25">
      <c r="A292" s="1344"/>
      <c r="B292" s="25" t="s">
        <v>93</v>
      </c>
      <c r="C292" s="1310"/>
      <c r="D292" s="1345"/>
      <c r="E292" s="1347"/>
      <c r="F292" s="1347"/>
      <c r="G292" s="1345"/>
      <c r="H292" s="1345"/>
      <c r="I292" s="1342">
        <f>I297+I301+I298</f>
        <v>20113.777000000002</v>
      </c>
      <c r="J292" s="1342">
        <f>J297+J301+J298</f>
        <v>20113.777000000002</v>
      </c>
      <c r="K292" s="1342">
        <f>K297+K301+K298</f>
        <v>0</v>
      </c>
      <c r="O292" s="578"/>
    </row>
    <row r="293" spans="1:17" s="300" customFormat="1" ht="19.5" customHeight="1" x14ac:dyDescent="0.25">
      <c r="A293" s="1344"/>
      <c r="B293" s="25" t="s">
        <v>94</v>
      </c>
      <c r="C293" s="1310"/>
      <c r="D293" s="1345"/>
      <c r="E293" s="1348"/>
      <c r="F293" s="1348"/>
      <c r="G293" s="1345"/>
      <c r="H293" s="1345"/>
      <c r="I293" s="1343"/>
      <c r="J293" s="1343"/>
      <c r="K293" s="1343"/>
      <c r="O293" s="578"/>
    </row>
    <row r="294" spans="1:17" ht="32.25" customHeight="1" x14ac:dyDescent="0.25">
      <c r="A294" s="1344"/>
      <c r="B294" s="25" t="s">
        <v>437</v>
      </c>
      <c r="C294" s="1311"/>
      <c r="D294" s="547"/>
      <c r="E294" s="545"/>
      <c r="F294" s="545"/>
      <c r="G294" s="547"/>
      <c r="H294" s="547"/>
      <c r="I294" s="570">
        <f>I299+I302</f>
        <v>41854.055999999997</v>
      </c>
      <c r="J294" s="1186">
        <f t="shared" ref="J294:K294" si="40">J299+J302</f>
        <v>51789.675999999992</v>
      </c>
      <c r="K294" s="1186">
        <f t="shared" si="40"/>
        <v>7459.06</v>
      </c>
      <c r="O294" s="578"/>
    </row>
    <row r="295" spans="1:17" s="300" customFormat="1" ht="51" customHeight="1" x14ac:dyDescent="0.25">
      <c r="A295" s="1334" t="s">
        <v>293</v>
      </c>
      <c r="B295" s="1345" t="s">
        <v>96</v>
      </c>
      <c r="C295" s="1350" t="s">
        <v>809</v>
      </c>
      <c r="D295" s="1345"/>
      <c r="E295" s="1346"/>
      <c r="F295" s="1347"/>
      <c r="G295" s="1346" t="s">
        <v>97</v>
      </c>
      <c r="H295" s="1345"/>
      <c r="I295" s="1349">
        <f>I297+I298+I299</f>
        <v>12178.663</v>
      </c>
      <c r="J295" s="1349">
        <f t="shared" ref="J295:K295" si="41">J297+J298+J299</f>
        <v>12178.663</v>
      </c>
      <c r="K295" s="1349">
        <f t="shared" si="41"/>
        <v>0</v>
      </c>
      <c r="O295" s="578"/>
    </row>
    <row r="296" spans="1:17" s="300" customFormat="1" ht="15" customHeight="1" x14ac:dyDescent="0.25">
      <c r="A296" s="1335"/>
      <c r="B296" s="1345"/>
      <c r="C296" s="1351"/>
      <c r="D296" s="1345"/>
      <c r="E296" s="1346"/>
      <c r="F296" s="1348"/>
      <c r="G296" s="1346"/>
      <c r="H296" s="1345"/>
      <c r="I296" s="1349"/>
      <c r="J296" s="1349"/>
      <c r="K296" s="1349"/>
      <c r="O296" s="578"/>
    </row>
    <row r="297" spans="1:17" ht="27.75" customHeight="1" x14ac:dyDescent="0.25">
      <c r="A297" s="1335"/>
      <c r="B297" s="481" t="s">
        <v>94</v>
      </c>
      <c r="C297" s="1352"/>
      <c r="D297" s="27">
        <v>971</v>
      </c>
      <c r="E297" s="28" t="s">
        <v>378</v>
      </c>
      <c r="F297" s="28" t="s">
        <v>135</v>
      </c>
      <c r="G297" s="28" t="s">
        <v>98</v>
      </c>
      <c r="H297" s="27">
        <v>244</v>
      </c>
      <c r="I297" s="661">
        <v>3.387</v>
      </c>
      <c r="J297" s="661">
        <v>3.387</v>
      </c>
      <c r="K297" s="661">
        <v>0</v>
      </c>
      <c r="O297" s="578"/>
    </row>
    <row r="298" spans="1:17" ht="22.5" customHeight="1" x14ac:dyDescent="0.25">
      <c r="A298" s="1335"/>
      <c r="B298" s="1176" t="s">
        <v>94</v>
      </c>
      <c r="C298" s="1352"/>
      <c r="D298" s="27">
        <v>971</v>
      </c>
      <c r="E298" s="28" t="s">
        <v>378</v>
      </c>
      <c r="F298" s="28" t="s">
        <v>135</v>
      </c>
      <c r="G298" s="28" t="s">
        <v>1240</v>
      </c>
      <c r="H298" s="27">
        <v>811</v>
      </c>
      <c r="I298" s="661">
        <v>9740.2199999999993</v>
      </c>
      <c r="J298" s="661">
        <v>9740.2199999999993</v>
      </c>
      <c r="K298" s="661">
        <v>0</v>
      </c>
      <c r="O298" s="578"/>
    </row>
    <row r="299" spans="1:17" s="300" customFormat="1" ht="22.5" customHeight="1" x14ac:dyDescent="0.25">
      <c r="A299" s="1315"/>
      <c r="B299" s="1176" t="s">
        <v>437</v>
      </c>
      <c r="C299" s="1262"/>
      <c r="D299" s="27">
        <v>971</v>
      </c>
      <c r="E299" s="28" t="s">
        <v>378</v>
      </c>
      <c r="F299" s="28" t="s">
        <v>135</v>
      </c>
      <c r="G299" s="28" t="s">
        <v>1240</v>
      </c>
      <c r="H299" s="27">
        <v>811</v>
      </c>
      <c r="I299" s="661">
        <v>2435.056</v>
      </c>
      <c r="J299" s="661">
        <v>2435.056</v>
      </c>
      <c r="K299" s="661">
        <v>0</v>
      </c>
      <c r="O299" s="578"/>
    </row>
    <row r="300" spans="1:17" s="300" customFormat="1" ht="29.25" customHeight="1" x14ac:dyDescent="0.25">
      <c r="A300" s="1334" t="s">
        <v>29</v>
      </c>
      <c r="B300" s="120" t="s">
        <v>1241</v>
      </c>
      <c r="C300" s="2019" t="s">
        <v>1243</v>
      </c>
      <c r="D300" s="556">
        <v>971</v>
      </c>
      <c r="E300" s="229" t="s">
        <v>378</v>
      </c>
      <c r="F300" s="229" t="s">
        <v>409</v>
      </c>
      <c r="G300" s="229" t="s">
        <v>438</v>
      </c>
      <c r="H300" s="556">
        <v>244</v>
      </c>
      <c r="I300" s="227">
        <f>I301+I302</f>
        <v>49789.17</v>
      </c>
      <c r="J300" s="227">
        <f t="shared" ref="J300:K300" si="42">J301+J302</f>
        <v>59724.789999999994</v>
      </c>
      <c r="K300" s="227">
        <f t="shared" si="42"/>
        <v>7459.06</v>
      </c>
      <c r="O300" s="578"/>
    </row>
    <row r="301" spans="1:17" s="300" customFormat="1" ht="22.5" customHeight="1" x14ac:dyDescent="0.25">
      <c r="A301" s="1335"/>
      <c r="B301" s="25" t="s">
        <v>94</v>
      </c>
      <c r="C301" s="1387"/>
      <c r="D301" s="556"/>
      <c r="E301" s="229"/>
      <c r="F301" s="229"/>
      <c r="G301" s="229"/>
      <c r="H301" s="556"/>
      <c r="I301" s="227">
        <f>I305+I311</f>
        <v>10370.17</v>
      </c>
      <c r="J301" s="1202">
        <f t="shared" ref="J301:N301" si="43">J305+J311</f>
        <v>10370.17</v>
      </c>
      <c r="K301" s="1202">
        <f t="shared" si="43"/>
        <v>0</v>
      </c>
      <c r="L301" s="1202">
        <f t="shared" si="43"/>
        <v>0</v>
      </c>
      <c r="M301" s="1202">
        <f t="shared" si="43"/>
        <v>0</v>
      </c>
      <c r="N301" s="1202">
        <f t="shared" si="43"/>
        <v>0</v>
      </c>
      <c r="O301" s="578"/>
    </row>
    <row r="302" spans="1:17" s="300" customFormat="1" ht="22.5" customHeight="1" x14ac:dyDescent="0.25">
      <c r="A302" s="1336"/>
      <c r="B302" s="25" t="s">
        <v>437</v>
      </c>
      <c r="C302" s="1388"/>
      <c r="D302" s="556"/>
      <c r="E302" s="229"/>
      <c r="F302" s="229"/>
      <c r="G302" s="229"/>
      <c r="H302" s="556"/>
      <c r="I302" s="227">
        <f>I303+I304+I308+I310+I312</f>
        <v>39419</v>
      </c>
      <c r="J302" s="1202">
        <f t="shared" ref="J302:K302" si="44">J303+J304+J308+J310+J312</f>
        <v>49354.619999999995</v>
      </c>
      <c r="K302" s="1202">
        <f t="shared" si="44"/>
        <v>7459.06</v>
      </c>
      <c r="O302" s="578"/>
    </row>
    <row r="303" spans="1:17" s="300" customFormat="1" ht="44.25" customHeight="1" x14ac:dyDescent="0.25">
      <c r="A303" s="549" t="s">
        <v>121</v>
      </c>
      <c r="B303" s="121" t="s">
        <v>99</v>
      </c>
      <c r="C303" s="121"/>
      <c r="D303" s="547">
        <v>971</v>
      </c>
      <c r="E303" s="545" t="s">
        <v>378</v>
      </c>
      <c r="F303" s="545" t="s">
        <v>409</v>
      </c>
      <c r="G303" s="545" t="s">
        <v>100</v>
      </c>
      <c r="H303" s="547">
        <v>611</v>
      </c>
      <c r="I303" s="227">
        <v>1500</v>
      </c>
      <c r="J303" s="227">
        <v>1500</v>
      </c>
      <c r="K303" s="227">
        <v>375</v>
      </c>
      <c r="O303" s="578"/>
    </row>
    <row r="304" spans="1:17" s="300" customFormat="1" ht="36" customHeight="1" x14ac:dyDescent="0.25">
      <c r="A304" s="1330" t="s">
        <v>124</v>
      </c>
      <c r="B304" s="25" t="s">
        <v>101</v>
      </c>
      <c r="C304" s="25"/>
      <c r="D304" s="547">
        <v>971</v>
      </c>
      <c r="E304" s="545" t="s">
        <v>378</v>
      </c>
      <c r="F304" s="545" t="s">
        <v>409</v>
      </c>
      <c r="G304" s="545" t="s">
        <v>102</v>
      </c>
      <c r="H304" s="547">
        <v>0</v>
      </c>
      <c r="I304" s="227">
        <f>I305+I306+I307</f>
        <v>34014.25</v>
      </c>
      <c r="J304" s="1202">
        <f t="shared" ref="J304:K304" si="45">J305+J306+J307</f>
        <v>43752.17</v>
      </c>
      <c r="K304" s="1202">
        <f t="shared" si="45"/>
        <v>6986.77</v>
      </c>
      <c r="O304" s="578"/>
    </row>
    <row r="305" spans="1:16" s="300" customFormat="1" ht="31.5" customHeight="1" x14ac:dyDescent="0.25">
      <c r="A305" s="1337"/>
      <c r="B305" s="481" t="s">
        <v>94</v>
      </c>
      <c r="C305" s="481"/>
      <c r="D305" s="552"/>
      <c r="E305" s="542"/>
      <c r="F305" s="542"/>
      <c r="G305" s="542"/>
      <c r="H305" s="552"/>
      <c r="I305" s="661">
        <v>0</v>
      </c>
      <c r="J305" s="661">
        <v>0</v>
      </c>
      <c r="K305" s="661">
        <v>0</v>
      </c>
      <c r="O305" s="578"/>
    </row>
    <row r="306" spans="1:16" s="300" customFormat="1" ht="22.5" customHeight="1" x14ac:dyDescent="0.25">
      <c r="A306" s="1337"/>
      <c r="B306" s="1338" t="s">
        <v>95</v>
      </c>
      <c r="C306" s="548"/>
      <c r="D306" s="552">
        <v>971</v>
      </c>
      <c r="E306" s="542" t="s">
        <v>378</v>
      </c>
      <c r="F306" s="542" t="s">
        <v>409</v>
      </c>
      <c r="G306" s="542" t="s">
        <v>102</v>
      </c>
      <c r="H306" s="552">
        <v>244</v>
      </c>
      <c r="I306" s="661">
        <v>13514.25</v>
      </c>
      <c r="J306" s="661">
        <v>23252.17</v>
      </c>
      <c r="K306" s="661">
        <v>236.77</v>
      </c>
      <c r="O306" s="578"/>
    </row>
    <row r="307" spans="1:16" s="300" customFormat="1" ht="22.5" customHeight="1" x14ac:dyDescent="0.25">
      <c r="A307" s="1315"/>
      <c r="B307" s="1313"/>
      <c r="C307" s="541"/>
      <c r="D307" s="552">
        <v>971</v>
      </c>
      <c r="E307" s="542" t="s">
        <v>378</v>
      </c>
      <c r="F307" s="542" t="s">
        <v>409</v>
      </c>
      <c r="G307" s="542" t="s">
        <v>102</v>
      </c>
      <c r="H307" s="552">
        <v>611</v>
      </c>
      <c r="I307" s="661">
        <v>20500</v>
      </c>
      <c r="J307" s="661">
        <v>20500</v>
      </c>
      <c r="K307" s="661">
        <v>6750</v>
      </c>
      <c r="O307" s="578"/>
    </row>
    <row r="308" spans="1:16" s="300" customFormat="1" ht="43.5" customHeight="1" x14ac:dyDescent="0.25">
      <c r="A308" s="1339" t="s">
        <v>126</v>
      </c>
      <c r="B308" s="25" t="s">
        <v>104</v>
      </c>
      <c r="C308" s="25"/>
      <c r="D308" s="547">
        <v>971</v>
      </c>
      <c r="E308" s="545" t="s">
        <v>378</v>
      </c>
      <c r="F308" s="545" t="s">
        <v>409</v>
      </c>
      <c r="G308" s="545" t="s">
        <v>105</v>
      </c>
      <c r="H308" s="547">
        <v>244</v>
      </c>
      <c r="I308" s="227">
        <f>I309</f>
        <v>0</v>
      </c>
      <c r="J308" s="227">
        <f t="shared" ref="J308:K308" si="46">J309</f>
        <v>197.7</v>
      </c>
      <c r="K308" s="227">
        <f t="shared" si="46"/>
        <v>0</v>
      </c>
      <c r="O308" s="578"/>
    </row>
    <row r="309" spans="1:16" s="300" customFormat="1" ht="37.5" customHeight="1" x14ac:dyDescent="0.25">
      <c r="A309" s="1339"/>
      <c r="B309" s="481" t="s">
        <v>95</v>
      </c>
      <c r="C309" s="481"/>
      <c r="D309" s="552"/>
      <c r="E309" s="542"/>
      <c r="F309" s="542"/>
      <c r="G309" s="542"/>
      <c r="H309" s="552"/>
      <c r="I309" s="661">
        <v>0</v>
      </c>
      <c r="J309" s="661">
        <v>197.7</v>
      </c>
      <c r="K309" s="661">
        <v>0</v>
      </c>
      <c r="O309" s="578"/>
    </row>
    <row r="310" spans="1:16" s="300" customFormat="1" ht="57" customHeight="1" x14ac:dyDescent="0.25">
      <c r="A310" s="586" t="s">
        <v>140</v>
      </c>
      <c r="B310" s="25" t="s">
        <v>810</v>
      </c>
      <c r="C310" s="25"/>
      <c r="D310" s="547">
        <v>971</v>
      </c>
      <c r="E310" s="229" t="s">
        <v>378</v>
      </c>
      <c r="F310" s="229" t="s">
        <v>409</v>
      </c>
      <c r="G310" s="545" t="s">
        <v>106</v>
      </c>
      <c r="H310" s="547">
        <v>244</v>
      </c>
      <c r="I310" s="227">
        <v>3800</v>
      </c>
      <c r="J310" s="1202">
        <v>3800</v>
      </c>
      <c r="K310" s="227">
        <v>97.29</v>
      </c>
      <c r="O310" s="578"/>
    </row>
    <row r="311" spans="1:16" s="300" customFormat="1" ht="76.5" customHeight="1" x14ac:dyDescent="0.25">
      <c r="A311" s="586" t="s">
        <v>143</v>
      </c>
      <c r="B311" s="25" t="s">
        <v>772</v>
      </c>
      <c r="C311" s="25"/>
      <c r="D311" s="547">
        <v>971</v>
      </c>
      <c r="E311" s="545" t="s">
        <v>378</v>
      </c>
      <c r="F311" s="545" t="s">
        <v>409</v>
      </c>
      <c r="G311" s="545" t="s">
        <v>775</v>
      </c>
      <c r="H311" s="547">
        <v>244</v>
      </c>
      <c r="I311" s="227">
        <v>10370.17</v>
      </c>
      <c r="J311" s="1202">
        <v>10370.17</v>
      </c>
      <c r="K311" s="227">
        <v>0</v>
      </c>
      <c r="O311" s="578"/>
    </row>
    <row r="312" spans="1:16" s="300" customFormat="1" ht="105" customHeight="1" x14ac:dyDescent="0.25">
      <c r="A312" s="549" t="s">
        <v>145</v>
      </c>
      <c r="B312" s="25" t="s">
        <v>774</v>
      </c>
      <c r="C312" s="25"/>
      <c r="D312" s="552">
        <v>971</v>
      </c>
      <c r="E312" s="542" t="s">
        <v>378</v>
      </c>
      <c r="F312" s="542" t="s">
        <v>409</v>
      </c>
      <c r="G312" s="542" t="s">
        <v>775</v>
      </c>
      <c r="H312" s="552">
        <v>244</v>
      </c>
      <c r="I312" s="661">
        <v>104.75</v>
      </c>
      <c r="J312" s="661">
        <v>104.75</v>
      </c>
      <c r="K312" s="661">
        <v>0</v>
      </c>
      <c r="O312" s="578"/>
    </row>
    <row r="313" spans="1:16" s="300" customFormat="1" ht="35.25" customHeight="1" x14ac:dyDescent="0.25">
      <c r="A313" s="1340" t="s">
        <v>917</v>
      </c>
      <c r="B313" s="1340"/>
      <c r="C313" s="1340"/>
      <c r="D313" s="1340"/>
      <c r="E313" s="1340"/>
      <c r="F313" s="1340"/>
      <c r="G313" s="1340"/>
      <c r="H313" s="1340"/>
      <c r="I313" s="1340"/>
      <c r="J313" s="1340"/>
      <c r="K313" s="1340"/>
      <c r="O313" s="578"/>
    </row>
    <row r="314" spans="1:16" s="300" customFormat="1" ht="22.5" customHeight="1" x14ac:dyDescent="0.25">
      <c r="A314" s="1323" t="s">
        <v>290</v>
      </c>
      <c r="B314" s="1318"/>
      <c r="C314" s="1320" t="s">
        <v>446</v>
      </c>
      <c r="D314" s="1318" t="s">
        <v>349</v>
      </c>
      <c r="E314" s="1318"/>
      <c r="F314" s="1318"/>
      <c r="G314" s="1318"/>
      <c r="H314" s="1318"/>
      <c r="I314" s="1332" t="s">
        <v>107</v>
      </c>
      <c r="J314" s="1332"/>
      <c r="K314" s="1332"/>
      <c r="O314" s="578"/>
    </row>
    <row r="315" spans="1:16" s="300" customFormat="1" ht="22.5" customHeight="1" x14ac:dyDescent="0.25">
      <c r="A315" s="1324"/>
      <c r="B315" s="1332"/>
      <c r="C315" s="1321"/>
      <c r="D315" s="1332" t="s">
        <v>350</v>
      </c>
      <c r="E315" s="1332" t="s">
        <v>351</v>
      </c>
      <c r="F315" s="1333"/>
      <c r="G315" s="1332" t="s">
        <v>352</v>
      </c>
      <c r="H315" s="1332" t="s">
        <v>353</v>
      </c>
      <c r="I315" s="1364" t="s">
        <v>1239</v>
      </c>
      <c r="J315" s="1364" t="s">
        <v>1244</v>
      </c>
      <c r="K315" s="1364" t="s">
        <v>1245</v>
      </c>
      <c r="O315" s="578"/>
    </row>
    <row r="316" spans="1:16" s="300" customFormat="1" ht="39.75" customHeight="1" x14ac:dyDescent="0.25">
      <c r="A316" s="1325"/>
      <c r="B316" s="1341"/>
      <c r="C316" s="1322"/>
      <c r="D316" s="1333"/>
      <c r="E316" s="528" t="s">
        <v>354</v>
      </c>
      <c r="F316" s="528" t="s">
        <v>355</v>
      </c>
      <c r="G316" s="1333"/>
      <c r="H316" s="1333"/>
      <c r="I316" s="1365"/>
      <c r="J316" s="1365"/>
      <c r="K316" s="1365"/>
      <c r="O316" s="578"/>
    </row>
    <row r="317" spans="1:16" s="300" customFormat="1" ht="22.5" customHeight="1" x14ac:dyDescent="0.25">
      <c r="A317" s="1306"/>
      <c r="B317" s="1308" t="s">
        <v>791</v>
      </c>
      <c r="C317" s="31" t="s">
        <v>344</v>
      </c>
      <c r="D317" s="55"/>
      <c r="E317" s="55"/>
      <c r="F317" s="55"/>
      <c r="G317" s="55" t="s">
        <v>818</v>
      </c>
      <c r="H317" s="55"/>
      <c r="I317" s="656">
        <f>I318+I319+I320+I321</f>
        <v>330326.87</v>
      </c>
      <c r="J317" s="564">
        <f t="shared" ref="J317:K317" si="47">J318+J319+J320+J321</f>
        <v>330326.87</v>
      </c>
      <c r="K317" s="564">
        <f t="shared" si="47"/>
        <v>77921.009999999995</v>
      </c>
      <c r="O317" s="578"/>
    </row>
    <row r="318" spans="1:16" ht="28.5" customHeight="1" x14ac:dyDescent="0.25">
      <c r="A318" s="1307"/>
      <c r="B318" s="1309"/>
      <c r="C318" s="135" t="s">
        <v>236</v>
      </c>
      <c r="D318" s="55"/>
      <c r="E318" s="55"/>
      <c r="F318" s="55"/>
      <c r="G318" s="55"/>
      <c r="H318" s="55"/>
      <c r="I318" s="657" t="s">
        <v>856</v>
      </c>
      <c r="J318" s="657" t="s">
        <v>856</v>
      </c>
      <c r="K318" s="657" t="s">
        <v>856</v>
      </c>
      <c r="O318" s="578"/>
    </row>
    <row r="319" spans="1:16" ht="27.75" customHeight="1" x14ac:dyDescent="0.3">
      <c r="A319" s="1307"/>
      <c r="B319" s="1309"/>
      <c r="C319" s="135" t="s">
        <v>237</v>
      </c>
      <c r="D319" s="56"/>
      <c r="E319" s="57"/>
      <c r="F319" s="58"/>
      <c r="G319" s="59"/>
      <c r="H319" s="59"/>
      <c r="I319" s="156">
        <f>I334+I339+I376+I377+I378</f>
        <v>38612.719999999994</v>
      </c>
      <c r="J319" s="156">
        <f t="shared" ref="J319" si="48">J334+J339+J376+J377+J378</f>
        <v>38612.719999999994</v>
      </c>
      <c r="K319" s="156">
        <f>K334+K339+K376+K377+K378</f>
        <v>4229.09</v>
      </c>
      <c r="L319" s="156">
        <f t="shared" ref="L319:N319" si="49">L376+L377+L378</f>
        <v>0</v>
      </c>
      <c r="M319" s="156">
        <f t="shared" si="49"/>
        <v>0</v>
      </c>
      <c r="N319" s="156">
        <f t="shared" si="49"/>
        <v>0</v>
      </c>
      <c r="O319" s="1122"/>
      <c r="P319" s="1122"/>
    </row>
    <row r="320" spans="1:16" s="300" customFormat="1" ht="27" customHeight="1" x14ac:dyDescent="0.3">
      <c r="A320" s="1307"/>
      <c r="B320" s="1309"/>
      <c r="C320" s="136" t="s">
        <v>6</v>
      </c>
      <c r="D320" s="60"/>
      <c r="E320" s="61"/>
      <c r="F320" s="36"/>
      <c r="G320" s="62"/>
      <c r="H320" s="62"/>
      <c r="I320" s="157">
        <f>I322+I326+I328+I330+I335+I340+I347+I371+I379</f>
        <v>14568.65</v>
      </c>
      <c r="J320" s="157">
        <f>J322+J326+J328+J330+J335+J340+J347+J371+J379</f>
        <v>14568.65</v>
      </c>
      <c r="K320" s="157">
        <f>K322+K326+K328+K330+K335+K340+K347+K371+K379</f>
        <v>2634.22</v>
      </c>
      <c r="O320" s="578"/>
    </row>
    <row r="321" spans="1:15" s="223" customFormat="1" ht="32.25" customHeight="1" x14ac:dyDescent="0.3">
      <c r="A321" s="1307"/>
      <c r="B321" s="1309"/>
      <c r="C321" s="554" t="s">
        <v>239</v>
      </c>
      <c r="D321" s="60"/>
      <c r="E321" s="61"/>
      <c r="F321" s="36"/>
      <c r="G321" s="62"/>
      <c r="H321" s="62"/>
      <c r="I321" s="157">
        <f>I341+I355</f>
        <v>277145.5</v>
      </c>
      <c r="J321" s="157">
        <f t="shared" ref="J321:K321" si="50">J341+J355</f>
        <v>277145.5</v>
      </c>
      <c r="K321" s="157">
        <f t="shared" si="50"/>
        <v>71057.7</v>
      </c>
      <c r="O321" s="578"/>
    </row>
    <row r="322" spans="1:15" s="223" customFormat="1" ht="69.75" customHeight="1" x14ac:dyDescent="0.3">
      <c r="A322" s="543" t="s">
        <v>293</v>
      </c>
      <c r="B322" s="544" t="s">
        <v>815</v>
      </c>
      <c r="C322" s="544" t="s">
        <v>811</v>
      </c>
      <c r="D322" s="639"/>
      <c r="E322" s="640"/>
      <c r="F322" s="641"/>
      <c r="G322" s="562" t="s">
        <v>819</v>
      </c>
      <c r="H322" s="550"/>
      <c r="I322" s="563">
        <f>I323+I324</f>
        <v>135</v>
      </c>
      <c r="J322" s="563">
        <f>J323+J324</f>
        <v>135</v>
      </c>
      <c r="K322" s="563">
        <f>K323+K324</f>
        <v>0</v>
      </c>
      <c r="O322" s="578"/>
    </row>
    <row r="323" spans="1:15" ht="60.75" customHeight="1" x14ac:dyDescent="0.25">
      <c r="A323" s="587" t="s">
        <v>111</v>
      </c>
      <c r="B323" s="588" t="s">
        <v>813</v>
      </c>
      <c r="C323" s="81"/>
      <c r="D323" s="644">
        <v>971</v>
      </c>
      <c r="E323" s="644">
        <v>4</v>
      </c>
      <c r="F323" s="644">
        <v>12</v>
      </c>
      <c r="G323" s="644">
        <v>410140060</v>
      </c>
      <c r="H323" s="645">
        <v>244</v>
      </c>
      <c r="I323" s="658">
        <v>35</v>
      </c>
      <c r="J323" s="658">
        <v>35</v>
      </c>
      <c r="K323" s="658">
        <v>0</v>
      </c>
      <c r="O323" s="578"/>
    </row>
    <row r="324" spans="1:15" ht="63.75" customHeight="1" x14ac:dyDescent="0.25">
      <c r="A324" s="587" t="s">
        <v>114</v>
      </c>
      <c r="B324" s="180" t="s">
        <v>814</v>
      </c>
      <c r="C324" s="180"/>
      <c r="D324" s="433" t="s">
        <v>383</v>
      </c>
      <c r="E324" s="433" t="s">
        <v>357</v>
      </c>
      <c r="F324" s="433" t="s">
        <v>155</v>
      </c>
      <c r="G324" s="433" t="s">
        <v>820</v>
      </c>
      <c r="H324" s="577">
        <v>813</v>
      </c>
      <c r="I324" s="652">
        <v>100</v>
      </c>
      <c r="J324" s="652">
        <v>100</v>
      </c>
      <c r="K324" s="652">
        <v>0</v>
      </c>
      <c r="O324" s="578"/>
    </row>
    <row r="325" spans="1:15" ht="75.75" customHeight="1" x14ac:dyDescent="0.25">
      <c r="A325" s="586" t="s">
        <v>29</v>
      </c>
      <c r="B325" s="25" t="s">
        <v>816</v>
      </c>
      <c r="C325" s="642" t="s">
        <v>812</v>
      </c>
      <c r="D325" s="569"/>
      <c r="E325" s="569"/>
      <c r="F325" s="569"/>
      <c r="G325" s="569" t="s">
        <v>240</v>
      </c>
      <c r="H325" s="576"/>
      <c r="I325" s="653">
        <f>I326+I328+I330+I331+I333</f>
        <v>4217.6499999999996</v>
      </c>
      <c r="J325" s="653">
        <f t="shared" ref="J325:K325" si="51">J326+J328+J330+J331+J333</f>
        <v>4182.6499999999996</v>
      </c>
      <c r="K325" s="653">
        <f t="shared" si="51"/>
        <v>125.2</v>
      </c>
      <c r="O325" s="578"/>
    </row>
    <row r="326" spans="1:15" ht="92.25" customHeight="1" x14ac:dyDescent="0.25">
      <c r="A326" s="568" t="s">
        <v>121</v>
      </c>
      <c r="B326" s="481" t="s">
        <v>817</v>
      </c>
      <c r="C326" s="643"/>
      <c r="D326" s="566" t="s">
        <v>383</v>
      </c>
      <c r="E326" s="566" t="s">
        <v>357</v>
      </c>
      <c r="F326" s="566" t="s">
        <v>155</v>
      </c>
      <c r="G326" s="566" t="s">
        <v>242</v>
      </c>
      <c r="H326" s="566" t="s">
        <v>90</v>
      </c>
      <c r="I326" s="654">
        <f>I327</f>
        <v>600</v>
      </c>
      <c r="J326" s="654">
        <f t="shared" ref="J326:K326" si="52">J327</f>
        <v>580</v>
      </c>
      <c r="K326" s="654">
        <f t="shared" si="52"/>
        <v>100</v>
      </c>
      <c r="O326" s="578"/>
    </row>
    <row r="327" spans="1:15" ht="90" x14ac:dyDescent="0.25">
      <c r="A327" s="568" t="s">
        <v>31</v>
      </c>
      <c r="B327" s="646" t="s">
        <v>821</v>
      </c>
      <c r="C327" s="572"/>
      <c r="D327" s="565" t="s">
        <v>383</v>
      </c>
      <c r="E327" s="565" t="s">
        <v>357</v>
      </c>
      <c r="F327" s="565" t="s">
        <v>155</v>
      </c>
      <c r="G327" s="565" t="s">
        <v>822</v>
      </c>
      <c r="H327" s="573">
        <v>244</v>
      </c>
      <c r="I327" s="655">
        <v>600</v>
      </c>
      <c r="J327" s="655">
        <v>580</v>
      </c>
      <c r="K327" s="655">
        <v>100</v>
      </c>
      <c r="O327" s="578"/>
    </row>
    <row r="328" spans="1:15" ht="57.75" customHeight="1" x14ac:dyDescent="0.25">
      <c r="A328" s="474" t="s">
        <v>124</v>
      </c>
      <c r="B328" s="571" t="s">
        <v>244</v>
      </c>
      <c r="C328" s="567"/>
      <c r="D328" s="567" t="s">
        <v>383</v>
      </c>
      <c r="E328" s="567" t="s">
        <v>357</v>
      </c>
      <c r="F328" s="567" t="s">
        <v>155</v>
      </c>
      <c r="G328" s="567" t="s">
        <v>823</v>
      </c>
      <c r="H328" s="567" t="s">
        <v>90</v>
      </c>
      <c r="I328" s="480">
        <f>I329</f>
        <v>100</v>
      </c>
      <c r="J328" s="480">
        <f t="shared" ref="J328:K328" si="53">J329</f>
        <v>65</v>
      </c>
      <c r="K328" s="480">
        <f t="shared" si="53"/>
        <v>25.2</v>
      </c>
      <c r="O328" s="578"/>
    </row>
    <row r="329" spans="1:15" ht="82.5" customHeight="1" x14ac:dyDescent="0.25">
      <c r="A329" s="54" t="s">
        <v>34</v>
      </c>
      <c r="B329" s="565" t="s">
        <v>246</v>
      </c>
      <c r="C329" s="647"/>
      <c r="D329" s="565" t="s">
        <v>383</v>
      </c>
      <c r="E329" s="565" t="s">
        <v>357</v>
      </c>
      <c r="F329" s="565" t="s">
        <v>155</v>
      </c>
      <c r="G329" s="565" t="s">
        <v>245</v>
      </c>
      <c r="H329" s="565" t="s">
        <v>359</v>
      </c>
      <c r="I329" s="482">
        <v>100</v>
      </c>
      <c r="J329" s="482">
        <v>65</v>
      </c>
      <c r="K329" s="482">
        <v>25.2</v>
      </c>
      <c r="O329" s="578"/>
    </row>
    <row r="330" spans="1:15" ht="59.25" customHeight="1" x14ac:dyDescent="0.25">
      <c r="A330" s="474" t="s">
        <v>126</v>
      </c>
      <c r="B330" s="771" t="s">
        <v>1229</v>
      </c>
      <c r="C330" s="650"/>
      <c r="D330" s="72"/>
      <c r="E330" s="72"/>
      <c r="F330" s="72"/>
      <c r="G330" s="72"/>
      <c r="H330" s="72"/>
      <c r="I330" s="480">
        <f>I331</f>
        <v>0</v>
      </c>
      <c r="J330" s="480">
        <v>20</v>
      </c>
      <c r="K330" s="480">
        <f t="shared" ref="J330:K331" si="54">K331</f>
        <v>0</v>
      </c>
      <c r="O330" s="578"/>
    </row>
    <row r="331" spans="1:15" ht="53.25" customHeight="1" x14ac:dyDescent="0.25">
      <c r="A331" s="474" t="s">
        <v>140</v>
      </c>
      <c r="B331" s="650" t="s">
        <v>625</v>
      </c>
      <c r="C331" s="649"/>
      <c r="D331" s="567" t="s">
        <v>383</v>
      </c>
      <c r="E331" s="567" t="s">
        <v>357</v>
      </c>
      <c r="F331" s="567" t="s">
        <v>155</v>
      </c>
      <c r="G331" s="567" t="s">
        <v>824</v>
      </c>
      <c r="H331" s="567" t="s">
        <v>90</v>
      </c>
      <c r="I331" s="482">
        <f>I332</f>
        <v>0</v>
      </c>
      <c r="J331" s="482">
        <f t="shared" si="54"/>
        <v>0</v>
      </c>
      <c r="K331" s="482">
        <f t="shared" si="54"/>
        <v>0</v>
      </c>
      <c r="O331" s="578"/>
    </row>
    <row r="332" spans="1:15" s="300" customFormat="1" ht="53.25" customHeight="1" x14ac:dyDescent="0.25">
      <c r="A332" s="54" t="s">
        <v>56</v>
      </c>
      <c r="B332" s="648" t="s">
        <v>707</v>
      </c>
      <c r="C332" s="649"/>
      <c r="D332" s="565" t="s">
        <v>383</v>
      </c>
      <c r="E332" s="565" t="s">
        <v>357</v>
      </c>
      <c r="F332" s="565" t="s">
        <v>155</v>
      </c>
      <c r="G332" s="565" t="s">
        <v>825</v>
      </c>
      <c r="H332" s="565" t="s">
        <v>359</v>
      </c>
      <c r="I332" s="482">
        <v>0</v>
      </c>
      <c r="J332" s="482">
        <v>0</v>
      </c>
      <c r="K332" s="482">
        <v>0</v>
      </c>
      <c r="O332" s="578"/>
    </row>
    <row r="333" spans="1:15" s="300" customFormat="1" ht="53.25" customHeight="1" x14ac:dyDescent="0.25">
      <c r="A333" s="2017" t="s">
        <v>143</v>
      </c>
      <c r="B333" s="2017" t="s">
        <v>1133</v>
      </c>
      <c r="C333" s="2016"/>
      <c r="D333" s="1214" t="s">
        <v>383</v>
      </c>
      <c r="E333" s="221" t="s">
        <v>378</v>
      </c>
      <c r="F333" s="221" t="s">
        <v>91</v>
      </c>
      <c r="G333" s="1167" t="s">
        <v>1230</v>
      </c>
      <c r="H333" s="221" t="s">
        <v>90</v>
      </c>
      <c r="I333" s="2018">
        <f>I334+I335</f>
        <v>3517.65</v>
      </c>
      <c r="J333" s="2018">
        <f t="shared" ref="J333:K333" si="55">J334+J335</f>
        <v>3517.65</v>
      </c>
      <c r="K333" s="2018">
        <f t="shared" si="55"/>
        <v>0</v>
      </c>
      <c r="O333" s="578"/>
    </row>
    <row r="334" spans="1:15" s="300" customFormat="1" ht="53.25" customHeight="1" x14ac:dyDescent="0.25">
      <c r="A334" s="1643"/>
      <c r="B334" s="1643"/>
      <c r="C334" s="1356"/>
      <c r="D334" s="1214" t="s">
        <v>578</v>
      </c>
      <c r="E334" s="214" t="s">
        <v>378</v>
      </c>
      <c r="F334" s="214" t="s">
        <v>91</v>
      </c>
      <c r="G334" s="214" t="s">
        <v>1231</v>
      </c>
      <c r="H334" s="214" t="s">
        <v>359</v>
      </c>
      <c r="I334" s="655">
        <v>3482.48</v>
      </c>
      <c r="J334" s="655">
        <v>3482.48</v>
      </c>
      <c r="K334" s="655">
        <v>0</v>
      </c>
      <c r="O334" s="578"/>
    </row>
    <row r="335" spans="1:15" s="300" customFormat="1" ht="53.25" customHeight="1" x14ac:dyDescent="0.25">
      <c r="A335" s="1644"/>
      <c r="B335" s="1644"/>
      <c r="C335" s="1261"/>
      <c r="D335" s="1214" t="s">
        <v>578</v>
      </c>
      <c r="E335" s="214" t="s">
        <v>378</v>
      </c>
      <c r="F335" s="214" t="s">
        <v>91</v>
      </c>
      <c r="G335" s="214" t="s">
        <v>1231</v>
      </c>
      <c r="H335" s="214" t="s">
        <v>359</v>
      </c>
      <c r="I335" s="655">
        <v>35.17</v>
      </c>
      <c r="J335" s="655">
        <v>35.17</v>
      </c>
      <c r="K335" s="655">
        <v>0</v>
      </c>
      <c r="O335" s="578"/>
    </row>
    <row r="336" spans="1:15" ht="70.5" customHeight="1" x14ac:dyDescent="0.25">
      <c r="A336" s="474" t="s">
        <v>62</v>
      </c>
      <c r="B336" s="650" t="s">
        <v>826</v>
      </c>
      <c r="C336" s="649"/>
      <c r="D336" s="28"/>
      <c r="E336" s="28"/>
      <c r="F336" s="28"/>
      <c r="G336" s="28"/>
      <c r="H336" s="28"/>
      <c r="I336" s="480">
        <f>I337</f>
        <v>13800</v>
      </c>
      <c r="J336" s="480">
        <f t="shared" ref="J336:K336" si="56">J337</f>
        <v>13800</v>
      </c>
      <c r="K336" s="480">
        <f t="shared" si="56"/>
        <v>0</v>
      </c>
      <c r="O336" s="578"/>
    </row>
    <row r="337" spans="1:15" ht="15" customHeight="1" x14ac:dyDescent="0.25">
      <c r="A337" s="1326" t="s">
        <v>129</v>
      </c>
      <c r="B337" s="1331" t="s">
        <v>827</v>
      </c>
      <c r="C337" s="650" t="s">
        <v>344</v>
      </c>
      <c r="D337" s="229"/>
      <c r="E337" s="229"/>
      <c r="F337" s="229"/>
      <c r="G337" s="229"/>
      <c r="H337" s="229"/>
      <c r="I337" s="527">
        <f>I338+I339+I340+I341</f>
        <v>13800</v>
      </c>
      <c r="J337" s="527">
        <f t="shared" ref="J337:K337" si="57">J338+J339+J340+J341</f>
        <v>13800</v>
      </c>
      <c r="K337" s="527">
        <f t="shared" si="57"/>
        <v>0</v>
      </c>
      <c r="O337" s="578"/>
    </row>
    <row r="338" spans="1:15" ht="22.5" customHeight="1" x14ac:dyDescent="0.25">
      <c r="A338" s="1287"/>
      <c r="B338" s="1312"/>
      <c r="C338" s="650" t="s">
        <v>236</v>
      </c>
      <c r="D338" s="229"/>
      <c r="E338" s="229"/>
      <c r="F338" s="229"/>
      <c r="G338" s="229"/>
      <c r="H338" s="229"/>
      <c r="I338" s="480">
        <v>0</v>
      </c>
      <c r="J338" s="527">
        <v>0</v>
      </c>
      <c r="K338" s="527">
        <v>0</v>
      </c>
      <c r="O338" s="578"/>
    </row>
    <row r="339" spans="1:15" ht="17.25" customHeight="1" x14ac:dyDescent="0.25">
      <c r="A339" s="1287"/>
      <c r="B339" s="1312"/>
      <c r="C339" s="651" t="s">
        <v>237</v>
      </c>
      <c r="D339" s="229"/>
      <c r="E339" s="229"/>
      <c r="F339" s="229"/>
      <c r="G339" s="229"/>
      <c r="H339" s="229"/>
      <c r="I339" s="527">
        <v>9660</v>
      </c>
      <c r="J339" s="527">
        <v>9660</v>
      </c>
      <c r="K339" s="527">
        <v>0</v>
      </c>
      <c r="L339" s="115">
        <f t="shared" ref="L339:N339" si="58">L340+L341</f>
        <v>0</v>
      </c>
      <c r="M339" s="115">
        <f t="shared" si="58"/>
        <v>0</v>
      </c>
      <c r="N339" s="115">
        <f t="shared" si="58"/>
        <v>0</v>
      </c>
      <c r="O339" s="578"/>
    </row>
    <row r="340" spans="1:15" ht="20.25" customHeight="1" x14ac:dyDescent="0.25">
      <c r="A340" s="1287"/>
      <c r="B340" s="1312"/>
      <c r="C340" s="650" t="s">
        <v>6</v>
      </c>
      <c r="D340" s="229" t="s">
        <v>383</v>
      </c>
      <c r="E340" s="229" t="s">
        <v>377</v>
      </c>
      <c r="F340" s="229" t="s">
        <v>381</v>
      </c>
      <c r="G340" s="229" t="s">
        <v>829</v>
      </c>
      <c r="H340" s="229" t="s">
        <v>90</v>
      </c>
      <c r="I340" s="527">
        <v>50</v>
      </c>
      <c r="J340" s="527">
        <v>50</v>
      </c>
      <c r="K340" s="527">
        <v>0</v>
      </c>
      <c r="O340" s="578"/>
    </row>
    <row r="341" spans="1:15" ht="30.75" customHeight="1" x14ac:dyDescent="0.25">
      <c r="A341" s="1288"/>
      <c r="B341" s="1313"/>
      <c r="C341" s="650" t="s">
        <v>239</v>
      </c>
      <c r="D341" s="229"/>
      <c r="E341" s="229"/>
      <c r="F341" s="229"/>
      <c r="G341" s="229"/>
      <c r="H341" s="229"/>
      <c r="I341" s="230">
        <v>4090</v>
      </c>
      <c r="J341" s="230">
        <v>4090</v>
      </c>
      <c r="K341" s="527">
        <v>0</v>
      </c>
      <c r="L341" s="230">
        <f>L342+L345+L346+L348+L349+L351+L433</f>
        <v>0</v>
      </c>
      <c r="M341" s="230">
        <f>M342+M345+M346+M348+M349+M351+M433</f>
        <v>0</v>
      </c>
      <c r="N341" s="230">
        <f>N342+N345+N346+N348+N349+N351+N433</f>
        <v>0</v>
      </c>
      <c r="O341" s="578"/>
    </row>
    <row r="342" spans="1:15" ht="16.5" customHeight="1" x14ac:dyDescent="0.25">
      <c r="A342" s="1330" t="s">
        <v>129</v>
      </c>
      <c r="B342" s="1327" t="s">
        <v>828</v>
      </c>
      <c r="C342" s="648" t="s">
        <v>344</v>
      </c>
      <c r="D342" s="565"/>
      <c r="E342" s="565"/>
      <c r="F342" s="565"/>
      <c r="G342" s="565"/>
      <c r="H342" s="565"/>
      <c r="I342" s="482">
        <f>I343+I344+I345+I346</f>
        <v>13800</v>
      </c>
      <c r="J342" s="482">
        <f t="shared" ref="J342:K342" si="59">J343+J344+J345+J346</f>
        <v>13800</v>
      </c>
      <c r="K342" s="482">
        <f t="shared" si="59"/>
        <v>0</v>
      </c>
      <c r="O342" s="578"/>
    </row>
    <row r="343" spans="1:15" ht="24.75" customHeight="1" x14ac:dyDescent="0.25">
      <c r="A343" s="1314"/>
      <c r="B343" s="1328"/>
      <c r="C343" s="648" t="s">
        <v>236</v>
      </c>
      <c r="D343" s="565"/>
      <c r="E343" s="565"/>
      <c r="F343" s="565"/>
      <c r="G343" s="565"/>
      <c r="H343" s="565"/>
      <c r="I343" s="482">
        <v>0</v>
      </c>
      <c r="J343" s="482">
        <v>0</v>
      </c>
      <c r="K343" s="482">
        <v>0</v>
      </c>
      <c r="O343" s="578"/>
    </row>
    <row r="344" spans="1:15" ht="17.25" customHeight="1" x14ac:dyDescent="0.25">
      <c r="A344" s="1314"/>
      <c r="B344" s="1328"/>
      <c r="C344" s="664" t="s">
        <v>237</v>
      </c>
      <c r="D344" s="565"/>
      <c r="E344" s="565"/>
      <c r="F344" s="565"/>
      <c r="G344" s="565"/>
      <c r="H344" s="565"/>
      <c r="I344" s="230">
        <v>9660</v>
      </c>
      <c r="J344" s="230">
        <v>9660</v>
      </c>
      <c r="K344" s="230">
        <v>0</v>
      </c>
      <c r="O344" s="578"/>
    </row>
    <row r="345" spans="1:15" ht="18" customHeight="1" x14ac:dyDescent="0.25">
      <c r="A345" s="1314"/>
      <c r="B345" s="1328"/>
      <c r="C345" s="648" t="s">
        <v>6</v>
      </c>
      <c r="D345" s="565" t="s">
        <v>383</v>
      </c>
      <c r="E345" s="565" t="s">
        <v>377</v>
      </c>
      <c r="F345" s="565" t="s">
        <v>381</v>
      </c>
      <c r="G345" s="565" t="s">
        <v>830</v>
      </c>
      <c r="H345" s="565" t="s">
        <v>831</v>
      </c>
      <c r="I345" s="230">
        <v>50</v>
      </c>
      <c r="J345" s="230">
        <v>50</v>
      </c>
      <c r="K345" s="674">
        <v>0</v>
      </c>
      <c r="O345" s="578"/>
    </row>
    <row r="346" spans="1:15" ht="21.75" customHeight="1" x14ac:dyDescent="0.25">
      <c r="A346" s="1315"/>
      <c r="B346" s="1329"/>
      <c r="C346" s="648" t="s">
        <v>239</v>
      </c>
      <c r="D346" s="565"/>
      <c r="E346" s="565"/>
      <c r="F346" s="565"/>
      <c r="G346" s="565"/>
      <c r="H346" s="565"/>
      <c r="I346" s="230">
        <v>4090</v>
      </c>
      <c r="J346" s="230">
        <v>4090</v>
      </c>
      <c r="K346" s="674">
        <v>0</v>
      </c>
      <c r="O346" s="578"/>
    </row>
    <row r="347" spans="1:15" ht="75.75" customHeight="1" x14ac:dyDescent="0.25">
      <c r="A347" s="568" t="s">
        <v>86</v>
      </c>
      <c r="B347" s="567" t="s">
        <v>792</v>
      </c>
      <c r="C347" s="567"/>
      <c r="D347" s="567"/>
      <c r="E347" s="567"/>
      <c r="F347" s="567"/>
      <c r="G347" s="567" t="s">
        <v>250</v>
      </c>
      <c r="H347" s="567"/>
      <c r="I347" s="480">
        <f>I348+I349+I350+I351+I352+I353</f>
        <v>11108</v>
      </c>
      <c r="J347" s="480">
        <f t="shared" ref="J347" si="60">J348+J349+J350+J351+J352+J353</f>
        <v>11108</v>
      </c>
      <c r="K347" s="480">
        <f>K348+K349+K350+K351+K352+K353</f>
        <v>2189.02</v>
      </c>
      <c r="O347" s="578"/>
    </row>
    <row r="348" spans="1:15" ht="20.25" customHeight="1" x14ac:dyDescent="0.25">
      <c r="A348" s="1330" t="s">
        <v>158</v>
      </c>
      <c r="B348" s="1327" t="s">
        <v>832</v>
      </c>
      <c r="C348" s="648"/>
      <c r="D348" s="565" t="s">
        <v>249</v>
      </c>
      <c r="E348" s="565" t="s">
        <v>357</v>
      </c>
      <c r="F348" s="565" t="s">
        <v>399</v>
      </c>
      <c r="G348" s="565" t="s">
        <v>252</v>
      </c>
      <c r="H348" s="565" t="s">
        <v>627</v>
      </c>
      <c r="I348" s="230">
        <v>8300</v>
      </c>
      <c r="J348" s="230">
        <v>8300</v>
      </c>
      <c r="K348" s="230">
        <v>1751.25</v>
      </c>
      <c r="O348" s="578"/>
    </row>
    <row r="349" spans="1:15" ht="18" customHeight="1" x14ac:dyDescent="0.25">
      <c r="A349" s="1314"/>
      <c r="B349" s="1312"/>
      <c r="C349" s="650"/>
      <c r="D349" s="565" t="s">
        <v>249</v>
      </c>
      <c r="E349" s="565" t="s">
        <v>357</v>
      </c>
      <c r="F349" s="565" t="s">
        <v>399</v>
      </c>
      <c r="G349" s="565" t="s">
        <v>252</v>
      </c>
      <c r="H349" s="565" t="s">
        <v>833</v>
      </c>
      <c r="I349" s="230">
        <v>44</v>
      </c>
      <c r="J349" s="230">
        <v>44</v>
      </c>
      <c r="K349" s="230">
        <v>0</v>
      </c>
      <c r="O349" s="578"/>
    </row>
    <row r="350" spans="1:15" s="300" customFormat="1" ht="18" customHeight="1" x14ac:dyDescent="0.25">
      <c r="A350" s="1314"/>
      <c r="B350" s="1312"/>
      <c r="C350" s="650"/>
      <c r="D350" s="565" t="s">
        <v>249</v>
      </c>
      <c r="E350" s="565" t="s">
        <v>357</v>
      </c>
      <c r="F350" s="565" t="s">
        <v>399</v>
      </c>
      <c r="G350" s="565" t="s">
        <v>252</v>
      </c>
      <c r="H350" s="565" t="s">
        <v>834</v>
      </c>
      <c r="I350" s="482">
        <v>2643</v>
      </c>
      <c r="J350" s="482">
        <v>2643</v>
      </c>
      <c r="K350" s="482">
        <v>396.7</v>
      </c>
      <c r="O350" s="578"/>
    </row>
    <row r="351" spans="1:15" s="300" customFormat="1" ht="23.25" customHeight="1" x14ac:dyDescent="0.25">
      <c r="A351" s="1314"/>
      <c r="B351" s="1312"/>
      <c r="C351" s="650"/>
      <c r="D351" s="565" t="s">
        <v>249</v>
      </c>
      <c r="E351" s="565" t="s">
        <v>357</v>
      </c>
      <c r="F351" s="565" t="s">
        <v>399</v>
      </c>
      <c r="G351" s="565" t="s">
        <v>252</v>
      </c>
      <c r="H351" s="565" t="s">
        <v>359</v>
      </c>
      <c r="I351" s="482">
        <v>40</v>
      </c>
      <c r="J351" s="482">
        <v>40</v>
      </c>
      <c r="K351" s="482">
        <v>36.840000000000003</v>
      </c>
      <c r="O351" s="578"/>
    </row>
    <row r="352" spans="1:15" s="300" customFormat="1" ht="16.5" customHeight="1" x14ac:dyDescent="0.25">
      <c r="A352" s="1314"/>
      <c r="B352" s="1312"/>
      <c r="C352" s="650"/>
      <c r="D352" s="565" t="s">
        <v>249</v>
      </c>
      <c r="E352" s="565" t="s">
        <v>357</v>
      </c>
      <c r="F352" s="565" t="s">
        <v>399</v>
      </c>
      <c r="G352" s="565" t="s">
        <v>252</v>
      </c>
      <c r="H352" s="565" t="s">
        <v>374</v>
      </c>
      <c r="I352" s="482">
        <v>1</v>
      </c>
      <c r="J352" s="482">
        <v>1</v>
      </c>
      <c r="K352" s="482">
        <v>0</v>
      </c>
      <c r="O352" s="578"/>
    </row>
    <row r="353" spans="1:15" s="300" customFormat="1" ht="16.5" customHeight="1" x14ac:dyDescent="0.25">
      <c r="A353" s="1315"/>
      <c r="B353" s="1313"/>
      <c r="C353" s="1181"/>
      <c r="D353" s="1214" t="s">
        <v>249</v>
      </c>
      <c r="E353" s="1214" t="s">
        <v>155</v>
      </c>
      <c r="F353" s="1214" t="s">
        <v>357</v>
      </c>
      <c r="G353" s="1214" t="s">
        <v>1232</v>
      </c>
      <c r="H353" s="1214" t="s">
        <v>1233</v>
      </c>
      <c r="I353" s="482">
        <v>80</v>
      </c>
      <c r="J353" s="482">
        <v>80</v>
      </c>
      <c r="K353" s="482">
        <v>4.2300000000000004</v>
      </c>
      <c r="O353" s="578"/>
    </row>
    <row r="354" spans="1:15" s="300" customFormat="1" ht="60.75" customHeight="1" x14ac:dyDescent="0.25">
      <c r="A354" s="666" t="s">
        <v>103</v>
      </c>
      <c r="B354" s="574" t="s">
        <v>835</v>
      </c>
      <c r="C354" s="650"/>
      <c r="D354" s="567"/>
      <c r="E354" s="567"/>
      <c r="F354" s="567"/>
      <c r="G354" s="567"/>
      <c r="H354" s="567"/>
      <c r="I354" s="480"/>
      <c r="J354" s="480"/>
      <c r="K354" s="480"/>
      <c r="O354" s="578"/>
    </row>
    <row r="355" spans="1:15" s="300" customFormat="1" ht="38.25" customHeight="1" x14ac:dyDescent="0.25">
      <c r="A355" s="666">
        <v>1</v>
      </c>
      <c r="B355" s="618" t="s">
        <v>710</v>
      </c>
      <c r="C355" s="1181"/>
      <c r="D355" s="1167"/>
      <c r="E355" s="1167"/>
      <c r="F355" s="1167"/>
      <c r="G355" s="1167"/>
      <c r="H355" s="1167"/>
      <c r="I355" s="480">
        <f>I356+I362</f>
        <v>273055.5</v>
      </c>
      <c r="J355" s="480">
        <f>J356+J362</f>
        <v>273055.5</v>
      </c>
      <c r="K355" s="480">
        <f t="shared" ref="K355" si="61">K356+K362</f>
        <v>71057.7</v>
      </c>
      <c r="O355" s="578"/>
    </row>
    <row r="356" spans="1:15" s="300" customFormat="1" ht="31.5" customHeight="1" x14ac:dyDescent="0.25">
      <c r="A356" s="665" t="s">
        <v>111</v>
      </c>
      <c r="B356" s="1188" t="s">
        <v>255</v>
      </c>
      <c r="C356" s="1181"/>
      <c r="D356" s="1214"/>
      <c r="E356" s="1214"/>
      <c r="F356" s="1214"/>
      <c r="G356" s="1214"/>
      <c r="H356" s="1214"/>
      <c r="I356" s="480">
        <f>I357+I358+I359+I360+I361</f>
        <v>247800</v>
      </c>
      <c r="J356" s="480">
        <f>J357+J358+J359+J360+J361</f>
        <v>247800</v>
      </c>
      <c r="K356" s="480">
        <f t="shared" ref="K356" si="62">K357+K358+K359+K360+K361</f>
        <v>47300</v>
      </c>
      <c r="O356" s="578"/>
    </row>
    <row r="357" spans="1:15" s="300" customFormat="1" ht="36" customHeight="1" x14ac:dyDescent="0.25">
      <c r="A357" s="665" t="s">
        <v>308</v>
      </c>
      <c r="B357" s="1188" t="s">
        <v>836</v>
      </c>
      <c r="C357" s="1181"/>
      <c r="D357" s="1214"/>
      <c r="E357" s="1214"/>
      <c r="F357" s="1214"/>
      <c r="G357" s="1214"/>
      <c r="H357" s="1214"/>
      <c r="I357" s="480">
        <v>182000</v>
      </c>
      <c r="J357" s="480">
        <v>182000</v>
      </c>
      <c r="K357" s="480">
        <v>40100</v>
      </c>
      <c r="O357" s="578"/>
    </row>
    <row r="358" spans="1:15" s="300" customFormat="1" ht="28.5" customHeight="1" x14ac:dyDescent="0.25">
      <c r="A358" s="665" t="s">
        <v>309</v>
      </c>
      <c r="B358" s="1188" t="s">
        <v>257</v>
      </c>
      <c r="C358" s="1181"/>
      <c r="D358" s="1214"/>
      <c r="E358" s="1214"/>
      <c r="F358" s="1214"/>
      <c r="G358" s="1214"/>
      <c r="H358" s="1214"/>
      <c r="I358" s="480">
        <v>0</v>
      </c>
      <c r="J358" s="480">
        <v>0</v>
      </c>
      <c r="K358" s="480">
        <v>0</v>
      </c>
      <c r="O358" s="578"/>
    </row>
    <row r="359" spans="1:15" s="300" customFormat="1" ht="19.5" customHeight="1" x14ac:dyDescent="0.25">
      <c r="A359" s="665" t="s">
        <v>310</v>
      </c>
      <c r="B359" s="1188" t="s">
        <v>258</v>
      </c>
      <c r="C359" s="1181"/>
      <c r="D359" s="1214"/>
      <c r="E359" s="1214"/>
      <c r="F359" s="1214"/>
      <c r="G359" s="1214"/>
      <c r="H359" s="1214"/>
      <c r="I359" s="480">
        <v>3800</v>
      </c>
      <c r="J359" s="480">
        <v>3800</v>
      </c>
      <c r="K359" s="480">
        <v>1000</v>
      </c>
      <c r="O359" s="578"/>
    </row>
    <row r="360" spans="1:15" s="300" customFormat="1" ht="31.5" customHeight="1" x14ac:dyDescent="0.25">
      <c r="A360" s="665" t="s">
        <v>470</v>
      </c>
      <c r="B360" s="1188" t="s">
        <v>259</v>
      </c>
      <c r="C360" s="1181"/>
      <c r="D360" s="1214"/>
      <c r="E360" s="1214"/>
      <c r="F360" s="1214"/>
      <c r="G360" s="1214"/>
      <c r="H360" s="1214"/>
      <c r="I360" s="480">
        <v>60500</v>
      </c>
      <c r="J360" s="480">
        <v>60500</v>
      </c>
      <c r="K360" s="480">
        <v>4800</v>
      </c>
      <c r="O360" s="578"/>
    </row>
    <row r="361" spans="1:15" s="300" customFormat="1" ht="39" customHeight="1" x14ac:dyDescent="0.25">
      <c r="A361" s="665" t="s">
        <v>471</v>
      </c>
      <c r="B361" s="1188" t="s">
        <v>260</v>
      </c>
      <c r="C361" s="1181"/>
      <c r="D361" s="1214"/>
      <c r="E361" s="1214"/>
      <c r="F361" s="1214"/>
      <c r="G361" s="1214"/>
      <c r="H361" s="1214"/>
      <c r="I361" s="480">
        <v>1500</v>
      </c>
      <c r="J361" s="480">
        <v>1500</v>
      </c>
      <c r="K361" s="480">
        <v>1400</v>
      </c>
      <c r="O361" s="578"/>
    </row>
    <row r="362" spans="1:15" s="300" customFormat="1" ht="35.25" customHeight="1" x14ac:dyDescent="0.25">
      <c r="A362" s="667" t="s">
        <v>114</v>
      </c>
      <c r="B362" s="574" t="s">
        <v>837</v>
      </c>
      <c r="C362" s="650"/>
      <c r="D362" s="567"/>
      <c r="E362" s="567"/>
      <c r="F362" s="567"/>
      <c r="G362" s="567"/>
      <c r="H362" s="567"/>
      <c r="I362" s="480">
        <f>I363+I364+I365+I366+I367+I368</f>
        <v>25255.5</v>
      </c>
      <c r="J362" s="480">
        <f t="shared" ref="J362:K362" si="63">J363+J364+J365+J366+J367+J368</f>
        <v>25255.5</v>
      </c>
      <c r="K362" s="480">
        <f t="shared" si="63"/>
        <v>23757.7</v>
      </c>
      <c r="O362" s="578"/>
    </row>
    <row r="363" spans="1:15" s="300" customFormat="1" ht="21" customHeight="1" x14ac:dyDescent="0.25">
      <c r="A363" s="665" t="s">
        <v>297</v>
      </c>
      <c r="B363" s="575" t="s">
        <v>263</v>
      </c>
      <c r="C363" s="650"/>
      <c r="D363" s="565"/>
      <c r="E363" s="565"/>
      <c r="F363" s="565"/>
      <c r="G363" s="565"/>
      <c r="H363" s="565"/>
      <c r="I363" s="482">
        <v>0</v>
      </c>
      <c r="J363" s="482">
        <v>0</v>
      </c>
      <c r="K363" s="482">
        <v>2700</v>
      </c>
      <c r="O363" s="578"/>
    </row>
    <row r="364" spans="1:15" s="300" customFormat="1" ht="30.75" customHeight="1" x14ac:dyDescent="0.25">
      <c r="A364" s="665" t="s">
        <v>298</v>
      </c>
      <c r="B364" s="575" t="s">
        <v>264</v>
      </c>
      <c r="C364" s="650"/>
      <c r="D364" s="565"/>
      <c r="E364" s="565"/>
      <c r="F364" s="565"/>
      <c r="G364" s="565"/>
      <c r="H364" s="565"/>
      <c r="I364" s="482">
        <v>0</v>
      </c>
      <c r="J364" s="482">
        <v>0</v>
      </c>
      <c r="K364" s="482">
        <v>0</v>
      </c>
      <c r="O364" s="578"/>
    </row>
    <row r="365" spans="1:15" s="300" customFormat="1" ht="44.25" customHeight="1" x14ac:dyDescent="0.25">
      <c r="A365" s="665" t="s">
        <v>299</v>
      </c>
      <c r="B365" s="575" t="s">
        <v>838</v>
      </c>
      <c r="C365" s="650"/>
      <c r="D365" s="565"/>
      <c r="E365" s="565"/>
      <c r="F365" s="565"/>
      <c r="G365" s="565"/>
      <c r="H365" s="565"/>
      <c r="I365" s="482">
        <v>12000</v>
      </c>
      <c r="J365" s="482">
        <v>12000</v>
      </c>
      <c r="K365" s="482">
        <v>21000</v>
      </c>
      <c r="O365" s="578"/>
    </row>
    <row r="366" spans="1:15" s="300" customFormat="1" ht="27" customHeight="1" x14ac:dyDescent="0.25">
      <c r="A366" s="665" t="s">
        <v>300</v>
      </c>
      <c r="B366" s="575" t="s">
        <v>266</v>
      </c>
      <c r="C366" s="650"/>
      <c r="D366" s="565"/>
      <c r="E366" s="565"/>
      <c r="F366" s="565"/>
      <c r="G366" s="565"/>
      <c r="H366" s="565"/>
      <c r="I366" s="482">
        <v>5000</v>
      </c>
      <c r="J366" s="482">
        <v>5000</v>
      </c>
      <c r="K366" s="482">
        <v>0</v>
      </c>
      <c r="O366" s="578"/>
    </row>
    <row r="367" spans="1:15" s="300" customFormat="1" ht="20.25" customHeight="1" x14ac:dyDescent="0.25">
      <c r="A367" s="665" t="s">
        <v>301</v>
      </c>
      <c r="B367" s="575" t="s">
        <v>258</v>
      </c>
      <c r="C367" s="650"/>
      <c r="D367" s="565"/>
      <c r="E367" s="565"/>
      <c r="F367" s="565"/>
      <c r="G367" s="565"/>
      <c r="H367" s="565"/>
      <c r="I367" s="482">
        <v>255.5</v>
      </c>
      <c r="J367" s="482">
        <v>255.5</v>
      </c>
      <c r="K367" s="482">
        <v>57.7</v>
      </c>
      <c r="O367" s="578"/>
    </row>
    <row r="368" spans="1:15" s="300" customFormat="1" ht="27.75" customHeight="1" x14ac:dyDescent="0.25">
      <c r="A368" s="665" t="s">
        <v>302</v>
      </c>
      <c r="B368" s="575" t="s">
        <v>267</v>
      </c>
      <c r="C368" s="650"/>
      <c r="D368" s="565"/>
      <c r="E368" s="565"/>
      <c r="F368" s="565"/>
      <c r="G368" s="565"/>
      <c r="H368" s="565"/>
      <c r="I368" s="482">
        <v>8000</v>
      </c>
      <c r="J368" s="482">
        <v>8000</v>
      </c>
      <c r="K368" s="482">
        <v>0</v>
      </c>
      <c r="O368" s="578"/>
    </row>
    <row r="369" spans="1:15" s="300" customFormat="1" ht="68.25" customHeight="1" x14ac:dyDescent="0.25">
      <c r="A369" s="667" t="s">
        <v>29</v>
      </c>
      <c r="B369" s="574" t="s">
        <v>840</v>
      </c>
      <c r="C369" s="567" t="s">
        <v>841</v>
      </c>
      <c r="D369" s="567"/>
      <c r="E369" s="567"/>
      <c r="F369" s="567"/>
      <c r="G369" s="567"/>
      <c r="H369" s="567"/>
      <c r="I369" s="480">
        <f>I370+I379</f>
        <v>28010.720000000001</v>
      </c>
      <c r="J369" s="480">
        <f t="shared" ref="J369" si="64">J370+J379</f>
        <v>28045.72</v>
      </c>
      <c r="K369" s="480">
        <f>K370+K379</f>
        <v>4549.09</v>
      </c>
      <c r="O369" s="578"/>
    </row>
    <row r="370" spans="1:15" s="300" customFormat="1" ht="39" customHeight="1" x14ac:dyDescent="0.25">
      <c r="A370" s="667" t="s">
        <v>121</v>
      </c>
      <c r="B370" s="574" t="s">
        <v>839</v>
      </c>
      <c r="C370" s="567" t="s">
        <v>842</v>
      </c>
      <c r="D370" s="567"/>
      <c r="E370" s="567"/>
      <c r="F370" s="567"/>
      <c r="G370" s="567"/>
      <c r="H370" s="567"/>
      <c r="I370" s="480">
        <f>I372+I373+I374+I375++I376+I377+I378</f>
        <v>25920.720000000001</v>
      </c>
      <c r="J370" s="480">
        <f t="shared" ref="J370" si="65">J371+J376+J377+J378</f>
        <v>25920.720000000001</v>
      </c>
      <c r="K370" s="480">
        <f>K371+K376+K377+K378</f>
        <v>4549.09</v>
      </c>
      <c r="O370" s="578"/>
    </row>
    <row r="371" spans="1:15" s="300" customFormat="1" ht="30" customHeight="1" x14ac:dyDescent="0.25">
      <c r="A371" s="665" t="s">
        <v>31</v>
      </c>
      <c r="B371" s="575" t="s">
        <v>843</v>
      </c>
      <c r="C371" s="650"/>
      <c r="D371" s="565"/>
      <c r="E371" s="565"/>
      <c r="F371" s="565"/>
      <c r="G371" s="565"/>
      <c r="H371" s="565"/>
      <c r="I371" s="480">
        <f>I372+I373+I374+I375</f>
        <v>450.48</v>
      </c>
      <c r="J371" s="480">
        <f t="shared" ref="J371:K371" si="66">J372+J373+J374+J375</f>
        <v>450.48</v>
      </c>
      <c r="K371" s="480">
        <f t="shared" si="66"/>
        <v>320</v>
      </c>
      <c r="O371" s="578"/>
    </row>
    <row r="372" spans="1:15" s="300" customFormat="1" ht="57" customHeight="1" x14ac:dyDescent="0.25">
      <c r="A372" s="665" t="s">
        <v>628</v>
      </c>
      <c r="B372" s="575" t="s">
        <v>844</v>
      </c>
      <c r="C372" s="648" t="s">
        <v>508</v>
      </c>
      <c r="D372" s="565" t="s">
        <v>383</v>
      </c>
      <c r="E372" s="565" t="s">
        <v>357</v>
      </c>
      <c r="F372" s="565" t="s">
        <v>155</v>
      </c>
      <c r="G372" s="565" t="s">
        <v>845</v>
      </c>
      <c r="H372" s="565" t="s">
        <v>359</v>
      </c>
      <c r="I372" s="482">
        <v>90</v>
      </c>
      <c r="J372" s="482">
        <v>90</v>
      </c>
      <c r="K372" s="482">
        <v>0</v>
      </c>
      <c r="O372" s="578"/>
    </row>
    <row r="373" spans="1:15" s="300" customFormat="1" ht="60.75" customHeight="1" x14ac:dyDescent="0.25">
      <c r="A373" s="665" t="s">
        <v>629</v>
      </c>
      <c r="B373" s="575" t="s">
        <v>846</v>
      </c>
      <c r="C373" s="648"/>
      <c r="D373" s="565" t="s">
        <v>383</v>
      </c>
      <c r="E373" s="565" t="s">
        <v>357</v>
      </c>
      <c r="F373" s="565" t="s">
        <v>155</v>
      </c>
      <c r="G373" s="565" t="s">
        <v>271</v>
      </c>
      <c r="H373" s="565" t="s">
        <v>380</v>
      </c>
      <c r="I373" s="482">
        <v>300</v>
      </c>
      <c r="J373" s="482">
        <v>300</v>
      </c>
      <c r="K373" s="482">
        <v>290</v>
      </c>
      <c r="O373" s="578"/>
    </row>
    <row r="374" spans="1:15" s="300" customFormat="1" ht="59.25" customHeight="1" x14ac:dyDescent="0.25">
      <c r="A374" s="665" t="s">
        <v>630</v>
      </c>
      <c r="B374" s="575" t="s">
        <v>847</v>
      </c>
      <c r="C374" s="650"/>
      <c r="D374" s="565" t="s">
        <v>383</v>
      </c>
      <c r="E374" s="565" t="s">
        <v>357</v>
      </c>
      <c r="F374" s="565" t="s">
        <v>155</v>
      </c>
      <c r="G374" s="565" t="s">
        <v>272</v>
      </c>
      <c r="H374" s="565" t="s">
        <v>380</v>
      </c>
      <c r="I374" s="482">
        <v>60</v>
      </c>
      <c r="J374" s="482">
        <v>60</v>
      </c>
      <c r="K374" s="482">
        <v>30</v>
      </c>
      <c r="O374" s="578"/>
    </row>
    <row r="375" spans="1:15" s="300" customFormat="1" ht="30" customHeight="1" x14ac:dyDescent="0.25">
      <c r="A375" s="665" t="s">
        <v>737</v>
      </c>
      <c r="B375" s="575" t="s">
        <v>848</v>
      </c>
      <c r="C375" s="650"/>
      <c r="D375" s="565" t="s">
        <v>383</v>
      </c>
      <c r="E375" s="565" t="s">
        <v>357</v>
      </c>
      <c r="F375" s="565" t="s">
        <v>155</v>
      </c>
      <c r="G375" s="565" t="s">
        <v>849</v>
      </c>
      <c r="H375" s="565" t="s">
        <v>359</v>
      </c>
      <c r="I375" s="482">
        <v>0.48</v>
      </c>
      <c r="J375" s="482">
        <v>0.48</v>
      </c>
      <c r="K375" s="482">
        <v>0</v>
      </c>
      <c r="O375" s="578"/>
    </row>
    <row r="376" spans="1:15" s="300" customFormat="1" ht="50.25" customHeight="1" x14ac:dyDescent="0.25">
      <c r="A376" s="665" t="s">
        <v>32</v>
      </c>
      <c r="B376" s="623" t="s">
        <v>850</v>
      </c>
      <c r="C376" s="650" t="s">
        <v>237</v>
      </c>
      <c r="D376" s="609" t="s">
        <v>383</v>
      </c>
      <c r="E376" s="609" t="s">
        <v>377</v>
      </c>
      <c r="F376" s="609" t="s">
        <v>378</v>
      </c>
      <c r="G376" s="609" t="s">
        <v>208</v>
      </c>
      <c r="H376" s="609" t="s">
        <v>380</v>
      </c>
      <c r="I376" s="482">
        <v>16021.15</v>
      </c>
      <c r="J376" s="482">
        <v>16021.15</v>
      </c>
      <c r="K376" s="482">
        <v>2834.37</v>
      </c>
      <c r="O376" s="578"/>
    </row>
    <row r="377" spans="1:15" s="300" customFormat="1" ht="46.5" customHeight="1" x14ac:dyDescent="0.25">
      <c r="A377" s="665" t="s">
        <v>450</v>
      </c>
      <c r="B377" s="575" t="s">
        <v>851</v>
      </c>
      <c r="C377" s="650" t="s">
        <v>237</v>
      </c>
      <c r="D377" s="565" t="s">
        <v>383</v>
      </c>
      <c r="E377" s="565" t="s">
        <v>377</v>
      </c>
      <c r="F377" s="565" t="s">
        <v>378</v>
      </c>
      <c r="G377" s="565" t="s">
        <v>211</v>
      </c>
      <c r="H377" s="565" t="s">
        <v>209</v>
      </c>
      <c r="I377" s="482">
        <v>6866.21</v>
      </c>
      <c r="J377" s="482">
        <v>6866.21</v>
      </c>
      <c r="K377" s="482">
        <v>962.01</v>
      </c>
      <c r="O377" s="578"/>
    </row>
    <row r="378" spans="1:15" s="300" customFormat="1" ht="81.75" customHeight="1" x14ac:dyDescent="0.25">
      <c r="A378" s="665" t="s">
        <v>451</v>
      </c>
      <c r="B378" s="575" t="s">
        <v>852</v>
      </c>
      <c r="C378" s="650" t="s">
        <v>237</v>
      </c>
      <c r="D378" s="565" t="s">
        <v>383</v>
      </c>
      <c r="E378" s="565" t="s">
        <v>409</v>
      </c>
      <c r="F378" s="565" t="s">
        <v>378</v>
      </c>
      <c r="G378" s="565" t="s">
        <v>272</v>
      </c>
      <c r="H378" s="565" t="s">
        <v>90</v>
      </c>
      <c r="I378" s="482">
        <v>2582.88</v>
      </c>
      <c r="J378" s="482">
        <v>2582.88</v>
      </c>
      <c r="K378" s="482">
        <v>432.71</v>
      </c>
      <c r="O378" s="578"/>
    </row>
    <row r="379" spans="1:15" s="300" customFormat="1" ht="53.25" customHeight="1" x14ac:dyDescent="0.25">
      <c r="A379" s="667" t="s">
        <v>62</v>
      </c>
      <c r="B379" s="627" t="s">
        <v>853</v>
      </c>
      <c r="C379" s="650" t="s">
        <v>508</v>
      </c>
      <c r="D379" s="598"/>
      <c r="E379" s="598"/>
      <c r="F379" s="598"/>
      <c r="G379" s="598" t="s">
        <v>212</v>
      </c>
      <c r="H379" s="598"/>
      <c r="I379" s="480">
        <f>I383+I385+I380</f>
        <v>2090</v>
      </c>
      <c r="J379" s="480">
        <f t="shared" ref="J379:K379" si="67">J383+J385+J380</f>
        <v>2125</v>
      </c>
      <c r="K379" s="480">
        <f t="shared" si="67"/>
        <v>0</v>
      </c>
      <c r="O379" s="578"/>
    </row>
    <row r="380" spans="1:15" s="300" customFormat="1" ht="53.25" customHeight="1" x14ac:dyDescent="0.25">
      <c r="A380" s="667" t="s">
        <v>1234</v>
      </c>
      <c r="B380" s="1220" t="s">
        <v>1235</v>
      </c>
      <c r="C380" s="1181"/>
      <c r="D380" s="1167" t="s">
        <v>383</v>
      </c>
      <c r="E380" s="1167" t="s">
        <v>378</v>
      </c>
      <c r="F380" s="1167" t="s">
        <v>206</v>
      </c>
      <c r="G380" s="1167" t="s">
        <v>212</v>
      </c>
      <c r="H380" s="1167" t="s">
        <v>90</v>
      </c>
      <c r="I380" s="480">
        <f>I381+I382</f>
        <v>1300</v>
      </c>
      <c r="J380" s="480">
        <f t="shared" ref="J380:K380" si="68">J381+J382</f>
        <v>1300</v>
      </c>
      <c r="K380" s="480">
        <f t="shared" si="68"/>
        <v>0</v>
      </c>
      <c r="O380" s="578"/>
    </row>
    <row r="381" spans="1:15" s="300" customFormat="1" ht="53.25" customHeight="1" x14ac:dyDescent="0.25">
      <c r="A381" s="665" t="s">
        <v>64</v>
      </c>
      <c r="B381" s="1219" t="s">
        <v>1236</v>
      </c>
      <c r="C381" s="1181"/>
      <c r="D381" s="1214" t="s">
        <v>383</v>
      </c>
      <c r="E381" s="1214" t="s">
        <v>378</v>
      </c>
      <c r="F381" s="1214" t="s">
        <v>206</v>
      </c>
      <c r="G381" s="1214" t="s">
        <v>1237</v>
      </c>
      <c r="H381" s="1214" t="s">
        <v>359</v>
      </c>
      <c r="I381" s="482">
        <v>900</v>
      </c>
      <c r="J381" s="482">
        <v>900</v>
      </c>
      <c r="K381" s="482">
        <v>0</v>
      </c>
      <c r="O381" s="578"/>
    </row>
    <row r="382" spans="1:15" s="300" customFormat="1" ht="53.25" customHeight="1" x14ac:dyDescent="0.25">
      <c r="A382" s="665" t="s">
        <v>65</v>
      </c>
      <c r="B382" s="1219" t="s">
        <v>1138</v>
      </c>
      <c r="C382" s="1181"/>
      <c r="D382" s="1214" t="s">
        <v>383</v>
      </c>
      <c r="E382" s="1214" t="s">
        <v>378</v>
      </c>
      <c r="F382" s="1214" t="s">
        <v>206</v>
      </c>
      <c r="G382" s="1214" t="s">
        <v>1238</v>
      </c>
      <c r="H382" s="1214" t="s">
        <v>359</v>
      </c>
      <c r="I382" s="482">
        <v>400</v>
      </c>
      <c r="J382" s="482">
        <v>400</v>
      </c>
      <c r="K382" s="482">
        <v>0</v>
      </c>
      <c r="O382" s="578"/>
    </row>
    <row r="383" spans="1:15" s="300" customFormat="1" ht="53.25" customHeight="1" x14ac:dyDescent="0.25">
      <c r="A383" s="667" t="s">
        <v>439</v>
      </c>
      <c r="B383" s="627" t="s">
        <v>715</v>
      </c>
      <c r="C383" s="650"/>
      <c r="D383" s="598" t="s">
        <v>383</v>
      </c>
      <c r="E383" s="598" t="s">
        <v>357</v>
      </c>
      <c r="F383" s="598" t="s">
        <v>155</v>
      </c>
      <c r="G383" s="598" t="s">
        <v>854</v>
      </c>
      <c r="H383" s="598" t="s">
        <v>359</v>
      </c>
      <c r="I383" s="480">
        <f>I384</f>
        <v>600</v>
      </c>
      <c r="J383" s="480">
        <f t="shared" ref="J383:K383" si="69">J384</f>
        <v>635</v>
      </c>
      <c r="K383" s="480">
        <f t="shared" si="69"/>
        <v>0</v>
      </c>
      <c r="O383" s="578"/>
    </row>
    <row r="384" spans="1:15" s="300" customFormat="1" ht="45" customHeight="1" x14ac:dyDescent="0.25">
      <c r="A384" s="665" t="s">
        <v>64</v>
      </c>
      <c r="B384" s="575" t="s">
        <v>213</v>
      </c>
      <c r="C384" s="650"/>
      <c r="D384" s="565" t="s">
        <v>383</v>
      </c>
      <c r="E384" s="565" t="s">
        <v>357</v>
      </c>
      <c r="F384" s="565" t="s">
        <v>155</v>
      </c>
      <c r="G384" s="565" t="s">
        <v>854</v>
      </c>
      <c r="H384" s="565" t="s">
        <v>359</v>
      </c>
      <c r="I384" s="482">
        <v>600</v>
      </c>
      <c r="J384" s="482">
        <v>635</v>
      </c>
      <c r="K384" s="482">
        <v>0</v>
      </c>
      <c r="O384" s="578"/>
    </row>
    <row r="385" spans="1:15" s="300" customFormat="1" ht="48.75" customHeight="1" x14ac:dyDescent="0.25">
      <c r="A385" s="667" t="s">
        <v>440</v>
      </c>
      <c r="B385" s="1220" t="s">
        <v>855</v>
      </c>
      <c r="C385" s="1181"/>
      <c r="D385" s="1167" t="s">
        <v>383</v>
      </c>
      <c r="E385" s="1167" t="s">
        <v>377</v>
      </c>
      <c r="F385" s="1167" t="s">
        <v>399</v>
      </c>
      <c r="G385" s="1167" t="s">
        <v>215</v>
      </c>
      <c r="H385" s="1167" t="s">
        <v>216</v>
      </c>
      <c r="I385" s="480">
        <v>190</v>
      </c>
      <c r="J385" s="480">
        <v>190</v>
      </c>
      <c r="K385" s="480">
        <v>0</v>
      </c>
      <c r="O385" s="578"/>
    </row>
    <row r="386" spans="1:15" s="300" customFormat="1" ht="28.5" customHeight="1" x14ac:dyDescent="0.25">
      <c r="A386" s="1317" t="s">
        <v>916</v>
      </c>
      <c r="B386" s="1317"/>
      <c r="C386" s="1317"/>
      <c r="D386" s="1317"/>
      <c r="E386" s="1317"/>
      <c r="F386" s="1317"/>
      <c r="G386" s="1317"/>
      <c r="H386" s="1317"/>
      <c r="I386" s="1317"/>
      <c r="J386" s="1317"/>
      <c r="K386" s="1317"/>
      <c r="O386" s="578"/>
    </row>
    <row r="387" spans="1:15" s="300" customFormat="1" ht="27" customHeight="1" x14ac:dyDescent="0.25">
      <c r="A387" s="1323" t="s">
        <v>290</v>
      </c>
      <c r="B387" s="1318" t="s">
        <v>348</v>
      </c>
      <c r="C387" s="1320" t="s">
        <v>446</v>
      </c>
      <c r="D387" s="1318" t="s">
        <v>349</v>
      </c>
      <c r="E387" s="1318"/>
      <c r="F387" s="1318"/>
      <c r="G387" s="1318"/>
      <c r="H387" s="1318"/>
      <c r="I387" s="1318" t="s">
        <v>107</v>
      </c>
      <c r="J387" s="1318"/>
      <c r="K387" s="1319"/>
      <c r="O387" s="578"/>
    </row>
    <row r="388" spans="1:15" s="300" customFormat="1" ht="22.5" customHeight="1" x14ac:dyDescent="0.25">
      <c r="A388" s="1324"/>
      <c r="B388" s="1332"/>
      <c r="C388" s="1321"/>
      <c r="D388" s="1332" t="s">
        <v>350</v>
      </c>
      <c r="E388" s="1332" t="s">
        <v>351</v>
      </c>
      <c r="F388" s="1333"/>
      <c r="G388" s="1332" t="s">
        <v>352</v>
      </c>
      <c r="H388" s="1332" t="s">
        <v>353</v>
      </c>
      <c r="I388" s="1364" t="s">
        <v>1239</v>
      </c>
      <c r="J388" s="1364" t="s">
        <v>1244</v>
      </c>
      <c r="K388" s="1364" t="s">
        <v>1245</v>
      </c>
      <c r="O388" s="578"/>
    </row>
    <row r="389" spans="1:15" s="300" customFormat="1" ht="42" customHeight="1" x14ac:dyDescent="0.25">
      <c r="A389" s="1325"/>
      <c r="B389" s="1341"/>
      <c r="C389" s="1322"/>
      <c r="D389" s="1333"/>
      <c r="E389" s="594" t="s">
        <v>354</v>
      </c>
      <c r="F389" s="594" t="s">
        <v>355</v>
      </c>
      <c r="G389" s="1333"/>
      <c r="H389" s="1333"/>
      <c r="I389" s="1365"/>
      <c r="J389" s="1365"/>
      <c r="K389" s="1365"/>
      <c r="O389" s="578"/>
    </row>
    <row r="390" spans="1:15" s="300" customFormat="1" ht="18.75" customHeight="1" x14ac:dyDescent="0.25">
      <c r="A390" s="592">
        <v>1</v>
      </c>
      <c r="B390" s="160">
        <v>2</v>
      </c>
      <c r="C390" s="160"/>
      <c r="D390" s="628">
        <v>4</v>
      </c>
      <c r="E390" s="628">
        <v>5</v>
      </c>
      <c r="F390" s="628">
        <v>5</v>
      </c>
      <c r="G390" s="628">
        <v>6</v>
      </c>
      <c r="H390" s="628">
        <v>7</v>
      </c>
      <c r="I390" s="628">
        <v>8</v>
      </c>
      <c r="J390" s="628">
        <v>9</v>
      </c>
      <c r="K390" s="30">
        <v>10</v>
      </c>
      <c r="O390" s="578"/>
    </row>
    <row r="391" spans="1:15" s="300" customFormat="1" ht="51" customHeight="1" x14ac:dyDescent="0.25">
      <c r="A391" s="491"/>
      <c r="B391" s="518" t="s">
        <v>858</v>
      </c>
      <c r="C391" s="309"/>
      <c r="D391" s="506"/>
      <c r="E391" s="506"/>
      <c r="F391" s="506"/>
      <c r="G391" s="506" t="s">
        <v>857</v>
      </c>
      <c r="H391" s="506"/>
      <c r="I391" s="777">
        <f>I392+I408+I422+I431</f>
        <v>35073.880000000005</v>
      </c>
      <c r="J391" s="777">
        <f>J392+J408+J422+J431</f>
        <v>36589.03</v>
      </c>
      <c r="K391" s="777">
        <f>K392+K408+K422+K431</f>
        <v>6733.5</v>
      </c>
      <c r="O391" s="578"/>
    </row>
    <row r="392" spans="1:15" s="300" customFormat="1" ht="51.75" customHeight="1" x14ac:dyDescent="0.25">
      <c r="A392" s="447">
        <v>1</v>
      </c>
      <c r="B392" s="448" t="s">
        <v>178</v>
      </c>
      <c r="C392" s="507"/>
      <c r="D392" s="509"/>
      <c r="E392" s="509"/>
      <c r="F392" s="509"/>
      <c r="G392" s="506" t="s">
        <v>859</v>
      </c>
      <c r="H392" s="509"/>
      <c r="I392" s="449">
        <f>I393+I396+I399+I402+I403+I404+I405</f>
        <v>355.8</v>
      </c>
      <c r="J392" s="449">
        <f t="shared" ref="J392:K392" si="70">J393+J396+J399+J402+J403+J404+J405</f>
        <v>1870.95</v>
      </c>
      <c r="K392" s="449">
        <f t="shared" si="70"/>
        <v>0</v>
      </c>
      <c r="O392" s="578"/>
    </row>
    <row r="393" spans="1:15" s="300" customFormat="1" ht="18" customHeight="1" x14ac:dyDescent="0.25">
      <c r="A393" s="1300" t="s">
        <v>111</v>
      </c>
      <c r="B393" s="1289" t="s">
        <v>195</v>
      </c>
      <c r="C393" s="1303" t="s">
        <v>749</v>
      </c>
      <c r="D393" s="1294" t="s">
        <v>383</v>
      </c>
      <c r="E393" s="1297" t="s">
        <v>179</v>
      </c>
      <c r="F393" s="1297" t="s">
        <v>385</v>
      </c>
      <c r="G393" s="609"/>
      <c r="H393" s="609"/>
      <c r="I393" s="628">
        <f>I394+I395</f>
        <v>172.97</v>
      </c>
      <c r="J393" s="628">
        <f>J394+J395</f>
        <v>172.97</v>
      </c>
      <c r="K393" s="628">
        <v>0</v>
      </c>
      <c r="O393" s="578"/>
    </row>
    <row r="394" spans="1:15" s="300" customFormat="1" ht="15.75" customHeight="1" x14ac:dyDescent="0.25">
      <c r="A394" s="1301"/>
      <c r="B394" s="1290"/>
      <c r="C394" s="1304"/>
      <c r="D394" s="1295"/>
      <c r="E394" s="1298"/>
      <c r="F394" s="1298"/>
      <c r="G394" s="609" t="s">
        <v>750</v>
      </c>
      <c r="H394" s="609" t="s">
        <v>359</v>
      </c>
      <c r="I394" s="628">
        <v>171.24</v>
      </c>
      <c r="J394" s="1230">
        <v>171.24</v>
      </c>
      <c r="K394" s="1230">
        <v>0</v>
      </c>
      <c r="O394" s="578"/>
    </row>
    <row r="395" spans="1:15" s="300" customFormat="1" ht="17.25" customHeight="1" x14ac:dyDescent="0.25">
      <c r="A395" s="1302"/>
      <c r="B395" s="1291"/>
      <c r="C395" s="1305"/>
      <c r="D395" s="1296"/>
      <c r="E395" s="1299"/>
      <c r="F395" s="1299"/>
      <c r="G395" s="609" t="s">
        <v>751</v>
      </c>
      <c r="H395" s="609" t="s">
        <v>359</v>
      </c>
      <c r="I395" s="628">
        <v>1.73</v>
      </c>
      <c r="J395" s="1230">
        <v>1.73</v>
      </c>
      <c r="K395" s="628">
        <v>0</v>
      </c>
      <c r="O395" s="578"/>
    </row>
    <row r="396" spans="1:15" s="300" customFormat="1" ht="18" customHeight="1" x14ac:dyDescent="0.25">
      <c r="A396" s="1300" t="s">
        <v>114</v>
      </c>
      <c r="B396" s="1289" t="s">
        <v>700</v>
      </c>
      <c r="C396" s="1303" t="s">
        <v>749</v>
      </c>
      <c r="D396" s="1294" t="s">
        <v>383</v>
      </c>
      <c r="E396" s="1297" t="s">
        <v>179</v>
      </c>
      <c r="F396" s="1297" t="s">
        <v>385</v>
      </c>
      <c r="G396" s="1084"/>
      <c r="H396" s="1084"/>
      <c r="I396" s="661">
        <f>I397+I398</f>
        <v>32.83</v>
      </c>
      <c r="J396" s="661">
        <f t="shared" ref="J396:K396" si="71">J397+J398</f>
        <v>32.83</v>
      </c>
      <c r="K396" s="661">
        <f t="shared" si="71"/>
        <v>0</v>
      </c>
      <c r="O396" s="578"/>
    </row>
    <row r="397" spans="1:15" s="300" customFormat="1" ht="15.75" customHeight="1" x14ac:dyDescent="0.25">
      <c r="A397" s="1301"/>
      <c r="B397" s="1290"/>
      <c r="C397" s="1304"/>
      <c r="D397" s="1295"/>
      <c r="E397" s="1298"/>
      <c r="F397" s="1298"/>
      <c r="G397" s="1084" t="s">
        <v>753</v>
      </c>
      <c r="H397" s="1084" t="s">
        <v>359</v>
      </c>
      <c r="I397" s="663">
        <v>0</v>
      </c>
      <c r="J397" s="663">
        <v>0</v>
      </c>
      <c r="K397" s="663">
        <v>0</v>
      </c>
      <c r="O397" s="578"/>
    </row>
    <row r="398" spans="1:15" s="300" customFormat="1" ht="28.5" customHeight="1" x14ac:dyDescent="0.25">
      <c r="A398" s="1302"/>
      <c r="B398" s="1291"/>
      <c r="C398" s="1305"/>
      <c r="D398" s="1296"/>
      <c r="E398" s="1299"/>
      <c r="F398" s="1299"/>
      <c r="G398" s="609" t="s">
        <v>752</v>
      </c>
      <c r="H398" s="609" t="s">
        <v>359</v>
      </c>
      <c r="I398" s="663">
        <v>32.83</v>
      </c>
      <c r="J398" s="663">
        <v>32.83</v>
      </c>
      <c r="K398" s="663">
        <v>0</v>
      </c>
      <c r="O398" s="578"/>
    </row>
    <row r="399" spans="1:15" s="300" customFormat="1" ht="16.5" customHeight="1" x14ac:dyDescent="0.25">
      <c r="A399" s="1300" t="s">
        <v>116</v>
      </c>
      <c r="B399" s="1289" t="s">
        <v>194</v>
      </c>
      <c r="C399" s="1263" t="s">
        <v>861</v>
      </c>
      <c r="D399" s="1294" t="s">
        <v>383</v>
      </c>
      <c r="E399" s="1297" t="s">
        <v>179</v>
      </c>
      <c r="F399" s="1297" t="s">
        <v>385</v>
      </c>
      <c r="G399" s="609"/>
      <c r="H399" s="609"/>
      <c r="I399" s="663">
        <f>I400+I401</f>
        <v>0</v>
      </c>
      <c r="J399" s="663">
        <f t="shared" ref="J399:K399" si="72">J400+J401</f>
        <v>0</v>
      </c>
      <c r="K399" s="663">
        <f t="shared" si="72"/>
        <v>0</v>
      </c>
      <c r="O399" s="578"/>
    </row>
    <row r="400" spans="1:15" s="300" customFormat="1" ht="23.25" customHeight="1" x14ac:dyDescent="0.25">
      <c r="A400" s="1301"/>
      <c r="B400" s="1290"/>
      <c r="C400" s="1292"/>
      <c r="D400" s="1295"/>
      <c r="E400" s="1298"/>
      <c r="F400" s="1298"/>
      <c r="G400" s="609" t="s">
        <v>754</v>
      </c>
      <c r="H400" s="609" t="s">
        <v>359</v>
      </c>
      <c r="I400" s="663">
        <v>0</v>
      </c>
      <c r="J400" s="663">
        <v>0</v>
      </c>
      <c r="K400" s="663">
        <v>0</v>
      </c>
      <c r="O400" s="578"/>
    </row>
    <row r="401" spans="1:15" s="300" customFormat="1" ht="20.25" customHeight="1" x14ac:dyDescent="0.25">
      <c r="A401" s="1302"/>
      <c r="B401" s="1291"/>
      <c r="C401" s="1293"/>
      <c r="D401" s="1296"/>
      <c r="E401" s="1299"/>
      <c r="F401" s="1299"/>
      <c r="G401" s="609" t="s">
        <v>862</v>
      </c>
      <c r="H401" s="609" t="s">
        <v>359</v>
      </c>
      <c r="I401" s="663">
        <v>0</v>
      </c>
      <c r="J401" s="663">
        <v>0</v>
      </c>
      <c r="K401" s="663">
        <v>0</v>
      </c>
      <c r="O401" s="578"/>
    </row>
    <row r="402" spans="1:15" s="300" customFormat="1" ht="33" customHeight="1" x14ac:dyDescent="0.25">
      <c r="A402" s="613" t="s">
        <v>118</v>
      </c>
      <c r="B402" s="619" t="s">
        <v>860</v>
      </c>
      <c r="C402" s="675" t="s">
        <v>861</v>
      </c>
      <c r="D402" s="609" t="s">
        <v>383</v>
      </c>
      <c r="E402" s="609" t="s">
        <v>179</v>
      </c>
      <c r="F402" s="609" t="s">
        <v>385</v>
      </c>
      <c r="G402" s="609" t="s">
        <v>755</v>
      </c>
      <c r="H402" s="609" t="s">
        <v>359</v>
      </c>
      <c r="I402" s="663">
        <v>150</v>
      </c>
      <c r="J402" s="663">
        <v>150</v>
      </c>
      <c r="K402" s="663">
        <v>0</v>
      </c>
      <c r="O402" s="578"/>
    </row>
    <row r="403" spans="1:15" s="300" customFormat="1" ht="59.25" customHeight="1" x14ac:dyDescent="0.25">
      <c r="A403" s="1187" t="s">
        <v>2</v>
      </c>
      <c r="B403" s="619" t="s">
        <v>781</v>
      </c>
      <c r="C403" s="675" t="s">
        <v>863</v>
      </c>
      <c r="D403" s="609" t="s">
        <v>405</v>
      </c>
      <c r="E403" s="609" t="s">
        <v>179</v>
      </c>
      <c r="F403" s="609" t="s">
        <v>385</v>
      </c>
      <c r="G403" s="609" t="s">
        <v>782</v>
      </c>
      <c r="H403" s="609" t="s">
        <v>359</v>
      </c>
      <c r="I403" s="661">
        <v>0</v>
      </c>
      <c r="J403" s="661">
        <v>0</v>
      </c>
      <c r="K403" s="661">
        <v>0</v>
      </c>
      <c r="O403" s="578"/>
    </row>
    <row r="404" spans="1:15" s="300" customFormat="1" ht="31.5" customHeight="1" x14ac:dyDescent="0.25">
      <c r="A404" s="2020" t="s">
        <v>89</v>
      </c>
      <c r="B404" s="1289" t="s">
        <v>1247</v>
      </c>
      <c r="C404" s="1263" t="s">
        <v>1248</v>
      </c>
      <c r="D404" s="433" t="s">
        <v>405</v>
      </c>
      <c r="E404" s="433" t="s">
        <v>179</v>
      </c>
      <c r="F404" s="433" t="s">
        <v>385</v>
      </c>
      <c r="G404" s="1214" t="s">
        <v>1249</v>
      </c>
      <c r="H404" s="1214" t="s">
        <v>359</v>
      </c>
      <c r="I404" s="661">
        <v>0</v>
      </c>
      <c r="J404" s="661">
        <v>1500</v>
      </c>
      <c r="K404" s="661">
        <v>0</v>
      </c>
      <c r="O404" s="578"/>
    </row>
    <row r="405" spans="1:15" s="300" customFormat="1" ht="18.75" customHeight="1" x14ac:dyDescent="0.25">
      <c r="A405" s="1288"/>
      <c r="B405" s="1313"/>
      <c r="C405" s="1261"/>
      <c r="D405" s="433" t="s">
        <v>405</v>
      </c>
      <c r="E405" s="433" t="s">
        <v>179</v>
      </c>
      <c r="F405" s="433" t="s">
        <v>385</v>
      </c>
      <c r="G405" s="1214" t="s">
        <v>1249</v>
      </c>
      <c r="H405" s="1214" t="s">
        <v>359</v>
      </c>
      <c r="I405" s="661">
        <v>0</v>
      </c>
      <c r="J405" s="661">
        <v>15.15</v>
      </c>
      <c r="K405" s="661">
        <v>0</v>
      </c>
      <c r="O405" s="578"/>
    </row>
    <row r="406" spans="1:15" s="300" customFormat="1" ht="27" customHeight="1" x14ac:dyDescent="0.25">
      <c r="A406" s="2020" t="s">
        <v>1246</v>
      </c>
      <c r="B406" s="2023" t="s">
        <v>1184</v>
      </c>
      <c r="C406" s="1263" t="s">
        <v>1248</v>
      </c>
      <c r="D406" s="433" t="s">
        <v>405</v>
      </c>
      <c r="E406" s="433" t="s">
        <v>179</v>
      </c>
      <c r="F406" s="433" t="s">
        <v>385</v>
      </c>
      <c r="G406" s="1214" t="s">
        <v>1249</v>
      </c>
      <c r="H406" s="1214" t="s">
        <v>359</v>
      </c>
      <c r="I406" s="661">
        <v>0</v>
      </c>
      <c r="J406" s="661">
        <v>1500</v>
      </c>
      <c r="K406" s="661">
        <v>0</v>
      </c>
      <c r="O406" s="578"/>
    </row>
    <row r="407" spans="1:15" s="300" customFormat="1" ht="31.5" customHeight="1" x14ac:dyDescent="0.25">
      <c r="A407" s="2021"/>
      <c r="B407" s="2024"/>
      <c r="C407" s="1261"/>
      <c r="D407" s="433" t="s">
        <v>405</v>
      </c>
      <c r="E407" s="433" t="s">
        <v>179</v>
      </c>
      <c r="F407" s="433" t="s">
        <v>385</v>
      </c>
      <c r="G407" s="1214" t="s">
        <v>1249</v>
      </c>
      <c r="H407" s="1214" t="s">
        <v>359</v>
      </c>
      <c r="I407" s="661">
        <v>0</v>
      </c>
      <c r="J407" s="661">
        <v>15.15</v>
      </c>
      <c r="K407" s="661">
        <v>0</v>
      </c>
      <c r="O407" s="578"/>
    </row>
    <row r="408" spans="1:15" s="300" customFormat="1" ht="60.75" customHeight="1" x14ac:dyDescent="0.25">
      <c r="A408" s="581" t="s">
        <v>29</v>
      </c>
      <c r="B408" s="618" t="s">
        <v>864</v>
      </c>
      <c r="C408" s="2022" t="s">
        <v>863</v>
      </c>
      <c r="D408" s="676"/>
      <c r="E408" s="676"/>
      <c r="F408" s="676"/>
      <c r="G408" s="600" t="s">
        <v>865</v>
      </c>
      <c r="H408" s="598"/>
      <c r="I408" s="660">
        <f>I409+I412+I414+I416+I421</f>
        <v>1751.04</v>
      </c>
      <c r="J408" s="660">
        <f>J409+J412+J414+J416+J421</f>
        <v>1751.04</v>
      </c>
      <c r="K408" s="660">
        <f>K409+K412+K414+K416+K421</f>
        <v>702.73</v>
      </c>
      <c r="O408" s="578"/>
    </row>
    <row r="409" spans="1:15" s="300" customFormat="1" ht="41.25" customHeight="1" x14ac:dyDescent="0.25">
      <c r="A409" s="42" t="s">
        <v>121</v>
      </c>
      <c r="B409" s="619" t="s">
        <v>866</v>
      </c>
      <c r="C409" s="675" t="s">
        <v>861</v>
      </c>
      <c r="D409" s="609" t="s">
        <v>383</v>
      </c>
      <c r="E409" s="609" t="s">
        <v>179</v>
      </c>
      <c r="F409" s="609" t="s">
        <v>357</v>
      </c>
      <c r="G409" s="609" t="s">
        <v>180</v>
      </c>
      <c r="H409" s="609" t="s">
        <v>359</v>
      </c>
      <c r="I409" s="661">
        <v>601.04</v>
      </c>
      <c r="J409" s="661">
        <v>601.04</v>
      </c>
      <c r="K409" s="661">
        <v>486.83</v>
      </c>
      <c r="O409" s="578"/>
    </row>
    <row r="410" spans="1:15" s="300" customFormat="1" ht="41.25" customHeight="1" x14ac:dyDescent="0.25">
      <c r="A410" s="42" t="s">
        <v>31</v>
      </c>
      <c r="B410" s="619" t="s">
        <v>181</v>
      </c>
      <c r="C410" s="675" t="s">
        <v>861</v>
      </c>
      <c r="D410" s="609" t="s">
        <v>383</v>
      </c>
      <c r="E410" s="609" t="s">
        <v>179</v>
      </c>
      <c r="F410" s="609" t="s">
        <v>357</v>
      </c>
      <c r="G410" s="609" t="s">
        <v>180</v>
      </c>
      <c r="H410" s="609" t="s">
        <v>359</v>
      </c>
      <c r="I410" s="663">
        <v>501.04</v>
      </c>
      <c r="J410" s="663">
        <v>501.04</v>
      </c>
      <c r="K410" s="663">
        <v>486.83</v>
      </c>
      <c r="O410" s="578"/>
    </row>
    <row r="411" spans="1:15" s="300" customFormat="1" ht="28.5" customHeight="1" x14ac:dyDescent="0.25">
      <c r="A411" s="42" t="s">
        <v>32</v>
      </c>
      <c r="B411" s="619" t="s">
        <v>182</v>
      </c>
      <c r="C411" s="675" t="s">
        <v>861</v>
      </c>
      <c r="D411" s="609" t="s">
        <v>383</v>
      </c>
      <c r="E411" s="609" t="s">
        <v>179</v>
      </c>
      <c r="F411" s="609" t="s">
        <v>357</v>
      </c>
      <c r="G411" s="609" t="s">
        <v>180</v>
      </c>
      <c r="H411" s="609" t="s">
        <v>359</v>
      </c>
      <c r="I411" s="663">
        <v>100</v>
      </c>
      <c r="J411" s="663">
        <v>100</v>
      </c>
      <c r="K411" s="663">
        <v>0</v>
      </c>
      <c r="O411" s="578"/>
    </row>
    <row r="412" spans="1:15" s="300" customFormat="1" ht="25.5" customHeight="1" x14ac:dyDescent="0.25">
      <c r="A412" s="665" t="s">
        <v>321</v>
      </c>
      <c r="B412" s="623" t="s">
        <v>287</v>
      </c>
      <c r="C412" s="675" t="s">
        <v>861</v>
      </c>
      <c r="D412" s="609" t="s">
        <v>383</v>
      </c>
      <c r="E412" s="609" t="s">
        <v>179</v>
      </c>
      <c r="F412" s="609" t="s">
        <v>357</v>
      </c>
      <c r="G412" s="609" t="s">
        <v>183</v>
      </c>
      <c r="H412" s="609" t="s">
        <v>359</v>
      </c>
      <c r="I412" s="663">
        <f>I413</f>
        <v>50</v>
      </c>
      <c r="J412" s="663">
        <f t="shared" ref="J412:K412" si="73">J413</f>
        <v>50</v>
      </c>
      <c r="K412" s="663">
        <f t="shared" si="73"/>
        <v>0</v>
      </c>
      <c r="O412" s="578"/>
    </row>
    <row r="413" spans="1:15" s="300" customFormat="1" ht="57.75" customHeight="1" x14ac:dyDescent="0.25">
      <c r="A413" s="665" t="s">
        <v>34</v>
      </c>
      <c r="B413" s="623" t="s">
        <v>184</v>
      </c>
      <c r="C413" s="675">
        <v>971</v>
      </c>
      <c r="D413" s="609" t="s">
        <v>383</v>
      </c>
      <c r="E413" s="609" t="s">
        <v>179</v>
      </c>
      <c r="F413" s="609" t="s">
        <v>357</v>
      </c>
      <c r="G413" s="609" t="s">
        <v>183</v>
      </c>
      <c r="H413" s="609" t="s">
        <v>359</v>
      </c>
      <c r="I413" s="661">
        <v>50</v>
      </c>
      <c r="J413" s="661">
        <v>50</v>
      </c>
      <c r="K413" s="661">
        <v>0</v>
      </c>
      <c r="O413" s="578"/>
    </row>
    <row r="414" spans="1:15" s="300" customFormat="1" ht="59.25" customHeight="1" x14ac:dyDescent="0.25">
      <c r="A414" s="665" t="s">
        <v>126</v>
      </c>
      <c r="B414" s="623" t="s">
        <v>185</v>
      </c>
      <c r="C414" s="675" t="s">
        <v>861</v>
      </c>
      <c r="D414" s="609" t="s">
        <v>383</v>
      </c>
      <c r="E414" s="609" t="s">
        <v>179</v>
      </c>
      <c r="F414" s="609" t="s">
        <v>357</v>
      </c>
      <c r="G414" s="609" t="s">
        <v>186</v>
      </c>
      <c r="H414" s="609" t="s">
        <v>359</v>
      </c>
      <c r="I414" s="661">
        <f>I415</f>
        <v>100</v>
      </c>
      <c r="J414" s="661">
        <v>100</v>
      </c>
      <c r="K414" s="661">
        <v>0</v>
      </c>
      <c r="O414" s="578"/>
    </row>
    <row r="415" spans="1:15" s="300" customFormat="1" ht="63.75" customHeight="1" x14ac:dyDescent="0.25">
      <c r="A415" s="665" t="s">
        <v>50</v>
      </c>
      <c r="B415" s="622" t="s">
        <v>187</v>
      </c>
      <c r="C415" s="675" t="s">
        <v>861</v>
      </c>
      <c r="D415" s="609" t="s">
        <v>383</v>
      </c>
      <c r="E415" s="609" t="s">
        <v>179</v>
      </c>
      <c r="F415" s="609" t="s">
        <v>357</v>
      </c>
      <c r="G415" s="609" t="s">
        <v>186</v>
      </c>
      <c r="H415" s="609" t="s">
        <v>359</v>
      </c>
      <c r="I415" s="661">
        <v>100</v>
      </c>
      <c r="J415" s="661">
        <v>100</v>
      </c>
      <c r="K415" s="661">
        <v>0</v>
      </c>
      <c r="O415" s="578"/>
    </row>
    <row r="416" spans="1:15" s="300" customFormat="1" ht="56.25" customHeight="1" x14ac:dyDescent="0.25">
      <c r="A416" s="1283" t="s">
        <v>140</v>
      </c>
      <c r="B416" s="689" t="s">
        <v>867</v>
      </c>
      <c r="C416" s="1286" t="s">
        <v>861</v>
      </c>
      <c r="D416" s="1270" t="s">
        <v>383</v>
      </c>
      <c r="E416" s="1270">
        <v>11</v>
      </c>
      <c r="F416" s="1270">
        <v>1</v>
      </c>
      <c r="G416" s="1270">
        <v>590220230</v>
      </c>
      <c r="H416" s="1270">
        <v>244</v>
      </c>
      <c r="I416" s="1273">
        <v>1000</v>
      </c>
      <c r="J416" s="1273">
        <v>1000</v>
      </c>
      <c r="K416" s="1273">
        <v>215.9</v>
      </c>
      <c r="O416" s="578"/>
    </row>
    <row r="417" spans="1:15" s="300" customFormat="1" ht="14.25" customHeight="1" x14ac:dyDescent="0.25">
      <c r="A417" s="1284"/>
      <c r="B417" s="690" t="s">
        <v>692</v>
      </c>
      <c r="C417" s="1287"/>
      <c r="D417" s="1271"/>
      <c r="E417" s="1271"/>
      <c r="F417" s="1271"/>
      <c r="G417" s="1271"/>
      <c r="H417" s="1271"/>
      <c r="I417" s="1274"/>
      <c r="J417" s="1274"/>
      <c r="K417" s="1274"/>
      <c r="O417" s="578"/>
    </row>
    <row r="418" spans="1:15" s="300" customFormat="1" ht="30.75" customHeight="1" x14ac:dyDescent="0.25">
      <c r="A418" s="1284"/>
      <c r="B418" s="690" t="s">
        <v>693</v>
      </c>
      <c r="C418" s="1287"/>
      <c r="D418" s="1271"/>
      <c r="E418" s="1271"/>
      <c r="F418" s="1271"/>
      <c r="G418" s="1271"/>
      <c r="H418" s="1271"/>
      <c r="I418" s="1274"/>
      <c r="J418" s="1274"/>
      <c r="K418" s="1274"/>
      <c r="O418" s="578"/>
    </row>
    <row r="419" spans="1:15" s="300" customFormat="1" ht="30.75" customHeight="1" x14ac:dyDescent="0.25">
      <c r="A419" s="1284"/>
      <c r="B419" s="690" t="s">
        <v>694</v>
      </c>
      <c r="C419" s="1287"/>
      <c r="D419" s="1271"/>
      <c r="E419" s="1271"/>
      <c r="F419" s="1271"/>
      <c r="G419" s="1271"/>
      <c r="H419" s="1271"/>
      <c r="I419" s="1274"/>
      <c r="J419" s="1274"/>
      <c r="K419" s="1274"/>
      <c r="O419" s="578"/>
    </row>
    <row r="420" spans="1:15" s="300" customFormat="1" ht="12.75" customHeight="1" x14ac:dyDescent="0.25">
      <c r="A420" s="1285"/>
      <c r="B420" s="691" t="s">
        <v>695</v>
      </c>
      <c r="C420" s="1288"/>
      <c r="D420" s="1272"/>
      <c r="E420" s="1272"/>
      <c r="F420" s="1272"/>
      <c r="G420" s="1272"/>
      <c r="H420" s="1272"/>
      <c r="I420" s="1275"/>
      <c r="J420" s="1275"/>
      <c r="K420" s="1275"/>
      <c r="O420" s="578"/>
    </row>
    <row r="421" spans="1:15" s="300" customFormat="1" ht="59.25" customHeight="1" x14ac:dyDescent="0.25">
      <c r="A421" s="665" t="s">
        <v>143</v>
      </c>
      <c r="B421" s="623" t="s">
        <v>188</v>
      </c>
      <c r="C421" s="675" t="s">
        <v>861</v>
      </c>
      <c r="D421" s="609" t="s">
        <v>383</v>
      </c>
      <c r="E421" s="609" t="s">
        <v>179</v>
      </c>
      <c r="F421" s="609" t="s">
        <v>357</v>
      </c>
      <c r="G421" s="609" t="s">
        <v>189</v>
      </c>
      <c r="H421" s="609" t="s">
        <v>359</v>
      </c>
      <c r="I421" s="661">
        <v>0</v>
      </c>
      <c r="J421" s="661">
        <v>0</v>
      </c>
      <c r="K421" s="661">
        <v>0</v>
      </c>
      <c r="O421" s="578"/>
    </row>
    <row r="422" spans="1:15" s="300" customFormat="1" ht="34.5" customHeight="1" x14ac:dyDescent="0.25">
      <c r="A422" s="667" t="s">
        <v>868</v>
      </c>
      <c r="B422" s="627" t="s">
        <v>869</v>
      </c>
      <c r="C422" s="650"/>
      <c r="D422" s="598"/>
      <c r="E422" s="598"/>
      <c r="F422" s="598"/>
      <c r="G422" s="598" t="s">
        <v>870</v>
      </c>
      <c r="H422" s="598"/>
      <c r="I422" s="660">
        <f>I423+I426</f>
        <v>100</v>
      </c>
      <c r="J422" s="660">
        <f t="shared" ref="J422:K422" si="74">J423+J426</f>
        <v>100</v>
      </c>
      <c r="K422" s="660">
        <f t="shared" si="74"/>
        <v>0</v>
      </c>
      <c r="O422" s="578"/>
    </row>
    <row r="423" spans="1:15" s="300" customFormat="1" ht="27.75" customHeight="1" x14ac:dyDescent="0.25">
      <c r="A423" s="665" t="s">
        <v>129</v>
      </c>
      <c r="B423" s="623" t="s">
        <v>191</v>
      </c>
      <c r="C423" s="675" t="s">
        <v>861</v>
      </c>
      <c r="D423" s="609" t="s">
        <v>383</v>
      </c>
      <c r="E423" s="609" t="s">
        <v>378</v>
      </c>
      <c r="F423" s="609" t="s">
        <v>206</v>
      </c>
      <c r="G423" s="609" t="s">
        <v>871</v>
      </c>
      <c r="H423" s="609" t="s">
        <v>359</v>
      </c>
      <c r="I423" s="661">
        <f>I424+I425</f>
        <v>100</v>
      </c>
      <c r="J423" s="661">
        <f>J424+J425</f>
        <v>100</v>
      </c>
      <c r="K423" s="661">
        <f t="shared" ref="K423" si="75">K424+K425</f>
        <v>0</v>
      </c>
      <c r="O423" s="578"/>
    </row>
    <row r="424" spans="1:15" s="300" customFormat="1" ht="42.75" customHeight="1" x14ac:dyDescent="0.25">
      <c r="A424" s="665" t="s">
        <v>64</v>
      </c>
      <c r="B424" s="623" t="s">
        <v>192</v>
      </c>
      <c r="C424" s="675" t="s">
        <v>861</v>
      </c>
      <c r="D424" s="609" t="s">
        <v>383</v>
      </c>
      <c r="E424" s="609" t="s">
        <v>378</v>
      </c>
      <c r="F424" s="609" t="s">
        <v>206</v>
      </c>
      <c r="G424" s="609" t="s">
        <v>871</v>
      </c>
      <c r="H424" s="609" t="s">
        <v>359</v>
      </c>
      <c r="I424" s="661">
        <v>50</v>
      </c>
      <c r="J424" s="661">
        <v>50</v>
      </c>
      <c r="K424" s="661">
        <v>0</v>
      </c>
      <c r="O424" s="578"/>
    </row>
    <row r="425" spans="1:15" s="300" customFormat="1" ht="34.5" customHeight="1" x14ac:dyDescent="0.25">
      <c r="A425" s="665" t="s">
        <v>65</v>
      </c>
      <c r="B425" s="623" t="s">
        <v>872</v>
      </c>
      <c r="C425" s="675" t="s">
        <v>861</v>
      </c>
      <c r="D425" s="609" t="s">
        <v>383</v>
      </c>
      <c r="E425" s="609" t="s">
        <v>378</v>
      </c>
      <c r="F425" s="609" t="s">
        <v>206</v>
      </c>
      <c r="G425" s="609" t="s">
        <v>871</v>
      </c>
      <c r="H425" s="609" t="s">
        <v>359</v>
      </c>
      <c r="I425" s="661">
        <v>50</v>
      </c>
      <c r="J425" s="661">
        <v>50</v>
      </c>
      <c r="K425" s="661">
        <v>0</v>
      </c>
      <c r="O425" s="578"/>
    </row>
    <row r="426" spans="1:15" s="300" customFormat="1" ht="30.75" customHeight="1" x14ac:dyDescent="0.25">
      <c r="A426" s="665" t="s">
        <v>439</v>
      </c>
      <c r="B426" s="623" t="s">
        <v>697</v>
      </c>
      <c r="C426" s="675" t="s">
        <v>861</v>
      </c>
      <c r="D426" s="609" t="s">
        <v>383</v>
      </c>
      <c r="E426" s="609" t="s">
        <v>378</v>
      </c>
      <c r="F426" s="609" t="s">
        <v>206</v>
      </c>
      <c r="G426" s="609" t="s">
        <v>873</v>
      </c>
      <c r="H426" s="609" t="s">
        <v>359</v>
      </c>
      <c r="I426" s="661">
        <f>I427</f>
        <v>0</v>
      </c>
      <c r="J426" s="661">
        <v>0</v>
      </c>
      <c r="K426" s="661">
        <v>0</v>
      </c>
      <c r="O426" s="578"/>
    </row>
    <row r="427" spans="1:15" s="300" customFormat="1" ht="42" customHeight="1" x14ac:dyDescent="0.25">
      <c r="A427" s="665" t="s">
        <v>74</v>
      </c>
      <c r="B427" s="623" t="s">
        <v>698</v>
      </c>
      <c r="C427" s="675" t="s">
        <v>861</v>
      </c>
      <c r="D427" s="609" t="s">
        <v>383</v>
      </c>
      <c r="E427" s="609" t="s">
        <v>378</v>
      </c>
      <c r="F427" s="609" t="s">
        <v>206</v>
      </c>
      <c r="G427" s="609" t="s">
        <v>873</v>
      </c>
      <c r="H427" s="609" t="s">
        <v>359</v>
      </c>
      <c r="I427" s="661">
        <v>0</v>
      </c>
      <c r="J427" s="661">
        <v>0</v>
      </c>
      <c r="K427" s="661">
        <v>0</v>
      </c>
      <c r="O427" s="578"/>
    </row>
    <row r="428" spans="1:15" s="300" customFormat="1" ht="33.75" customHeight="1" x14ac:dyDescent="0.25">
      <c r="A428" s="665" t="s">
        <v>76</v>
      </c>
      <c r="B428" s="623" t="s">
        <v>699</v>
      </c>
      <c r="C428" s="675" t="s">
        <v>861</v>
      </c>
      <c r="D428" s="609" t="s">
        <v>383</v>
      </c>
      <c r="E428" s="609" t="s">
        <v>378</v>
      </c>
      <c r="F428" s="609" t="s">
        <v>206</v>
      </c>
      <c r="G428" s="609" t="s">
        <v>873</v>
      </c>
      <c r="H428" s="609" t="s">
        <v>359</v>
      </c>
      <c r="I428" s="661">
        <v>0</v>
      </c>
      <c r="J428" s="661">
        <v>0</v>
      </c>
      <c r="K428" s="661">
        <v>0</v>
      </c>
      <c r="O428" s="578"/>
    </row>
    <row r="429" spans="1:15" s="300" customFormat="1" ht="21" customHeight="1" x14ac:dyDescent="0.25">
      <c r="A429" s="665" t="s">
        <v>78</v>
      </c>
      <c r="B429" s="623" t="s">
        <v>798</v>
      </c>
      <c r="C429" s="675" t="s">
        <v>861</v>
      </c>
      <c r="D429" s="609" t="s">
        <v>383</v>
      </c>
      <c r="E429" s="609" t="s">
        <v>378</v>
      </c>
      <c r="F429" s="609" t="s">
        <v>206</v>
      </c>
      <c r="G429" s="609" t="s">
        <v>873</v>
      </c>
      <c r="H429" s="609" t="s">
        <v>359</v>
      </c>
      <c r="I429" s="661">
        <v>0</v>
      </c>
      <c r="J429" s="661">
        <v>0</v>
      </c>
      <c r="K429" s="661">
        <v>0</v>
      </c>
      <c r="O429" s="578"/>
    </row>
    <row r="430" spans="1:15" s="300" customFormat="1" ht="46.5" customHeight="1" x14ac:dyDescent="0.25">
      <c r="A430" s="665" t="s">
        <v>79</v>
      </c>
      <c r="B430" s="623" t="s">
        <v>874</v>
      </c>
      <c r="C430" s="675" t="s">
        <v>861</v>
      </c>
      <c r="D430" s="609" t="s">
        <v>383</v>
      </c>
      <c r="E430" s="609" t="s">
        <v>378</v>
      </c>
      <c r="F430" s="609" t="s">
        <v>206</v>
      </c>
      <c r="G430" s="609" t="s">
        <v>873</v>
      </c>
      <c r="H430" s="609" t="s">
        <v>359</v>
      </c>
      <c r="I430" s="661">
        <v>0</v>
      </c>
      <c r="J430" s="661">
        <v>0</v>
      </c>
      <c r="K430" s="661">
        <v>0</v>
      </c>
      <c r="O430" s="578"/>
    </row>
    <row r="431" spans="1:15" s="300" customFormat="1" ht="60" customHeight="1" x14ac:dyDescent="0.25">
      <c r="A431" s="684" t="s">
        <v>86</v>
      </c>
      <c r="B431" s="680" t="s">
        <v>875</v>
      </c>
      <c r="C431" s="679" t="s">
        <v>876</v>
      </c>
      <c r="D431" s="687"/>
      <c r="E431" s="688"/>
      <c r="F431" s="688"/>
      <c r="G431" s="687"/>
      <c r="H431" s="681"/>
      <c r="I431" s="681">
        <f>I432+I433+I434+I435</f>
        <v>32867.040000000001</v>
      </c>
      <c r="J431" s="681">
        <f t="shared" ref="J431:K431" si="76">J432+J433+J434+J435</f>
        <v>32867.040000000001</v>
      </c>
      <c r="K431" s="681">
        <f t="shared" si="76"/>
        <v>6030.77</v>
      </c>
      <c r="O431" s="578"/>
    </row>
    <row r="432" spans="1:15" s="300" customFormat="1" ht="51" customHeight="1" x14ac:dyDescent="0.25">
      <c r="A432" s="682" t="s">
        <v>329</v>
      </c>
      <c r="B432" s="683" t="s">
        <v>342</v>
      </c>
      <c r="C432" s="677" t="s">
        <v>876</v>
      </c>
      <c r="D432" s="685">
        <v>973</v>
      </c>
      <c r="E432" s="686" t="s">
        <v>179</v>
      </c>
      <c r="F432" s="686" t="s">
        <v>357</v>
      </c>
      <c r="G432" s="686" t="s">
        <v>878</v>
      </c>
      <c r="H432" s="685">
        <v>611</v>
      </c>
      <c r="I432" s="681">
        <v>26145.64</v>
      </c>
      <c r="J432" s="681">
        <v>26145.64</v>
      </c>
      <c r="K432" s="681">
        <v>5223.67</v>
      </c>
      <c r="O432" s="578"/>
    </row>
    <row r="433" spans="1:15" s="300" customFormat="1" ht="69.75" customHeight="1" x14ac:dyDescent="0.25">
      <c r="A433" s="682" t="s">
        <v>330</v>
      </c>
      <c r="B433" s="683" t="s">
        <v>320</v>
      </c>
      <c r="C433" s="677" t="s">
        <v>876</v>
      </c>
      <c r="D433" s="685">
        <v>973</v>
      </c>
      <c r="E433" s="686" t="s">
        <v>179</v>
      </c>
      <c r="F433" s="686" t="s">
        <v>357</v>
      </c>
      <c r="G433" s="686" t="s">
        <v>878</v>
      </c>
      <c r="H433" s="685">
        <v>611</v>
      </c>
      <c r="I433" s="678">
        <v>6721.4</v>
      </c>
      <c r="J433" s="678">
        <v>6721.4</v>
      </c>
      <c r="K433" s="678">
        <v>807.1</v>
      </c>
      <c r="O433" s="578"/>
    </row>
    <row r="434" spans="1:15" s="300" customFormat="1" ht="69.75" customHeight="1" x14ac:dyDescent="0.25">
      <c r="A434" s="682" t="s">
        <v>1250</v>
      </c>
      <c r="B434" s="683" t="s">
        <v>879</v>
      </c>
      <c r="C434" s="677" t="s">
        <v>876</v>
      </c>
      <c r="D434" s="685"/>
      <c r="E434" s="686"/>
      <c r="F434" s="686"/>
      <c r="G434" s="685"/>
      <c r="H434" s="678"/>
      <c r="I434" s="678">
        <v>0</v>
      </c>
      <c r="J434" s="678">
        <v>0</v>
      </c>
      <c r="K434" s="678">
        <v>0</v>
      </c>
      <c r="O434" s="578"/>
    </row>
    <row r="435" spans="1:15" s="300" customFormat="1" ht="38.25" customHeight="1" x14ac:dyDescent="0.25">
      <c r="A435" s="1260" t="s">
        <v>1251</v>
      </c>
      <c r="B435" s="692" t="s">
        <v>867</v>
      </c>
      <c r="C435" s="1277" t="s">
        <v>876</v>
      </c>
      <c r="D435" s="1277"/>
      <c r="E435" s="1277"/>
      <c r="F435" s="1277"/>
      <c r="G435" s="1277"/>
      <c r="H435" s="1277"/>
      <c r="I435" s="1280">
        <v>0</v>
      </c>
      <c r="J435" s="1280">
        <v>0</v>
      </c>
      <c r="K435" s="1280">
        <v>0</v>
      </c>
      <c r="O435" s="578"/>
    </row>
    <row r="436" spans="1:15" s="300" customFormat="1" ht="13.5" customHeight="1" x14ac:dyDescent="0.25">
      <c r="A436" s="1276"/>
      <c r="B436" s="693" t="s">
        <v>692</v>
      </c>
      <c r="C436" s="1278"/>
      <c r="D436" s="1278"/>
      <c r="E436" s="1278"/>
      <c r="F436" s="1278"/>
      <c r="G436" s="1278"/>
      <c r="H436" s="1278"/>
      <c r="I436" s="1281"/>
      <c r="J436" s="1281"/>
      <c r="K436" s="1281"/>
      <c r="O436" s="578"/>
    </row>
    <row r="437" spans="1:15" s="300" customFormat="1" ht="18" customHeight="1" x14ac:dyDescent="0.25">
      <c r="A437" s="1276"/>
      <c r="B437" s="693" t="s">
        <v>693</v>
      </c>
      <c r="C437" s="1278"/>
      <c r="D437" s="1278"/>
      <c r="E437" s="1278"/>
      <c r="F437" s="1278"/>
      <c r="G437" s="1278"/>
      <c r="H437" s="1278"/>
      <c r="I437" s="1281"/>
      <c r="J437" s="1281"/>
      <c r="K437" s="1281"/>
      <c r="O437" s="578"/>
    </row>
    <row r="438" spans="1:15" s="300" customFormat="1" ht="16.5" customHeight="1" x14ac:dyDescent="0.25">
      <c r="A438" s="1276"/>
      <c r="B438" s="693" t="s">
        <v>694</v>
      </c>
      <c r="C438" s="1278"/>
      <c r="D438" s="1278"/>
      <c r="E438" s="1278"/>
      <c r="F438" s="1278"/>
      <c r="G438" s="1278"/>
      <c r="H438" s="1278"/>
      <c r="I438" s="1281"/>
      <c r="J438" s="1281"/>
      <c r="K438" s="1281"/>
      <c r="O438" s="578"/>
    </row>
    <row r="439" spans="1:15" s="300" customFormat="1" ht="14.25" customHeight="1" thickBot="1" x14ac:dyDescent="0.3">
      <c r="A439" s="1276"/>
      <c r="B439" s="693" t="s">
        <v>695</v>
      </c>
      <c r="C439" s="1279"/>
      <c r="D439" s="1279"/>
      <c r="E439" s="1279"/>
      <c r="F439" s="1279"/>
      <c r="G439" s="1279"/>
      <c r="H439" s="1279"/>
      <c r="I439" s="1282"/>
      <c r="J439" s="1282"/>
      <c r="K439" s="1282"/>
      <c r="O439" s="578"/>
    </row>
    <row r="440" spans="1:15" ht="54" customHeight="1" thickBot="1" x14ac:dyDescent="0.3">
      <c r="A440" s="2025" t="s">
        <v>954</v>
      </c>
      <c r="B440" s="2026"/>
      <c r="C440" s="2026"/>
      <c r="D440" s="2026"/>
      <c r="E440" s="2026"/>
      <c r="F440" s="2026"/>
      <c r="G440" s="2026"/>
      <c r="H440" s="2026"/>
      <c r="I440" s="2026"/>
      <c r="J440" s="2026"/>
      <c r="K440" s="2027"/>
      <c r="O440" s="578"/>
    </row>
    <row r="441" spans="1:15" ht="24.75" customHeight="1" x14ac:dyDescent="0.25">
      <c r="A441" s="634">
        <v>1</v>
      </c>
      <c r="B441" s="621">
        <v>2</v>
      </c>
      <c r="C441" s="621">
        <v>3</v>
      </c>
      <c r="D441" s="621">
        <v>4</v>
      </c>
      <c r="E441" s="600">
        <v>5</v>
      </c>
      <c r="F441" s="600" t="s">
        <v>170</v>
      </c>
      <c r="G441" s="621">
        <v>7</v>
      </c>
      <c r="H441" s="621">
        <v>8</v>
      </c>
      <c r="I441" s="621">
        <v>9</v>
      </c>
      <c r="J441" s="621">
        <v>10</v>
      </c>
      <c r="K441" s="697">
        <v>11</v>
      </c>
      <c r="O441" s="578"/>
    </row>
    <row r="442" spans="1:15" ht="59.25" customHeight="1" x14ac:dyDescent="0.25">
      <c r="A442" s="535"/>
      <c r="B442" s="595"/>
      <c r="C442" s="595"/>
      <c r="D442" s="602" t="s">
        <v>350</v>
      </c>
      <c r="E442" s="603" t="s">
        <v>351</v>
      </c>
      <c r="F442" s="604"/>
      <c r="G442" s="602" t="s">
        <v>352</v>
      </c>
      <c r="H442" s="602" t="s">
        <v>353</v>
      </c>
      <c r="I442" s="1364" t="s">
        <v>1239</v>
      </c>
      <c r="J442" s="1364" t="s">
        <v>1244</v>
      </c>
      <c r="K442" s="1364" t="s">
        <v>1245</v>
      </c>
      <c r="O442" s="578"/>
    </row>
    <row r="443" spans="1:15" ht="23.25" customHeight="1" x14ac:dyDescent="0.25">
      <c r="A443" s="591"/>
      <c r="B443" s="593"/>
      <c r="C443" s="593"/>
      <c r="D443" s="593"/>
      <c r="E443" s="594" t="s">
        <v>354</v>
      </c>
      <c r="F443" s="594" t="s">
        <v>355</v>
      </c>
      <c r="G443" s="593"/>
      <c r="H443" s="593"/>
      <c r="I443" s="1365"/>
      <c r="J443" s="1365"/>
      <c r="K443" s="1365"/>
      <c r="O443" s="578"/>
    </row>
    <row r="444" spans="1:15" s="300" customFormat="1" ht="89.25" customHeight="1" x14ac:dyDescent="0.25">
      <c r="A444" s="591"/>
      <c r="B444" s="617" t="s">
        <v>880</v>
      </c>
      <c r="C444" s="704"/>
      <c r="D444" s="705"/>
      <c r="E444" s="706"/>
      <c r="F444" s="706"/>
      <c r="G444" s="1201" t="s">
        <v>881</v>
      </c>
      <c r="H444" s="705"/>
      <c r="I444" s="432">
        <f>I445+I451++I457+I461+I464+I467</f>
        <v>265381.01</v>
      </c>
      <c r="J444" s="432">
        <f t="shared" ref="J444:K444" si="77">J445+J451++J457+J461+J464+J467</f>
        <v>265381.01</v>
      </c>
      <c r="K444" s="432">
        <f t="shared" si="77"/>
        <v>2677.26</v>
      </c>
      <c r="O444" s="578"/>
    </row>
    <row r="445" spans="1:15" s="300" customFormat="1" ht="36" customHeight="1" x14ac:dyDescent="0.25">
      <c r="A445" s="591" t="s">
        <v>293</v>
      </c>
      <c r="B445" s="617" t="s">
        <v>882</v>
      </c>
      <c r="C445" s="593"/>
      <c r="D445" s="698"/>
      <c r="E445" s="699"/>
      <c r="F445" s="699"/>
      <c r="G445" s="698" t="s">
        <v>883</v>
      </c>
      <c r="H445" s="698"/>
      <c r="I445" s="700">
        <f>I446+I449</f>
        <v>3450</v>
      </c>
      <c r="J445" s="700">
        <f t="shared" ref="J445" si="78">J446+J449</f>
        <v>3450</v>
      </c>
      <c r="K445" s="700">
        <f>K446+K449</f>
        <v>722.05</v>
      </c>
      <c r="O445" s="578"/>
    </row>
    <row r="446" spans="1:15" s="300" customFormat="1" ht="35.25" customHeight="1" x14ac:dyDescent="0.25">
      <c r="A446" s="322" t="s">
        <v>111</v>
      </c>
      <c r="B446" s="630" t="s">
        <v>796</v>
      </c>
      <c r="C446" s="593"/>
      <c r="D446" s="698" t="s">
        <v>383</v>
      </c>
      <c r="E446" s="699" t="s">
        <v>91</v>
      </c>
      <c r="F446" s="699" t="s">
        <v>357</v>
      </c>
      <c r="G446" s="698" t="s">
        <v>884</v>
      </c>
      <c r="H446" s="698"/>
      <c r="I446" s="700">
        <f>I447+I448</f>
        <v>2450</v>
      </c>
      <c r="J446" s="700">
        <f t="shared" ref="J446" si="79">J447+J448</f>
        <v>2450</v>
      </c>
      <c r="K446" s="700">
        <f>K447+K448</f>
        <v>722.05</v>
      </c>
      <c r="O446" s="578"/>
    </row>
    <row r="447" spans="1:15" s="300" customFormat="1" ht="80.25" customHeight="1" x14ac:dyDescent="0.25">
      <c r="A447" s="322" t="s">
        <v>309</v>
      </c>
      <c r="B447" s="630" t="s">
        <v>885</v>
      </c>
      <c r="C447" s="593"/>
      <c r="D447" s="698" t="s">
        <v>383</v>
      </c>
      <c r="E447" s="699" t="s">
        <v>91</v>
      </c>
      <c r="F447" s="699" t="s">
        <v>357</v>
      </c>
      <c r="G447" s="698" t="s">
        <v>0</v>
      </c>
      <c r="H447" s="698" t="s">
        <v>359</v>
      </c>
      <c r="I447" s="700">
        <v>950</v>
      </c>
      <c r="J447" s="700">
        <v>950</v>
      </c>
      <c r="K447" s="701">
        <v>178.37</v>
      </c>
      <c r="O447" s="578"/>
    </row>
    <row r="448" spans="1:15" s="300" customFormat="1" ht="48.75" customHeight="1" x14ac:dyDescent="0.25">
      <c r="A448" s="322" t="s">
        <v>310</v>
      </c>
      <c r="B448" s="702" t="s">
        <v>886</v>
      </c>
      <c r="C448" s="593"/>
      <c r="D448" s="698" t="s">
        <v>383</v>
      </c>
      <c r="E448" s="699" t="s">
        <v>91</v>
      </c>
      <c r="F448" s="699" t="s">
        <v>357</v>
      </c>
      <c r="G448" s="698" t="s">
        <v>1</v>
      </c>
      <c r="H448" s="698" t="s">
        <v>359</v>
      </c>
      <c r="I448" s="700">
        <v>1500</v>
      </c>
      <c r="J448" s="700">
        <v>1500</v>
      </c>
      <c r="K448" s="700">
        <v>543.67999999999995</v>
      </c>
      <c r="O448" s="578"/>
    </row>
    <row r="449" spans="1:15" s="300" customFormat="1" ht="33" customHeight="1" x14ac:dyDescent="0.25">
      <c r="A449" s="322" t="s">
        <v>294</v>
      </c>
      <c r="B449" s="630" t="s">
        <v>887</v>
      </c>
      <c r="C449" s="593"/>
      <c r="D449" s="698" t="s">
        <v>383</v>
      </c>
      <c r="E449" s="699" t="s">
        <v>91</v>
      </c>
      <c r="F449" s="699" t="s">
        <v>385</v>
      </c>
      <c r="G449" s="698" t="s">
        <v>888</v>
      </c>
      <c r="H449" s="698"/>
      <c r="I449" s="700">
        <f>I450</f>
        <v>1000</v>
      </c>
      <c r="J449" s="700">
        <f t="shared" ref="J449:K449" si="80">J450</f>
        <v>1000</v>
      </c>
      <c r="K449" s="700">
        <f t="shared" si="80"/>
        <v>0</v>
      </c>
      <c r="O449" s="578"/>
    </row>
    <row r="450" spans="1:15" s="300" customFormat="1" ht="33.75" customHeight="1" x14ac:dyDescent="0.25">
      <c r="A450" s="322" t="s">
        <v>121</v>
      </c>
      <c r="B450" s="630" t="s">
        <v>889</v>
      </c>
      <c r="C450" s="593"/>
      <c r="D450" s="698" t="s">
        <v>383</v>
      </c>
      <c r="E450" s="699" t="s">
        <v>91</v>
      </c>
      <c r="F450" s="699" t="s">
        <v>385</v>
      </c>
      <c r="G450" s="698" t="s">
        <v>890</v>
      </c>
      <c r="H450" s="698" t="s">
        <v>359</v>
      </c>
      <c r="I450" s="700">
        <v>1000</v>
      </c>
      <c r="J450" s="700">
        <v>1000</v>
      </c>
      <c r="K450" s="700">
        <v>0</v>
      </c>
      <c r="O450" s="578"/>
    </row>
    <row r="451" spans="1:15" s="300" customFormat="1" ht="23.25" customHeight="1" x14ac:dyDescent="0.25">
      <c r="A451" s="703" t="s">
        <v>29</v>
      </c>
      <c r="B451" s="617" t="s">
        <v>891</v>
      </c>
      <c r="C451" s="704"/>
      <c r="D451" s="705"/>
      <c r="E451" s="706"/>
      <c r="F451" s="706"/>
      <c r="G451" s="705" t="s">
        <v>3</v>
      </c>
      <c r="H451" s="705"/>
      <c r="I451" s="707">
        <f>I452+I455+I456</f>
        <v>207210.45</v>
      </c>
      <c r="J451" s="707">
        <f t="shared" ref="J451" si="81">J452+J455+J456</f>
        <v>207210.45</v>
      </c>
      <c r="K451" s="707">
        <f>K452+K455+K456</f>
        <v>699.71</v>
      </c>
      <c r="O451" s="578"/>
    </row>
    <row r="452" spans="1:15" s="300" customFormat="1" ht="64.5" customHeight="1" x14ac:dyDescent="0.25">
      <c r="A452" s="322" t="s">
        <v>121</v>
      </c>
      <c r="B452" s="630" t="s">
        <v>1252</v>
      </c>
      <c r="C452" s="593"/>
      <c r="D452" s="698" t="s">
        <v>383</v>
      </c>
      <c r="E452" s="699" t="s">
        <v>91</v>
      </c>
      <c r="F452" s="699" t="s">
        <v>385</v>
      </c>
      <c r="G452" s="698" t="s">
        <v>892</v>
      </c>
      <c r="H452" s="698"/>
      <c r="I452" s="700">
        <f>I453+I454</f>
        <v>2100.3000000000002</v>
      </c>
      <c r="J452" s="700">
        <f>J453+J454</f>
        <v>2100.3000000000002</v>
      </c>
      <c r="K452" s="700">
        <f>K453+K454</f>
        <v>0</v>
      </c>
      <c r="O452" s="578"/>
    </row>
    <row r="453" spans="1:15" s="300" customFormat="1" ht="32.25" customHeight="1" x14ac:dyDescent="0.25">
      <c r="A453" s="322" t="s">
        <v>31</v>
      </c>
      <c r="B453" s="630" t="s">
        <v>893</v>
      </c>
      <c r="C453" s="593"/>
      <c r="D453" s="698" t="s">
        <v>383</v>
      </c>
      <c r="E453" s="699" t="s">
        <v>91</v>
      </c>
      <c r="F453" s="699" t="s">
        <v>385</v>
      </c>
      <c r="G453" s="698" t="s">
        <v>4</v>
      </c>
      <c r="H453" s="698" t="s">
        <v>359</v>
      </c>
      <c r="I453" s="700">
        <v>2000.3</v>
      </c>
      <c r="J453" s="700">
        <v>2000.3</v>
      </c>
      <c r="K453" s="700">
        <v>0</v>
      </c>
      <c r="O453" s="578"/>
    </row>
    <row r="454" spans="1:15" s="300" customFormat="1" ht="32.25" customHeight="1" x14ac:dyDescent="0.25">
      <c r="A454" s="322" t="s">
        <v>32</v>
      </c>
      <c r="B454" s="630" t="s">
        <v>894</v>
      </c>
      <c r="C454" s="593"/>
      <c r="D454" s="698" t="s">
        <v>383</v>
      </c>
      <c r="E454" s="699" t="s">
        <v>91</v>
      </c>
      <c r="F454" s="699" t="s">
        <v>385</v>
      </c>
      <c r="G454" s="698" t="s">
        <v>600</v>
      </c>
      <c r="H454" s="698" t="s">
        <v>359</v>
      </c>
      <c r="I454" s="700">
        <v>100</v>
      </c>
      <c r="J454" s="700">
        <v>100</v>
      </c>
      <c r="K454" s="701">
        <v>0</v>
      </c>
      <c r="O454" s="578"/>
    </row>
    <row r="455" spans="1:15" s="300" customFormat="1" ht="33.75" customHeight="1" x14ac:dyDescent="0.25">
      <c r="A455" s="322" t="s">
        <v>450</v>
      </c>
      <c r="B455" s="215" t="s">
        <v>1253</v>
      </c>
      <c r="C455" s="72"/>
      <c r="D455" s="698" t="s">
        <v>383</v>
      </c>
      <c r="E455" s="699" t="s">
        <v>91</v>
      </c>
      <c r="F455" s="699" t="s">
        <v>385</v>
      </c>
      <c r="G455" s="698" t="s">
        <v>1254</v>
      </c>
      <c r="H455" s="698" t="s">
        <v>359</v>
      </c>
      <c r="I455" s="72">
        <v>699.71</v>
      </c>
      <c r="J455" s="72">
        <v>699.71</v>
      </c>
      <c r="K455" s="72">
        <v>699.71</v>
      </c>
      <c r="O455" s="578"/>
    </row>
    <row r="456" spans="1:15" s="300" customFormat="1" ht="33" customHeight="1" x14ac:dyDescent="0.25">
      <c r="A456" s="322" t="s">
        <v>451</v>
      </c>
      <c r="B456" s="215" t="s">
        <v>1255</v>
      </c>
      <c r="C456" s="72"/>
      <c r="D456" s="698" t="s">
        <v>383</v>
      </c>
      <c r="E456" s="699" t="s">
        <v>91</v>
      </c>
      <c r="F456" s="699" t="s">
        <v>385</v>
      </c>
      <c r="G456" s="698" t="s">
        <v>1256</v>
      </c>
      <c r="H456" s="698" t="s">
        <v>361</v>
      </c>
      <c r="I456" s="738">
        <v>204410.44</v>
      </c>
      <c r="J456" s="738">
        <v>204410.44</v>
      </c>
      <c r="K456" s="738">
        <v>0</v>
      </c>
      <c r="O456" s="578"/>
    </row>
    <row r="457" spans="1:15" s="300" customFormat="1" ht="70.5" customHeight="1" x14ac:dyDescent="0.25">
      <c r="A457" s="703" t="s">
        <v>62</v>
      </c>
      <c r="B457" s="617" t="s">
        <v>895</v>
      </c>
      <c r="C457" s="704"/>
      <c r="D457" s="705"/>
      <c r="E457" s="705"/>
      <c r="F457" s="705"/>
      <c r="G457" s="705" t="s">
        <v>896</v>
      </c>
      <c r="H457" s="705"/>
      <c r="I457" s="707">
        <f>I458</f>
        <v>49000.56</v>
      </c>
      <c r="J457" s="707">
        <f t="shared" ref="J457:K457" si="82">J458</f>
        <v>49000.56</v>
      </c>
      <c r="K457" s="707">
        <f t="shared" si="82"/>
        <v>0</v>
      </c>
      <c r="O457" s="578"/>
    </row>
    <row r="458" spans="1:15" s="300" customFormat="1" ht="78.75" customHeight="1" x14ac:dyDescent="0.25">
      <c r="A458" s="322" t="s">
        <v>129</v>
      </c>
      <c r="B458" s="630" t="s">
        <v>897</v>
      </c>
      <c r="C458" s="593"/>
      <c r="D458" s="698" t="s">
        <v>383</v>
      </c>
      <c r="E458" s="699" t="s">
        <v>377</v>
      </c>
      <c r="F458" s="699" t="s">
        <v>378</v>
      </c>
      <c r="G458" s="698" t="s">
        <v>900</v>
      </c>
      <c r="H458" s="698" t="s">
        <v>90</v>
      </c>
      <c r="I458" s="700">
        <f>I459+I460</f>
        <v>49000.56</v>
      </c>
      <c r="J458" s="700">
        <f t="shared" ref="J458:K458" si="83">J459+J460</f>
        <v>49000.56</v>
      </c>
      <c r="K458" s="700">
        <f t="shared" si="83"/>
        <v>0</v>
      </c>
      <c r="O458" s="578"/>
    </row>
    <row r="459" spans="1:15" s="300" customFormat="1" ht="74.25" customHeight="1" x14ac:dyDescent="0.25">
      <c r="A459" s="322" t="s">
        <v>64</v>
      </c>
      <c r="B459" s="630" t="s">
        <v>1257</v>
      </c>
      <c r="C459" s="593"/>
      <c r="D459" s="698" t="s">
        <v>383</v>
      </c>
      <c r="E459" s="699" t="s">
        <v>377</v>
      </c>
      <c r="F459" s="699" t="s">
        <v>378</v>
      </c>
      <c r="G459" s="698" t="s">
        <v>1258</v>
      </c>
      <c r="H459" s="698" t="s">
        <v>90</v>
      </c>
      <c r="I459" s="700">
        <v>30933.360000000001</v>
      </c>
      <c r="J459" s="700">
        <v>30933.360000000001</v>
      </c>
      <c r="K459" s="700">
        <v>0</v>
      </c>
      <c r="O459" s="578"/>
    </row>
    <row r="460" spans="1:15" s="300" customFormat="1" ht="91.5" customHeight="1" x14ac:dyDescent="0.25">
      <c r="A460" s="322" t="s">
        <v>65</v>
      </c>
      <c r="B460" s="630" t="s">
        <v>898</v>
      </c>
      <c r="C460" s="593"/>
      <c r="D460" s="698" t="s">
        <v>383</v>
      </c>
      <c r="E460" s="699" t="s">
        <v>377</v>
      </c>
      <c r="F460" s="699" t="s">
        <v>378</v>
      </c>
      <c r="G460" s="698" t="s">
        <v>901</v>
      </c>
      <c r="H460" s="698" t="s">
        <v>899</v>
      </c>
      <c r="I460" s="700">
        <v>18067.2</v>
      </c>
      <c r="J460" s="700">
        <v>18067.2</v>
      </c>
      <c r="K460" s="701">
        <v>0</v>
      </c>
      <c r="O460" s="578"/>
    </row>
    <row r="461" spans="1:15" s="300" customFormat="1" ht="35.25" customHeight="1" x14ac:dyDescent="0.25">
      <c r="A461" s="703" t="s">
        <v>86</v>
      </c>
      <c r="B461" s="617" t="s">
        <v>455</v>
      </c>
      <c r="C461" s="617"/>
      <c r="D461" s="705"/>
      <c r="E461" s="706"/>
      <c r="F461" s="706"/>
      <c r="G461" s="705" t="s">
        <v>906</v>
      </c>
      <c r="H461" s="705"/>
      <c r="I461" s="708">
        <f>I462</f>
        <v>100</v>
      </c>
      <c r="J461" s="708">
        <f t="shared" ref="J461:K461" si="84">J462</f>
        <v>100</v>
      </c>
      <c r="K461" s="708">
        <f t="shared" si="84"/>
        <v>0</v>
      </c>
      <c r="O461" s="578"/>
    </row>
    <row r="462" spans="1:15" s="300" customFormat="1" ht="47.25" customHeight="1" x14ac:dyDescent="0.25">
      <c r="A462" s="322" t="s">
        <v>158</v>
      </c>
      <c r="B462" s="630" t="s">
        <v>902</v>
      </c>
      <c r="C462" s="617"/>
      <c r="D462" s="705"/>
      <c r="E462" s="706"/>
      <c r="F462" s="706"/>
      <c r="G462" s="698" t="s">
        <v>904</v>
      </c>
      <c r="H462" s="705"/>
      <c r="I462" s="709">
        <f>I463</f>
        <v>100</v>
      </c>
      <c r="J462" s="709">
        <f>J463</f>
        <v>100</v>
      </c>
      <c r="K462" s="709">
        <f t="shared" ref="K462" si="85">K463</f>
        <v>0</v>
      </c>
      <c r="O462" s="578"/>
    </row>
    <row r="463" spans="1:15" s="300" customFormat="1" ht="57.75" customHeight="1" x14ac:dyDescent="0.25">
      <c r="A463" s="322" t="s">
        <v>340</v>
      </c>
      <c r="B463" s="630" t="s">
        <v>903</v>
      </c>
      <c r="C463" s="630"/>
      <c r="D463" s="698" t="s">
        <v>383</v>
      </c>
      <c r="E463" s="699" t="s">
        <v>91</v>
      </c>
      <c r="F463" s="699" t="s">
        <v>385</v>
      </c>
      <c r="G463" s="698" t="s">
        <v>5</v>
      </c>
      <c r="H463" s="698" t="s">
        <v>359</v>
      </c>
      <c r="I463" s="709">
        <v>100</v>
      </c>
      <c r="J463" s="709">
        <v>100</v>
      </c>
      <c r="K463" s="710">
        <v>0</v>
      </c>
      <c r="O463" s="578"/>
    </row>
    <row r="464" spans="1:15" s="300" customFormat="1" ht="29.25" customHeight="1" x14ac:dyDescent="0.25">
      <c r="A464" s="703" t="s">
        <v>103</v>
      </c>
      <c r="B464" s="617" t="s">
        <v>457</v>
      </c>
      <c r="C464" s="617"/>
      <c r="D464" s="711"/>
      <c r="E464" s="712"/>
      <c r="F464" s="712"/>
      <c r="G464" s="705" t="s">
        <v>905</v>
      </c>
      <c r="H464" s="711"/>
      <c r="I464" s="708">
        <f>I465</f>
        <v>4620</v>
      </c>
      <c r="J464" s="708">
        <f>J465</f>
        <v>4620</v>
      </c>
      <c r="K464" s="708">
        <f t="shared" ref="K464" si="86">K465</f>
        <v>693</v>
      </c>
      <c r="O464" s="578"/>
    </row>
    <row r="465" spans="1:15" s="300" customFormat="1" ht="33" customHeight="1" x14ac:dyDescent="0.25">
      <c r="A465" s="322" t="s">
        <v>254</v>
      </c>
      <c r="B465" s="630" t="s">
        <v>907</v>
      </c>
      <c r="C465" s="630"/>
      <c r="D465" s="698" t="s">
        <v>383</v>
      </c>
      <c r="E465" s="699" t="s">
        <v>377</v>
      </c>
      <c r="F465" s="699" t="s">
        <v>378</v>
      </c>
      <c r="G465" s="698" t="s">
        <v>910</v>
      </c>
      <c r="H465" s="698" t="s">
        <v>90</v>
      </c>
      <c r="I465" s="709">
        <v>4620</v>
      </c>
      <c r="J465" s="709">
        <f>J466</f>
        <v>4620</v>
      </c>
      <c r="K465" s="709">
        <f t="shared" ref="K465" si="87">K466</f>
        <v>693</v>
      </c>
      <c r="O465" s="578"/>
    </row>
    <row r="466" spans="1:15" s="300" customFormat="1" ht="19.5" customHeight="1" x14ac:dyDescent="0.25">
      <c r="A466" s="322" t="s">
        <v>908</v>
      </c>
      <c r="B466" s="630" t="s">
        <v>909</v>
      </c>
      <c r="C466" s="630"/>
      <c r="D466" s="698" t="s">
        <v>383</v>
      </c>
      <c r="E466" s="699" t="s">
        <v>377</v>
      </c>
      <c r="F466" s="699" t="s">
        <v>378</v>
      </c>
      <c r="G466" s="698" t="s">
        <v>485</v>
      </c>
      <c r="H466" s="698" t="s">
        <v>831</v>
      </c>
      <c r="I466" s="709">
        <v>4620</v>
      </c>
      <c r="J466" s="709">
        <v>4620</v>
      </c>
      <c r="K466" s="709">
        <v>693</v>
      </c>
      <c r="O466" s="578"/>
    </row>
    <row r="467" spans="1:15" s="300" customFormat="1" ht="85.5" x14ac:dyDescent="0.25">
      <c r="A467" s="703" t="s">
        <v>486</v>
      </c>
      <c r="B467" s="617" t="s">
        <v>911</v>
      </c>
      <c r="C467" s="617"/>
      <c r="D467" s="705"/>
      <c r="E467" s="706"/>
      <c r="F467" s="706"/>
      <c r="G467" s="705" t="s">
        <v>912</v>
      </c>
      <c r="H467" s="705"/>
      <c r="I467" s="708">
        <f>I468</f>
        <v>1000</v>
      </c>
      <c r="J467" s="708">
        <f t="shared" ref="J467:K467" si="88">J468</f>
        <v>1000</v>
      </c>
      <c r="K467" s="708">
        <f t="shared" si="88"/>
        <v>562.5</v>
      </c>
      <c r="O467" s="578"/>
    </row>
    <row r="468" spans="1:15" s="300" customFormat="1" ht="35.25" customHeight="1" x14ac:dyDescent="0.25">
      <c r="A468" s="322" t="s">
        <v>877</v>
      </c>
      <c r="B468" s="630" t="s">
        <v>913</v>
      </c>
      <c r="C468" s="617"/>
      <c r="D468" s="698" t="s">
        <v>383</v>
      </c>
      <c r="E468" s="699" t="s">
        <v>91</v>
      </c>
      <c r="F468" s="699" t="s">
        <v>357</v>
      </c>
      <c r="G468" s="698" t="s">
        <v>914</v>
      </c>
      <c r="H468" s="698" t="s">
        <v>394</v>
      </c>
      <c r="I468" s="709">
        <v>1000</v>
      </c>
      <c r="J468" s="709">
        <v>1000</v>
      </c>
      <c r="K468" s="709">
        <v>562.5</v>
      </c>
      <c r="O468" s="578"/>
    </row>
    <row r="469" spans="1:15" s="300" customFormat="1" ht="35.25" customHeight="1" thickBot="1" x14ac:dyDescent="0.3">
      <c r="A469" s="1447" t="s">
        <v>915</v>
      </c>
      <c r="B469" s="1448"/>
      <c r="C469" s="1448"/>
      <c r="D469" s="1448"/>
      <c r="E469" s="1448"/>
      <c r="F469" s="1448"/>
      <c r="G469" s="1448"/>
      <c r="H469" s="1448"/>
      <c r="I469" s="1448"/>
      <c r="J469" s="1448"/>
      <c r="K469" s="1449"/>
      <c r="O469" s="578"/>
    </row>
    <row r="470" spans="1:15" s="300" customFormat="1" ht="35.25" customHeight="1" x14ac:dyDescent="0.25">
      <c r="A470" s="1266" t="s">
        <v>290</v>
      </c>
      <c r="B470" s="1266" t="s">
        <v>640</v>
      </c>
      <c r="C470" s="1266" t="s">
        <v>641</v>
      </c>
      <c r="D470" s="1267" t="s">
        <v>642</v>
      </c>
      <c r="E470" s="1268"/>
      <c r="F470" s="1268"/>
      <c r="G470" s="1268"/>
      <c r="H470" s="1269"/>
      <c r="I470" s="1267" t="s">
        <v>953</v>
      </c>
      <c r="J470" s="1268"/>
      <c r="K470" s="1269"/>
      <c r="O470" s="578"/>
    </row>
    <row r="471" spans="1:15" s="300" customFormat="1" ht="65.25" customHeight="1" x14ac:dyDescent="0.25">
      <c r="A471" s="1238"/>
      <c r="B471" s="1238"/>
      <c r="C471" s="1238"/>
      <c r="D471" s="1074" t="s">
        <v>350</v>
      </c>
      <c r="E471" s="1242" t="s">
        <v>351</v>
      </c>
      <c r="F471" s="1243"/>
      <c r="G471" s="1074" t="s">
        <v>644</v>
      </c>
      <c r="H471" s="1074" t="s">
        <v>353</v>
      </c>
      <c r="I471" s="1364" t="s">
        <v>1239</v>
      </c>
      <c r="J471" s="1364" t="s">
        <v>1244</v>
      </c>
      <c r="K471" s="1364" t="s">
        <v>1245</v>
      </c>
      <c r="O471" s="578"/>
    </row>
    <row r="472" spans="1:15" s="300" customFormat="1" ht="24.75" customHeight="1" x14ac:dyDescent="0.25">
      <c r="A472" s="1087">
        <v>1</v>
      </c>
      <c r="B472" s="1087">
        <v>2</v>
      </c>
      <c r="C472" s="1087">
        <v>3</v>
      </c>
      <c r="D472" s="1087">
        <v>4</v>
      </c>
      <c r="E472" s="1081">
        <v>5</v>
      </c>
      <c r="F472" s="1081" t="s">
        <v>170</v>
      </c>
      <c r="G472" s="1087">
        <v>7</v>
      </c>
      <c r="H472" s="1087">
        <v>8</v>
      </c>
      <c r="I472" s="1365"/>
      <c r="J472" s="1365"/>
      <c r="K472" s="1365"/>
      <c r="O472" s="578"/>
    </row>
    <row r="473" spans="1:15" s="300" customFormat="1" ht="70.5" customHeight="1" x14ac:dyDescent="0.25">
      <c r="A473" s="599"/>
      <c r="B473" s="718" t="s">
        <v>922</v>
      </c>
      <c r="C473" s="620" t="s">
        <v>645</v>
      </c>
      <c r="D473" s="609"/>
      <c r="E473" s="23"/>
      <c r="F473" s="23"/>
      <c r="G473" s="699" t="s">
        <v>923</v>
      </c>
      <c r="H473" s="23"/>
      <c r="I473" s="2030">
        <f>I474</f>
        <v>5970000</v>
      </c>
      <c r="J473" s="2030">
        <f t="shared" ref="J473:K473" si="89">J474</f>
        <v>8470000</v>
      </c>
      <c r="K473" s="2030">
        <f t="shared" si="89"/>
        <v>1243646.48</v>
      </c>
      <c r="O473" s="578"/>
    </row>
    <row r="474" spans="1:15" s="300" customFormat="1" ht="70.5" customHeight="1" x14ac:dyDescent="0.25">
      <c r="A474" s="720" t="s">
        <v>293</v>
      </c>
      <c r="B474" s="31" t="s">
        <v>921</v>
      </c>
      <c r="C474" s="628"/>
      <c r="D474" s="608"/>
      <c r="E474" s="719"/>
      <c r="F474" s="719"/>
      <c r="G474" s="722" t="s">
        <v>924</v>
      </c>
      <c r="H474" s="719"/>
      <c r="I474" s="2031">
        <f>I475</f>
        <v>5970000</v>
      </c>
      <c r="J474" s="2031">
        <f>J475</f>
        <v>8470000</v>
      </c>
      <c r="K474" s="2031">
        <f t="shared" ref="K474" si="90">K475</f>
        <v>1243646.48</v>
      </c>
      <c r="O474" s="578"/>
    </row>
    <row r="475" spans="1:15" s="300" customFormat="1" ht="48" customHeight="1" x14ac:dyDescent="0.25">
      <c r="A475" s="609" t="s">
        <v>111</v>
      </c>
      <c r="B475" s="724" t="s">
        <v>925</v>
      </c>
      <c r="C475" s="723"/>
      <c r="D475" s="608">
        <v>971</v>
      </c>
      <c r="E475" s="608" t="s">
        <v>91</v>
      </c>
      <c r="F475" s="608" t="s">
        <v>385</v>
      </c>
      <c r="G475" s="608" t="s">
        <v>926</v>
      </c>
      <c r="H475" s="608" t="s">
        <v>90</v>
      </c>
      <c r="I475" s="2029">
        <f>I476+I477+I478+I479</f>
        <v>5970000</v>
      </c>
      <c r="J475" s="2029">
        <f t="shared" ref="J475:K475" si="91">J476+J477+J478+J479</f>
        <v>8470000</v>
      </c>
      <c r="K475" s="2029">
        <f t="shared" si="91"/>
        <v>1243646.48</v>
      </c>
      <c r="O475" s="578"/>
    </row>
    <row r="476" spans="1:15" s="300" customFormat="1" ht="31.5" customHeight="1" x14ac:dyDescent="0.25">
      <c r="A476" s="609" t="s">
        <v>308</v>
      </c>
      <c r="B476" s="36" t="s">
        <v>646</v>
      </c>
      <c r="C476" s="713"/>
      <c r="D476" s="608">
        <v>971</v>
      </c>
      <c r="E476" s="608" t="s">
        <v>91</v>
      </c>
      <c r="F476" s="608" t="s">
        <v>381</v>
      </c>
      <c r="G476" s="608" t="s">
        <v>927</v>
      </c>
      <c r="H476" s="608" t="s">
        <v>359</v>
      </c>
      <c r="I476" s="2028">
        <v>70000</v>
      </c>
      <c r="J476" s="2028">
        <v>100000</v>
      </c>
      <c r="K476" s="2028">
        <v>78605.66</v>
      </c>
      <c r="O476" s="578"/>
    </row>
    <row r="477" spans="1:15" s="300" customFormat="1" ht="16.5" customHeight="1" x14ac:dyDescent="0.25">
      <c r="A477" s="715" t="s">
        <v>309</v>
      </c>
      <c r="B477" s="300" t="s">
        <v>928</v>
      </c>
      <c r="C477" s="716"/>
      <c r="D477" s="53">
        <v>971</v>
      </c>
      <c r="E477" s="53" t="s">
        <v>91</v>
      </c>
      <c r="F477" s="53" t="s">
        <v>381</v>
      </c>
      <c r="G477" s="53" t="s">
        <v>221</v>
      </c>
      <c r="H477" s="53">
        <v>244</v>
      </c>
      <c r="I477" s="721">
        <v>4900000</v>
      </c>
      <c r="J477" s="721">
        <v>4870000</v>
      </c>
      <c r="K477" s="721">
        <v>1165040.82</v>
      </c>
      <c r="O477" s="578"/>
    </row>
    <row r="478" spans="1:15" s="300" customFormat="1" ht="18" customHeight="1" x14ac:dyDescent="0.25">
      <c r="A478" s="715" t="s">
        <v>310</v>
      </c>
      <c r="B478" s="36" t="s">
        <v>289</v>
      </c>
      <c r="C478" s="717"/>
      <c r="D478" s="715" t="s">
        <v>383</v>
      </c>
      <c r="E478" s="715" t="s">
        <v>91</v>
      </c>
      <c r="F478" s="715" t="s">
        <v>385</v>
      </c>
      <c r="G478" s="715" t="s">
        <v>222</v>
      </c>
      <c r="H478" s="715" t="s">
        <v>359</v>
      </c>
      <c r="I478" s="725">
        <v>1000000</v>
      </c>
      <c r="J478" s="725">
        <v>3500000</v>
      </c>
      <c r="K478" s="725">
        <v>0</v>
      </c>
      <c r="O478" s="578"/>
    </row>
    <row r="479" spans="1:15" s="300" customFormat="1" ht="29.25" customHeight="1" x14ac:dyDescent="0.25">
      <c r="A479" s="715" t="s">
        <v>470</v>
      </c>
      <c r="B479" s="630" t="s">
        <v>930</v>
      </c>
      <c r="C479" s="617"/>
      <c r="D479" s="698" t="s">
        <v>383</v>
      </c>
      <c r="E479" s="698" t="s">
        <v>91</v>
      </c>
      <c r="F479" s="698" t="s">
        <v>385</v>
      </c>
      <c r="G479" s="698" t="s">
        <v>929</v>
      </c>
      <c r="H479" s="698" t="s">
        <v>359</v>
      </c>
      <c r="I479" s="709">
        <v>0</v>
      </c>
      <c r="J479" s="709">
        <v>0</v>
      </c>
      <c r="K479" s="709">
        <v>0</v>
      </c>
      <c r="O479" s="578"/>
    </row>
    <row r="480" spans="1:15" s="300" customFormat="1" ht="35.25" customHeight="1" thickBot="1" x14ac:dyDescent="0.3">
      <c r="A480" s="1447" t="s">
        <v>931</v>
      </c>
      <c r="B480" s="1448"/>
      <c r="C480" s="1448"/>
      <c r="D480" s="1448"/>
      <c r="E480" s="1448"/>
      <c r="F480" s="1448"/>
      <c r="G480" s="1448"/>
      <c r="H480" s="1448"/>
      <c r="I480" s="1448"/>
      <c r="J480" s="1448"/>
      <c r="K480" s="1449"/>
      <c r="O480" s="578"/>
    </row>
    <row r="481" spans="1:15" s="300" customFormat="1" ht="35.25" customHeight="1" x14ac:dyDescent="0.25">
      <c r="A481" s="1266" t="s">
        <v>290</v>
      </c>
      <c r="B481" s="1266" t="s">
        <v>640</v>
      </c>
      <c r="C481" s="1266" t="s">
        <v>641</v>
      </c>
      <c r="D481" s="1267" t="s">
        <v>642</v>
      </c>
      <c r="E481" s="1268"/>
      <c r="F481" s="1268"/>
      <c r="G481" s="1268"/>
      <c r="H481" s="1269"/>
      <c r="I481" s="1267" t="s">
        <v>953</v>
      </c>
      <c r="J481" s="1268"/>
      <c r="K481" s="1269"/>
      <c r="O481" s="578"/>
    </row>
    <row r="482" spans="1:15" s="300" customFormat="1" ht="56.25" customHeight="1" x14ac:dyDescent="0.25">
      <c r="A482" s="1238"/>
      <c r="B482" s="1238"/>
      <c r="C482" s="1238"/>
      <c r="D482" s="497" t="s">
        <v>350</v>
      </c>
      <c r="E482" s="1242" t="s">
        <v>351</v>
      </c>
      <c r="F482" s="1243"/>
      <c r="G482" s="497" t="s">
        <v>644</v>
      </c>
      <c r="H482" s="497" t="s">
        <v>353</v>
      </c>
      <c r="I482" s="1364" t="s">
        <v>1239</v>
      </c>
      <c r="J482" s="1364" t="s">
        <v>1244</v>
      </c>
      <c r="K482" s="1364" t="s">
        <v>1245</v>
      </c>
      <c r="O482" s="578"/>
    </row>
    <row r="483" spans="1:15" s="300" customFormat="1" ht="12.75" customHeight="1" x14ac:dyDescent="0.25">
      <c r="A483" s="621">
        <v>1</v>
      </c>
      <c r="B483" s="621">
        <v>2</v>
      </c>
      <c r="C483" s="621">
        <v>3</v>
      </c>
      <c r="D483" s="621">
        <v>4</v>
      </c>
      <c r="E483" s="600">
        <v>5</v>
      </c>
      <c r="F483" s="600" t="s">
        <v>170</v>
      </c>
      <c r="G483" s="621">
        <v>7</v>
      </c>
      <c r="H483" s="621">
        <v>8</v>
      </c>
      <c r="I483" s="1365"/>
      <c r="J483" s="1365"/>
      <c r="K483" s="1365"/>
      <c r="O483" s="578"/>
    </row>
    <row r="484" spans="1:15" s="300" customFormat="1" ht="23.25" customHeight="1" x14ac:dyDescent="0.25">
      <c r="A484" s="727"/>
      <c r="B484" s="631" t="s">
        <v>92</v>
      </c>
      <c r="C484" s="1256"/>
      <c r="D484" s="1257"/>
      <c r="E484" s="1257"/>
      <c r="F484" s="1257"/>
      <c r="G484" s="1257"/>
      <c r="H484" s="1258"/>
      <c r="I484" s="728">
        <f>I485+I487+I490</f>
        <v>20284544.400000002</v>
      </c>
      <c r="J484" s="728">
        <f>J485+J487+J490</f>
        <v>28678702.090000004</v>
      </c>
      <c r="K484" s="728">
        <f>K485+K487+K490</f>
        <v>17051863.850000001</v>
      </c>
      <c r="O484" s="578"/>
    </row>
    <row r="485" spans="1:15" s="300" customFormat="1" ht="45" customHeight="1" x14ac:dyDescent="0.25">
      <c r="A485" s="703" t="s">
        <v>932</v>
      </c>
      <c r="B485" s="617" t="s">
        <v>933</v>
      </c>
      <c r="C485" s="704" t="s">
        <v>951</v>
      </c>
      <c r="D485" s="705"/>
      <c r="E485" s="705"/>
      <c r="F485" s="705"/>
      <c r="G485" s="705" t="s">
        <v>934</v>
      </c>
      <c r="H485" s="705"/>
      <c r="I485" s="707">
        <f>I486</f>
        <v>5247938.05</v>
      </c>
      <c r="J485" s="707">
        <f>J486</f>
        <v>5247938.05</v>
      </c>
      <c r="K485" s="707">
        <f t="shared" ref="K485" si="92">K486</f>
        <v>16829013.850000001</v>
      </c>
      <c r="O485" s="578"/>
    </row>
    <row r="486" spans="1:15" s="300" customFormat="1" ht="45" customHeight="1" x14ac:dyDescent="0.25">
      <c r="A486" s="322" t="s">
        <v>111</v>
      </c>
      <c r="B486" s="630" t="s">
        <v>935</v>
      </c>
      <c r="C486" s="698"/>
      <c r="D486" s="698" t="s">
        <v>383</v>
      </c>
      <c r="E486" s="699" t="s">
        <v>91</v>
      </c>
      <c r="F486" s="699" t="s">
        <v>381</v>
      </c>
      <c r="G486" s="698" t="s">
        <v>936</v>
      </c>
      <c r="H486" s="698" t="s">
        <v>359</v>
      </c>
      <c r="I486" s="700">
        <v>5247938.05</v>
      </c>
      <c r="J486" s="700">
        <v>5247938.05</v>
      </c>
      <c r="K486" s="700">
        <v>16829013.850000001</v>
      </c>
      <c r="O486" s="578"/>
    </row>
    <row r="487" spans="1:15" s="300" customFormat="1" ht="63" customHeight="1" x14ac:dyDescent="0.25">
      <c r="A487" s="703" t="s">
        <v>29</v>
      </c>
      <c r="B487" s="617" t="s">
        <v>937</v>
      </c>
      <c r="C487" s="704" t="s">
        <v>951</v>
      </c>
      <c r="D487" s="705"/>
      <c r="E487" s="706"/>
      <c r="F487" s="706"/>
      <c r="G487" s="705" t="s">
        <v>938</v>
      </c>
      <c r="H487" s="705"/>
      <c r="I487" s="707">
        <f>I488+I489</f>
        <v>14245315.030000001</v>
      </c>
      <c r="J487" s="707">
        <f>J488+J489</f>
        <v>14245315.030000001</v>
      </c>
      <c r="K487" s="707">
        <f t="shared" ref="K487" si="93">K488+K489</f>
        <v>0</v>
      </c>
      <c r="O487" s="578"/>
    </row>
    <row r="488" spans="1:15" s="300" customFormat="1" ht="72.75" customHeight="1" x14ac:dyDescent="0.25">
      <c r="A488" s="322" t="s">
        <v>121</v>
      </c>
      <c r="B488" s="630" t="s">
        <v>939</v>
      </c>
      <c r="C488" s="698"/>
      <c r="D488" s="698" t="s">
        <v>383</v>
      </c>
      <c r="E488" s="699" t="s">
        <v>91</v>
      </c>
      <c r="F488" s="699" t="s">
        <v>381</v>
      </c>
      <c r="G488" s="698" t="s">
        <v>940</v>
      </c>
      <c r="H488" s="698" t="s">
        <v>359</v>
      </c>
      <c r="I488" s="700">
        <v>14102861.880000001</v>
      </c>
      <c r="J488" s="700">
        <v>14102861.880000001</v>
      </c>
      <c r="K488" s="700">
        <v>0</v>
      </c>
      <c r="O488" s="578"/>
    </row>
    <row r="489" spans="1:15" s="300" customFormat="1" ht="75.75" customHeight="1" x14ac:dyDescent="0.25">
      <c r="A489" s="322" t="s">
        <v>124</v>
      </c>
      <c r="B489" s="630" t="s">
        <v>941</v>
      </c>
      <c r="C489" s="698"/>
      <c r="D489" s="698" t="s">
        <v>383</v>
      </c>
      <c r="E489" s="699" t="s">
        <v>91</v>
      </c>
      <c r="F489" s="699" t="s">
        <v>381</v>
      </c>
      <c r="G489" s="698" t="s">
        <v>942</v>
      </c>
      <c r="H489" s="698" t="s">
        <v>359</v>
      </c>
      <c r="I489" s="700">
        <v>142453.15</v>
      </c>
      <c r="J489" s="700">
        <v>142453.15</v>
      </c>
      <c r="K489" s="700">
        <v>0</v>
      </c>
      <c r="O489" s="578"/>
    </row>
    <row r="490" spans="1:15" s="300" customFormat="1" ht="45" customHeight="1" x14ac:dyDescent="0.25">
      <c r="A490" s="703" t="s">
        <v>62</v>
      </c>
      <c r="B490" s="1234" t="s">
        <v>943</v>
      </c>
      <c r="C490" s="705"/>
      <c r="D490" s="705"/>
      <c r="E490" s="706"/>
      <c r="F490" s="706"/>
      <c r="G490" s="705" t="s">
        <v>944</v>
      </c>
      <c r="H490" s="705"/>
      <c r="I490" s="707">
        <f>I491+I492+I493+I494</f>
        <v>791291.32000000007</v>
      </c>
      <c r="J490" s="707">
        <f>J491+J492+J493+J494</f>
        <v>9185449.0099999998</v>
      </c>
      <c r="K490" s="707">
        <f>K491+K492+K493+K494</f>
        <v>222850</v>
      </c>
      <c r="O490" s="578"/>
    </row>
    <row r="491" spans="1:15" s="300" customFormat="1" ht="45" customHeight="1" x14ac:dyDescent="0.25">
      <c r="A491" s="322" t="s">
        <v>129</v>
      </c>
      <c r="B491" s="630" t="s">
        <v>860</v>
      </c>
      <c r="C491" s="698"/>
      <c r="D491" s="698" t="s">
        <v>383</v>
      </c>
      <c r="E491" s="699" t="s">
        <v>91</v>
      </c>
      <c r="F491" s="699" t="s">
        <v>381</v>
      </c>
      <c r="G491" s="698" t="s">
        <v>945</v>
      </c>
      <c r="H491" s="698" t="s">
        <v>359</v>
      </c>
      <c r="I491" s="700">
        <v>400000</v>
      </c>
      <c r="J491" s="700">
        <v>400000</v>
      </c>
      <c r="K491" s="701">
        <v>118850</v>
      </c>
      <c r="O491" s="578"/>
    </row>
    <row r="492" spans="1:15" s="300" customFormat="1" ht="60.75" customHeight="1" x14ac:dyDescent="0.25">
      <c r="A492" s="322" t="s">
        <v>439</v>
      </c>
      <c r="B492" s="630" t="s">
        <v>947</v>
      </c>
      <c r="C492" s="698"/>
      <c r="D492" s="698" t="s">
        <v>383</v>
      </c>
      <c r="E492" s="699" t="s">
        <v>91</v>
      </c>
      <c r="F492" s="699" t="s">
        <v>381</v>
      </c>
      <c r="G492" s="698" t="s">
        <v>946</v>
      </c>
      <c r="H492" s="698" t="s">
        <v>359</v>
      </c>
      <c r="I492" s="700">
        <v>241291.32</v>
      </c>
      <c r="J492" s="700">
        <v>241291.32</v>
      </c>
      <c r="K492" s="701">
        <v>104000</v>
      </c>
      <c r="O492" s="578"/>
    </row>
    <row r="493" spans="1:15" s="300" customFormat="1" ht="62.25" customHeight="1" x14ac:dyDescent="0.25">
      <c r="A493" s="322" t="s">
        <v>440</v>
      </c>
      <c r="B493" s="630" t="s">
        <v>1259</v>
      </c>
      <c r="C493" s="698"/>
      <c r="D493" s="698" t="s">
        <v>383</v>
      </c>
      <c r="E493" s="699" t="s">
        <v>91</v>
      </c>
      <c r="F493" s="699" t="s">
        <v>381</v>
      </c>
      <c r="G493" s="698" t="s">
        <v>948</v>
      </c>
      <c r="H493" s="698" t="s">
        <v>359</v>
      </c>
      <c r="I493" s="700">
        <v>100000</v>
      </c>
      <c r="J493" s="700">
        <v>8494157.6899999995</v>
      </c>
      <c r="K493" s="701">
        <v>0</v>
      </c>
      <c r="O493" s="578"/>
    </row>
    <row r="494" spans="1:15" s="300" customFormat="1" ht="62.25" customHeight="1" x14ac:dyDescent="0.25">
      <c r="A494" s="322" t="s">
        <v>86</v>
      </c>
      <c r="B494" s="630" t="s">
        <v>949</v>
      </c>
      <c r="C494" s="698"/>
      <c r="D494" s="698" t="s">
        <v>383</v>
      </c>
      <c r="E494" s="699" t="s">
        <v>91</v>
      </c>
      <c r="F494" s="699" t="s">
        <v>381</v>
      </c>
      <c r="G494" s="698" t="s">
        <v>950</v>
      </c>
      <c r="H494" s="698" t="s">
        <v>90</v>
      </c>
      <c r="I494" s="700">
        <v>50000</v>
      </c>
      <c r="J494" s="700">
        <v>50000</v>
      </c>
      <c r="K494" s="700">
        <v>0</v>
      </c>
      <c r="O494" s="578"/>
    </row>
    <row r="495" spans="1:15" s="300" customFormat="1" ht="45" customHeight="1" x14ac:dyDescent="0.25">
      <c r="A495" s="1259" t="s">
        <v>952</v>
      </c>
      <c r="B495" s="1259"/>
      <c r="C495" s="1259"/>
      <c r="D495" s="1259"/>
      <c r="E495" s="1259"/>
      <c r="F495" s="1259"/>
      <c r="G495" s="1259"/>
      <c r="H495" s="1259"/>
      <c r="I495" s="1259"/>
      <c r="J495" s="1259"/>
      <c r="K495" s="1259"/>
      <c r="O495" s="578"/>
    </row>
    <row r="496" spans="1:15" s="300" customFormat="1" ht="45" customHeight="1" x14ac:dyDescent="0.25">
      <c r="A496" s="1237" t="s">
        <v>290</v>
      </c>
      <c r="B496" s="1237" t="s">
        <v>640</v>
      </c>
      <c r="C496" s="1237" t="s">
        <v>641</v>
      </c>
      <c r="D496" s="1239" t="s">
        <v>642</v>
      </c>
      <c r="E496" s="1240"/>
      <c r="F496" s="1240"/>
      <c r="G496" s="1240"/>
      <c r="H496" s="1241"/>
      <c r="I496" s="1239" t="s">
        <v>953</v>
      </c>
      <c r="J496" s="1240"/>
      <c r="K496" s="1241"/>
      <c r="O496" s="578"/>
    </row>
    <row r="497" spans="1:15" s="300" customFormat="1" ht="60" customHeight="1" x14ac:dyDescent="0.25">
      <c r="A497" s="1238"/>
      <c r="B497" s="1238"/>
      <c r="C497" s="1238"/>
      <c r="D497" s="497" t="s">
        <v>350</v>
      </c>
      <c r="E497" s="1242" t="s">
        <v>351</v>
      </c>
      <c r="F497" s="1243"/>
      <c r="G497" s="497" t="s">
        <v>644</v>
      </c>
      <c r="H497" s="497" t="s">
        <v>353</v>
      </c>
      <c r="I497" s="1364" t="s">
        <v>1239</v>
      </c>
      <c r="J497" s="1364" t="s">
        <v>1244</v>
      </c>
      <c r="K497" s="1364" t="s">
        <v>1245</v>
      </c>
      <c r="O497" s="578"/>
    </row>
    <row r="498" spans="1:15" s="300" customFormat="1" ht="18.75" customHeight="1" x14ac:dyDescent="0.25">
      <c r="A498" s="621">
        <v>1</v>
      </c>
      <c r="B498" s="621">
        <v>2</v>
      </c>
      <c r="C498" s="621">
        <v>3</v>
      </c>
      <c r="D498" s="621">
        <v>4</v>
      </c>
      <c r="E498" s="600">
        <v>5</v>
      </c>
      <c r="F498" s="600" t="s">
        <v>170</v>
      </c>
      <c r="G498" s="621">
        <v>7</v>
      </c>
      <c r="H498" s="621">
        <v>8</v>
      </c>
      <c r="I498" s="1365"/>
      <c r="J498" s="1365"/>
      <c r="K498" s="1365"/>
      <c r="O498" s="578"/>
    </row>
    <row r="499" spans="1:15" ht="27" customHeight="1" x14ac:dyDescent="0.25">
      <c r="A499" s="1400"/>
      <c r="B499" s="1397" t="s">
        <v>108</v>
      </c>
      <c r="C499" s="31" t="s">
        <v>344</v>
      </c>
      <c r="D499" s="694"/>
      <c r="E499" s="694"/>
      <c r="F499" s="694"/>
      <c r="G499" s="694"/>
      <c r="H499" s="1123"/>
      <c r="I499" s="940">
        <f>SUM(I500:I502)</f>
        <v>3054514</v>
      </c>
      <c r="J499" s="940">
        <f>SUM(J500:J502)</f>
        <v>3054514</v>
      </c>
      <c r="K499" s="940">
        <f>SUM(K501,K502)</f>
        <v>524912.28</v>
      </c>
      <c r="O499" s="578"/>
    </row>
    <row r="500" spans="1:15" ht="18.75" customHeight="1" x14ac:dyDescent="0.25">
      <c r="A500" s="1401"/>
      <c r="B500" s="1398"/>
      <c r="C500" s="135" t="s">
        <v>236</v>
      </c>
      <c r="D500" s="694"/>
      <c r="E500" s="694"/>
      <c r="F500" s="694"/>
      <c r="G500" s="694"/>
      <c r="H500" s="694"/>
      <c r="I500" s="732">
        <v>0</v>
      </c>
      <c r="J500" s="732">
        <v>0</v>
      </c>
      <c r="K500" s="732">
        <v>0</v>
      </c>
      <c r="O500" s="578"/>
    </row>
    <row r="501" spans="1:15" ht="21" customHeight="1" x14ac:dyDescent="0.25">
      <c r="A501" s="1401"/>
      <c r="B501" s="1398"/>
      <c r="C501" s="135" t="s">
        <v>237</v>
      </c>
      <c r="D501" s="694"/>
      <c r="E501" s="694"/>
      <c r="F501" s="694"/>
      <c r="G501" s="694"/>
      <c r="H501" s="694"/>
      <c r="I501" s="733">
        <f>I507+I521</f>
        <v>2914514</v>
      </c>
      <c r="J501" s="733">
        <f>J507+J521</f>
        <v>2914514</v>
      </c>
      <c r="K501" s="733">
        <f>K507+K521</f>
        <v>514912.27999999997</v>
      </c>
      <c r="O501" s="578"/>
    </row>
    <row r="502" spans="1:15" ht="23.25" customHeight="1" x14ac:dyDescent="0.25">
      <c r="A502" s="1401"/>
      <c r="B502" s="1398"/>
      <c r="C502" s="136" t="s">
        <v>6</v>
      </c>
      <c r="D502" s="694"/>
      <c r="E502" s="694"/>
      <c r="F502" s="694"/>
      <c r="G502" s="694"/>
      <c r="H502" s="694"/>
      <c r="I502" s="733">
        <f>I504+100000</f>
        <v>140000</v>
      </c>
      <c r="J502" s="733">
        <f>J503+J504</f>
        <v>140000</v>
      </c>
      <c r="K502" s="733">
        <f>K503+K504</f>
        <v>10000</v>
      </c>
      <c r="O502" s="578"/>
    </row>
    <row r="503" spans="1:15" ht="15.75" customHeight="1" x14ac:dyDescent="0.25">
      <c r="A503" s="1401"/>
      <c r="B503" s="1398"/>
      <c r="C503" s="136" t="s">
        <v>447</v>
      </c>
      <c r="D503" s="694"/>
      <c r="E503" s="694"/>
      <c r="F503" s="694"/>
      <c r="G503" s="694"/>
      <c r="H503" s="694"/>
      <c r="I503" s="733">
        <f>I516+I511</f>
        <v>100000</v>
      </c>
      <c r="J503" s="733">
        <f>J516+J511</f>
        <v>100000</v>
      </c>
      <c r="K503" s="733">
        <f>K509+K516</f>
        <v>10000</v>
      </c>
      <c r="O503" s="578"/>
    </row>
    <row r="504" spans="1:15" ht="18.75" customHeight="1" x14ac:dyDescent="0.25">
      <c r="A504" s="1402"/>
      <c r="B504" s="1399"/>
      <c r="C504" s="136" t="s">
        <v>109</v>
      </c>
      <c r="D504" s="694"/>
      <c r="E504" s="694"/>
      <c r="F504" s="694"/>
      <c r="G504" s="694"/>
      <c r="H504" s="694"/>
      <c r="I504" s="734">
        <f>I510</f>
        <v>40000</v>
      </c>
      <c r="J504" s="734">
        <f>J510</f>
        <v>40000</v>
      </c>
      <c r="K504" s="734">
        <f>K510</f>
        <v>0</v>
      </c>
      <c r="O504" s="578"/>
    </row>
    <row r="505" spans="1:15" ht="19.5" customHeight="1" x14ac:dyDescent="0.25">
      <c r="A505" s="1464" t="s">
        <v>293</v>
      </c>
      <c r="B505" s="1461" t="s">
        <v>110</v>
      </c>
      <c r="C505" s="31" t="s">
        <v>344</v>
      </c>
      <c r="D505" s="1248"/>
      <c r="E505" s="1249"/>
      <c r="F505" s="1249"/>
      <c r="G505" s="1249"/>
      <c r="H505" s="1249"/>
      <c r="I505" s="735">
        <f>I506+I507+I508</f>
        <v>1751776</v>
      </c>
      <c r="J505" s="735">
        <f>J506+J507+J508</f>
        <v>1751776</v>
      </c>
      <c r="K505" s="735">
        <f>K506+K507+K508</f>
        <v>323919.42</v>
      </c>
      <c r="O505" s="578"/>
    </row>
    <row r="506" spans="1:15" ht="20.25" customHeight="1" x14ac:dyDescent="0.25">
      <c r="A506" s="1465"/>
      <c r="B506" s="1462"/>
      <c r="C506" s="135" t="s">
        <v>236</v>
      </c>
      <c r="D506" s="729"/>
      <c r="E506" s="695"/>
      <c r="F506" s="695"/>
      <c r="G506" s="695"/>
      <c r="H506" s="695"/>
      <c r="I506" s="733">
        <v>0</v>
      </c>
      <c r="J506" s="733">
        <v>0</v>
      </c>
      <c r="K506" s="733">
        <v>0</v>
      </c>
      <c r="O506" s="578"/>
    </row>
    <row r="507" spans="1:15" ht="16.5" customHeight="1" x14ac:dyDescent="0.25">
      <c r="A507" s="1465"/>
      <c r="B507" s="1462"/>
      <c r="C507" s="135" t="s">
        <v>237</v>
      </c>
      <c r="D507" s="729"/>
      <c r="E507" s="695"/>
      <c r="F507" s="695"/>
      <c r="G507" s="695"/>
      <c r="H507" s="695"/>
      <c r="I507" s="733">
        <f>I515</f>
        <v>1701776</v>
      </c>
      <c r="J507" s="733">
        <f>J515</f>
        <v>1701776</v>
      </c>
      <c r="K507" s="733">
        <f>K515</f>
        <v>313919.42</v>
      </c>
      <c r="O507" s="578"/>
    </row>
    <row r="508" spans="1:15" ht="19.5" customHeight="1" x14ac:dyDescent="0.25">
      <c r="A508" s="1465"/>
      <c r="B508" s="1462"/>
      <c r="C508" s="136" t="s">
        <v>6</v>
      </c>
      <c r="D508" s="615"/>
      <c r="E508" s="695"/>
      <c r="F508" s="695"/>
      <c r="G508" s="695"/>
      <c r="H508" s="695"/>
      <c r="I508" s="733">
        <f>I509+I510</f>
        <v>50000</v>
      </c>
      <c r="J508" s="733">
        <f>J509+J510</f>
        <v>50000</v>
      </c>
      <c r="K508" s="733">
        <f>K509+K510</f>
        <v>10000</v>
      </c>
      <c r="O508" s="578"/>
    </row>
    <row r="509" spans="1:15" ht="18" customHeight="1" x14ac:dyDescent="0.25">
      <c r="A509" s="1465"/>
      <c r="B509" s="1462"/>
      <c r="C509" s="136" t="s">
        <v>447</v>
      </c>
      <c r="D509" s="615"/>
      <c r="E509" s="695"/>
      <c r="F509" s="695"/>
      <c r="G509" s="695"/>
      <c r="H509" s="695"/>
      <c r="I509" s="734">
        <f>I511</f>
        <v>10000</v>
      </c>
      <c r="J509" s="734">
        <f>J511</f>
        <v>10000</v>
      </c>
      <c r="K509" s="734">
        <f>K511+K513</f>
        <v>10000</v>
      </c>
      <c r="O509" s="578"/>
    </row>
    <row r="510" spans="1:15" s="223" customFormat="1" ht="17.25" customHeight="1" x14ac:dyDescent="0.25">
      <c r="A510" s="1466"/>
      <c r="B510" s="1463"/>
      <c r="C510" s="136" t="s">
        <v>109</v>
      </c>
      <c r="D510" s="615"/>
      <c r="E510" s="695"/>
      <c r="F510" s="695"/>
      <c r="G510" s="695"/>
      <c r="H510" s="695"/>
      <c r="I510" s="733">
        <f>I512+I513</f>
        <v>40000</v>
      </c>
      <c r="J510" s="733">
        <f>J512+J514</f>
        <v>40000</v>
      </c>
      <c r="K510" s="733">
        <f>K512+K514</f>
        <v>0</v>
      </c>
      <c r="O510" s="578"/>
    </row>
    <row r="511" spans="1:15" ht="58.5" customHeight="1" x14ac:dyDescent="0.25">
      <c r="A511" s="362" t="s">
        <v>111</v>
      </c>
      <c r="B511" s="596" t="s">
        <v>112</v>
      </c>
      <c r="C511" s="232" t="s">
        <v>447</v>
      </c>
      <c r="D511" s="610">
        <v>971</v>
      </c>
      <c r="E511" s="730" t="s">
        <v>377</v>
      </c>
      <c r="F511" s="730" t="s">
        <v>399</v>
      </c>
      <c r="G511" s="730" t="s">
        <v>113</v>
      </c>
      <c r="H511" s="730" t="s">
        <v>359</v>
      </c>
      <c r="I511" s="732">
        <f>I512</f>
        <v>10000</v>
      </c>
      <c r="J511" s="732">
        <v>10000</v>
      </c>
      <c r="K511" s="732">
        <v>10000</v>
      </c>
      <c r="O511" s="578"/>
    </row>
    <row r="512" spans="1:15" ht="60.75" customHeight="1" x14ac:dyDescent="0.25">
      <c r="A512" s="362" t="s">
        <v>114</v>
      </c>
      <c r="B512" s="357" t="s">
        <v>115</v>
      </c>
      <c r="C512" s="232" t="s">
        <v>109</v>
      </c>
      <c r="D512" s="610">
        <v>974</v>
      </c>
      <c r="E512" s="730" t="s">
        <v>377</v>
      </c>
      <c r="F512" s="730" t="s">
        <v>399</v>
      </c>
      <c r="G512" s="730" t="s">
        <v>113</v>
      </c>
      <c r="H512" s="730" t="s">
        <v>359</v>
      </c>
      <c r="I512" s="733">
        <v>10000</v>
      </c>
      <c r="J512" s="733">
        <v>10000</v>
      </c>
      <c r="K512" s="733">
        <v>0</v>
      </c>
      <c r="O512" s="578"/>
    </row>
    <row r="513" spans="1:15" ht="40.5" customHeight="1" x14ac:dyDescent="0.25">
      <c r="A513" s="1417" t="s">
        <v>116</v>
      </c>
      <c r="B513" s="1364" t="s">
        <v>117</v>
      </c>
      <c r="C513" s="232" t="s">
        <v>447</v>
      </c>
      <c r="D513" s="610">
        <v>971</v>
      </c>
      <c r="E513" s="730" t="s">
        <v>377</v>
      </c>
      <c r="F513" s="730" t="s">
        <v>399</v>
      </c>
      <c r="G513" s="730" t="s">
        <v>113</v>
      </c>
      <c r="H513" s="730" t="s">
        <v>359</v>
      </c>
      <c r="I513" s="733">
        <f>I514</f>
        <v>30000</v>
      </c>
      <c r="J513" s="733">
        <f>J514</f>
        <v>30000</v>
      </c>
      <c r="K513" s="733">
        <v>0</v>
      </c>
      <c r="O513" s="578"/>
    </row>
    <row r="514" spans="1:15" s="223" customFormat="1" ht="17.25" customHeight="1" x14ac:dyDescent="0.25">
      <c r="A514" s="1460"/>
      <c r="B514" s="1399"/>
      <c r="C514" s="232" t="s">
        <v>109</v>
      </c>
      <c r="D514" s="610">
        <v>974</v>
      </c>
      <c r="E514" s="730" t="s">
        <v>377</v>
      </c>
      <c r="F514" s="730" t="s">
        <v>399</v>
      </c>
      <c r="G514" s="730" t="s">
        <v>113</v>
      </c>
      <c r="H514" s="730" t="s">
        <v>359</v>
      </c>
      <c r="I514" s="733">
        <v>30000</v>
      </c>
      <c r="J514" s="733">
        <v>30000</v>
      </c>
      <c r="K514" s="733">
        <v>0</v>
      </c>
      <c r="O514" s="578"/>
    </row>
    <row r="515" spans="1:15" ht="54" customHeight="1" x14ac:dyDescent="0.25">
      <c r="A515" s="362" t="s">
        <v>118</v>
      </c>
      <c r="B515" s="357" t="s">
        <v>119</v>
      </c>
      <c r="C515" s="232" t="s">
        <v>237</v>
      </c>
      <c r="D515" s="610">
        <v>971</v>
      </c>
      <c r="E515" s="730" t="s">
        <v>377</v>
      </c>
      <c r="F515" s="730" t="s">
        <v>399</v>
      </c>
      <c r="G515" s="730" t="s">
        <v>113</v>
      </c>
      <c r="H515" s="730" t="s">
        <v>359</v>
      </c>
      <c r="I515" s="733">
        <v>1701776</v>
      </c>
      <c r="J515" s="733">
        <v>1701776</v>
      </c>
      <c r="K515" s="733">
        <v>313919.42</v>
      </c>
      <c r="O515" s="578"/>
    </row>
    <row r="516" spans="1:15" ht="51" customHeight="1" x14ac:dyDescent="0.25">
      <c r="A516" s="32" t="s">
        <v>29</v>
      </c>
      <c r="B516" s="473" t="s">
        <v>120</v>
      </c>
      <c r="C516" s="428" t="s">
        <v>447</v>
      </c>
      <c r="D516" s="615"/>
      <c r="E516" s="696"/>
      <c r="F516" s="696"/>
      <c r="G516" s="696"/>
      <c r="H516" s="696"/>
      <c r="I516" s="940">
        <f>I517+I518+I519</f>
        <v>90000</v>
      </c>
      <c r="J516" s="940">
        <f>J517+J518+J519</f>
        <v>90000</v>
      </c>
      <c r="K516" s="940">
        <f>K517+K518+K519</f>
        <v>0</v>
      </c>
      <c r="O516" s="578"/>
    </row>
    <row r="517" spans="1:15" ht="60" customHeight="1" x14ac:dyDescent="0.25">
      <c r="A517" s="362" t="s">
        <v>121</v>
      </c>
      <c r="B517" s="596" t="s">
        <v>122</v>
      </c>
      <c r="C517" s="136" t="s">
        <v>447</v>
      </c>
      <c r="D517" s="610">
        <v>971</v>
      </c>
      <c r="E517" s="730" t="s">
        <v>377</v>
      </c>
      <c r="F517" s="730" t="s">
        <v>399</v>
      </c>
      <c r="G517" s="730" t="s">
        <v>123</v>
      </c>
      <c r="H517" s="730" t="s">
        <v>359</v>
      </c>
      <c r="I517" s="736">
        <v>60000</v>
      </c>
      <c r="J517" s="736">
        <v>60000</v>
      </c>
      <c r="K517" s="736">
        <f>SUM(L517:L519)</f>
        <v>0</v>
      </c>
      <c r="O517" s="578"/>
    </row>
    <row r="518" spans="1:15" ht="42.75" customHeight="1" x14ac:dyDescent="0.25">
      <c r="A518" s="362" t="s">
        <v>124</v>
      </c>
      <c r="B518" s="33" t="s">
        <v>125</v>
      </c>
      <c r="C518" s="136" t="s">
        <v>447</v>
      </c>
      <c r="D518" s="610">
        <v>971</v>
      </c>
      <c r="E518" s="730" t="s">
        <v>377</v>
      </c>
      <c r="F518" s="730" t="s">
        <v>399</v>
      </c>
      <c r="G518" s="730" t="s">
        <v>123</v>
      </c>
      <c r="H518" s="730" t="s">
        <v>359</v>
      </c>
      <c r="I518" s="733">
        <v>10000</v>
      </c>
      <c r="J518" s="733">
        <v>10000</v>
      </c>
      <c r="K518" s="733">
        <v>0</v>
      </c>
      <c r="O518" s="578"/>
    </row>
    <row r="519" spans="1:15" ht="62.25" customHeight="1" x14ac:dyDescent="0.25">
      <c r="A519" s="362" t="s">
        <v>126</v>
      </c>
      <c r="B519" s="33" t="s">
        <v>127</v>
      </c>
      <c r="C519" s="136" t="s">
        <v>447</v>
      </c>
      <c r="D519" s="610">
        <v>971</v>
      </c>
      <c r="E519" s="730" t="s">
        <v>377</v>
      </c>
      <c r="F519" s="730" t="s">
        <v>399</v>
      </c>
      <c r="G519" s="730" t="s">
        <v>123</v>
      </c>
      <c r="H519" s="730" t="s">
        <v>359</v>
      </c>
      <c r="I519" s="733">
        <v>20000</v>
      </c>
      <c r="J519" s="733">
        <v>20000</v>
      </c>
      <c r="K519" s="733">
        <v>0</v>
      </c>
      <c r="O519" s="578"/>
    </row>
    <row r="520" spans="1:15" ht="41.25" customHeight="1" x14ac:dyDescent="0.25">
      <c r="A520" s="1250" t="s">
        <v>62</v>
      </c>
      <c r="B520" s="1252" t="s">
        <v>128</v>
      </c>
      <c r="C520" s="33" t="s">
        <v>8</v>
      </c>
      <c r="D520" s="1254"/>
      <c r="E520" s="1255"/>
      <c r="F520" s="1255"/>
      <c r="G520" s="1255"/>
      <c r="H520" s="1255"/>
      <c r="I520" s="735">
        <f t="shared" ref="I520:K521" si="94">SUM(I521)</f>
        <v>1212738</v>
      </c>
      <c r="J520" s="735">
        <f t="shared" si="94"/>
        <v>1212738</v>
      </c>
      <c r="K520" s="735">
        <f t="shared" si="94"/>
        <v>200992.86</v>
      </c>
      <c r="O520" s="578"/>
    </row>
    <row r="521" spans="1:15" ht="20.25" customHeight="1" x14ac:dyDescent="0.25">
      <c r="A521" s="1251"/>
      <c r="B521" s="1253"/>
      <c r="C521" s="731" t="s">
        <v>237</v>
      </c>
      <c r="D521" s="1248"/>
      <c r="E521" s="1249"/>
      <c r="F521" s="1249"/>
      <c r="G521" s="1249"/>
      <c r="H521" s="1249"/>
      <c r="I521" s="733">
        <f t="shared" si="94"/>
        <v>1212738</v>
      </c>
      <c r="J521" s="733">
        <f t="shared" si="94"/>
        <v>1212738</v>
      </c>
      <c r="K521" s="733">
        <f t="shared" si="94"/>
        <v>200992.86</v>
      </c>
      <c r="O521" s="578"/>
    </row>
    <row r="522" spans="1:15" ht="45" customHeight="1" x14ac:dyDescent="0.25">
      <c r="A522" s="84" t="s">
        <v>129</v>
      </c>
      <c r="B522" s="33" t="s">
        <v>130</v>
      </c>
      <c r="C522" s="33" t="s">
        <v>237</v>
      </c>
      <c r="D522" s="610" t="s">
        <v>383</v>
      </c>
      <c r="E522" s="610" t="s">
        <v>377</v>
      </c>
      <c r="F522" s="610" t="s">
        <v>399</v>
      </c>
      <c r="G522" s="610" t="s">
        <v>131</v>
      </c>
      <c r="H522" s="610" t="s">
        <v>359</v>
      </c>
      <c r="I522" s="733">
        <v>1212738</v>
      </c>
      <c r="J522" s="733">
        <v>1212738</v>
      </c>
      <c r="K522" s="733">
        <v>200992.86</v>
      </c>
      <c r="O522" s="578"/>
    </row>
    <row r="523" spans="1:15" ht="41.25" customHeight="1" thickBot="1" x14ac:dyDescent="0.3">
      <c r="A523" s="2042" t="s">
        <v>955</v>
      </c>
      <c r="B523" s="2043"/>
      <c r="C523" s="2043"/>
      <c r="D523" s="2043"/>
      <c r="E523" s="2043"/>
      <c r="F523" s="2043"/>
      <c r="G523" s="2043"/>
      <c r="H523" s="2043"/>
      <c r="I523" s="2043"/>
      <c r="J523" s="2043"/>
      <c r="K523" s="2044"/>
    </row>
    <row r="524" spans="1:15" ht="28.5" customHeight="1" x14ac:dyDescent="0.25">
      <c r="A524" s="1244" t="s">
        <v>290</v>
      </c>
      <c r="B524" s="1244" t="s">
        <v>640</v>
      </c>
      <c r="C524" s="1244" t="s">
        <v>641</v>
      </c>
      <c r="D524" s="1245" t="s">
        <v>642</v>
      </c>
      <c r="E524" s="1246"/>
      <c r="F524" s="1246"/>
      <c r="G524" s="1246"/>
      <c r="H524" s="1247"/>
      <c r="I524" s="1245" t="s">
        <v>953</v>
      </c>
      <c r="J524" s="1246"/>
      <c r="K524" s="1247"/>
    </row>
    <row r="525" spans="1:15" ht="66" customHeight="1" x14ac:dyDescent="0.25">
      <c r="A525" s="1238"/>
      <c r="B525" s="1238"/>
      <c r="C525" s="1238"/>
      <c r="D525" s="497" t="s">
        <v>350</v>
      </c>
      <c r="E525" s="1242" t="s">
        <v>351</v>
      </c>
      <c r="F525" s="1243"/>
      <c r="G525" s="497" t="s">
        <v>644</v>
      </c>
      <c r="H525" s="497" t="s">
        <v>353</v>
      </c>
      <c r="I525" s="1364" t="s">
        <v>1239</v>
      </c>
      <c r="J525" s="1364" t="s">
        <v>1244</v>
      </c>
      <c r="K525" s="1364" t="s">
        <v>1245</v>
      </c>
    </row>
    <row r="526" spans="1:15" ht="19.5" customHeight="1" x14ac:dyDescent="0.25">
      <c r="A526" s="621">
        <v>1</v>
      </c>
      <c r="B526" s="621">
        <v>2</v>
      </c>
      <c r="C526" s="621">
        <v>3</v>
      </c>
      <c r="D526" s="621">
        <v>4</v>
      </c>
      <c r="E526" s="600">
        <v>5</v>
      </c>
      <c r="F526" s="600" t="s">
        <v>170</v>
      </c>
      <c r="G526" s="621">
        <v>7</v>
      </c>
      <c r="H526" s="621">
        <v>8</v>
      </c>
      <c r="I526" s="1365"/>
      <c r="J526" s="1365"/>
      <c r="K526" s="1365"/>
    </row>
    <row r="527" spans="1:15" ht="87" customHeight="1" x14ac:dyDescent="0.25">
      <c r="A527" s="472" t="s">
        <v>293</v>
      </c>
      <c r="B527" s="175" t="s">
        <v>956</v>
      </c>
      <c r="C527" s="472" t="s">
        <v>473</v>
      </c>
      <c r="D527" s="221"/>
      <c r="E527" s="221"/>
      <c r="F527" s="221"/>
      <c r="G527" s="221" t="s">
        <v>957</v>
      </c>
      <c r="H527" s="221"/>
      <c r="I527" s="737">
        <f>I528+I534+I542</f>
        <v>26908910</v>
      </c>
      <c r="J527" s="737">
        <f>J528+J534+J542</f>
        <v>26908910</v>
      </c>
      <c r="K527" s="737">
        <f>K528+K534+K542</f>
        <v>7555352.0699999994</v>
      </c>
    </row>
    <row r="528" spans="1:15" ht="76.5" customHeight="1" x14ac:dyDescent="0.25">
      <c r="A528" s="739" t="s">
        <v>111</v>
      </c>
      <c r="B528" s="740" t="s">
        <v>958</v>
      </c>
      <c r="C528" s="471"/>
      <c r="D528" s="739" t="s">
        <v>383</v>
      </c>
      <c r="E528" s="739" t="s">
        <v>357</v>
      </c>
      <c r="F528" s="739" t="s">
        <v>155</v>
      </c>
      <c r="G528" s="739" t="s">
        <v>231</v>
      </c>
      <c r="H528" s="739" t="s">
        <v>359</v>
      </c>
      <c r="I528" s="741">
        <f>I529+I533</f>
        <v>4755980</v>
      </c>
      <c r="J528" s="741">
        <f>J529+J533</f>
        <v>4755980</v>
      </c>
      <c r="K528" s="741">
        <f>K529+K533</f>
        <v>1834223.56</v>
      </c>
    </row>
    <row r="529" spans="1:11" ht="75.75" customHeight="1" x14ac:dyDescent="0.25">
      <c r="A529" s="111" t="s">
        <v>308</v>
      </c>
      <c r="B529" s="215" t="s">
        <v>958</v>
      </c>
      <c r="C529" s="72"/>
      <c r="D529" s="111" t="s">
        <v>383</v>
      </c>
      <c r="E529" s="111" t="s">
        <v>357</v>
      </c>
      <c r="F529" s="111" t="s">
        <v>155</v>
      </c>
      <c r="G529" s="111" t="s">
        <v>231</v>
      </c>
      <c r="H529" s="111" t="s">
        <v>359</v>
      </c>
      <c r="I529" s="738">
        <v>4386212</v>
      </c>
      <c r="J529" s="738">
        <v>4386212</v>
      </c>
      <c r="K529" s="738">
        <v>1772595.56</v>
      </c>
    </row>
    <row r="530" spans="1:11" ht="50.25" customHeight="1" x14ac:dyDescent="0.25">
      <c r="A530" s="111" t="s">
        <v>959</v>
      </c>
      <c r="B530" s="215" t="s">
        <v>960</v>
      </c>
      <c r="C530" s="72"/>
      <c r="D530" s="111" t="s">
        <v>383</v>
      </c>
      <c r="E530" s="111" t="s">
        <v>357</v>
      </c>
      <c r="F530" s="111" t="s">
        <v>155</v>
      </c>
      <c r="G530" s="111" t="s">
        <v>231</v>
      </c>
      <c r="H530" s="111" t="s">
        <v>359</v>
      </c>
      <c r="I530" s="738">
        <v>1800000</v>
      </c>
      <c r="J530" s="738">
        <v>1800000</v>
      </c>
      <c r="K530" s="738">
        <v>363268.56</v>
      </c>
    </row>
    <row r="531" spans="1:11" ht="46.5" customHeight="1" x14ac:dyDescent="0.25">
      <c r="A531" s="111" t="s">
        <v>961</v>
      </c>
      <c r="B531" s="215" t="s">
        <v>962</v>
      </c>
      <c r="C531" s="72"/>
      <c r="D531" s="111" t="s">
        <v>383</v>
      </c>
      <c r="E531" s="111" t="s">
        <v>357</v>
      </c>
      <c r="F531" s="111" t="s">
        <v>155</v>
      </c>
      <c r="G531" s="111" t="s">
        <v>231</v>
      </c>
      <c r="H531" s="111" t="s">
        <v>359</v>
      </c>
      <c r="I531" s="738">
        <v>2089666</v>
      </c>
      <c r="J531" s="738">
        <v>2089666</v>
      </c>
      <c r="K531" s="738">
        <v>1198968</v>
      </c>
    </row>
    <row r="532" spans="1:11" ht="40.5" customHeight="1" x14ac:dyDescent="0.25">
      <c r="A532" s="111" t="s">
        <v>474</v>
      </c>
      <c r="B532" s="215" t="s">
        <v>963</v>
      </c>
      <c r="C532" s="72"/>
      <c r="D532" s="111" t="s">
        <v>383</v>
      </c>
      <c r="E532" s="111" t="s">
        <v>357</v>
      </c>
      <c r="F532" s="111" t="s">
        <v>155</v>
      </c>
      <c r="G532" s="111" t="s">
        <v>231</v>
      </c>
      <c r="H532" s="111" t="s">
        <v>359</v>
      </c>
      <c r="I532" s="738">
        <v>496546</v>
      </c>
      <c r="J532" s="738">
        <v>496546</v>
      </c>
      <c r="K532" s="738">
        <v>210359</v>
      </c>
    </row>
    <row r="533" spans="1:11" ht="38.25" customHeight="1" x14ac:dyDescent="0.25">
      <c r="A533" s="111" t="s">
        <v>309</v>
      </c>
      <c r="B533" s="215" t="s">
        <v>475</v>
      </c>
      <c r="C533" s="215" t="s">
        <v>965</v>
      </c>
      <c r="D533" s="111" t="s">
        <v>383</v>
      </c>
      <c r="E533" s="111" t="s">
        <v>357</v>
      </c>
      <c r="F533" s="111" t="s">
        <v>155</v>
      </c>
      <c r="G533" s="111" t="s">
        <v>231</v>
      </c>
      <c r="H533" s="111" t="s">
        <v>359</v>
      </c>
      <c r="I533" s="738">
        <v>369768</v>
      </c>
      <c r="J533" s="738">
        <v>369768</v>
      </c>
      <c r="K533" s="738">
        <v>61628</v>
      </c>
    </row>
    <row r="534" spans="1:11" ht="45" customHeight="1" x14ac:dyDescent="0.25">
      <c r="A534" s="739" t="s">
        <v>114</v>
      </c>
      <c r="B534" s="740" t="s">
        <v>964</v>
      </c>
      <c r="C534" s="471"/>
      <c r="D534" s="739" t="s">
        <v>383</v>
      </c>
      <c r="E534" s="739" t="s">
        <v>357</v>
      </c>
      <c r="F534" s="739" t="s">
        <v>155</v>
      </c>
      <c r="G534" s="739" t="s">
        <v>232</v>
      </c>
      <c r="H534" s="739" t="s">
        <v>90</v>
      </c>
      <c r="I534" s="741">
        <f>I535+I536+I537+I538+I539+I540+I541</f>
        <v>17299930</v>
      </c>
      <c r="J534" s="741">
        <f>J535+J536+J537+J538+J539+J540+J541</f>
        <v>17299930</v>
      </c>
      <c r="K534" s="741">
        <f>K535+K536+K537+K538+K539+K540+K541</f>
        <v>3911428.0399999996</v>
      </c>
    </row>
    <row r="535" spans="1:11" ht="18.75" customHeight="1" x14ac:dyDescent="0.25">
      <c r="A535" s="111" t="s">
        <v>297</v>
      </c>
      <c r="B535" s="215" t="s">
        <v>966</v>
      </c>
      <c r="C535" s="72"/>
      <c r="D535" s="739" t="s">
        <v>383</v>
      </c>
      <c r="E535" s="739" t="s">
        <v>357</v>
      </c>
      <c r="F535" s="739" t="s">
        <v>155</v>
      </c>
      <c r="G535" s="739" t="s">
        <v>232</v>
      </c>
      <c r="H535" s="111" t="s">
        <v>369</v>
      </c>
      <c r="I535" s="738">
        <v>9500000</v>
      </c>
      <c r="J535" s="738">
        <v>9500000</v>
      </c>
      <c r="K535" s="738">
        <v>2290785.7799999998</v>
      </c>
    </row>
    <row r="536" spans="1:11" ht="15" customHeight="1" x14ac:dyDescent="0.25">
      <c r="A536" s="111" t="s">
        <v>298</v>
      </c>
      <c r="B536" s="215" t="s">
        <v>476</v>
      </c>
      <c r="C536" s="72"/>
      <c r="D536" s="739" t="s">
        <v>383</v>
      </c>
      <c r="E536" s="739" t="s">
        <v>357</v>
      </c>
      <c r="F536" s="739" t="s">
        <v>155</v>
      </c>
      <c r="G536" s="739" t="s">
        <v>232</v>
      </c>
      <c r="H536" s="111" t="s">
        <v>370</v>
      </c>
      <c r="I536" s="738">
        <v>80000</v>
      </c>
      <c r="J536" s="738">
        <v>80000</v>
      </c>
      <c r="K536" s="738">
        <v>21600</v>
      </c>
    </row>
    <row r="537" spans="1:11" s="223" customFormat="1" ht="20.25" customHeight="1" x14ac:dyDescent="0.25">
      <c r="A537" s="111" t="s">
        <v>299</v>
      </c>
      <c r="B537" s="215" t="s">
        <v>477</v>
      </c>
      <c r="C537" s="72"/>
      <c r="D537" s="739" t="s">
        <v>383</v>
      </c>
      <c r="E537" s="739" t="s">
        <v>357</v>
      </c>
      <c r="F537" s="739" t="s">
        <v>155</v>
      </c>
      <c r="G537" s="739" t="s">
        <v>232</v>
      </c>
      <c r="H537" s="111" t="s">
        <v>371</v>
      </c>
      <c r="I537" s="738">
        <v>2869000</v>
      </c>
      <c r="J537" s="738">
        <v>2869000</v>
      </c>
      <c r="K537" s="738">
        <v>542965.65</v>
      </c>
    </row>
    <row r="538" spans="1:11" s="223" customFormat="1" ht="45.75" customHeight="1" x14ac:dyDescent="0.25">
      <c r="A538" s="111" t="s">
        <v>300</v>
      </c>
      <c r="B538" s="215" t="s">
        <v>967</v>
      </c>
      <c r="C538" s="72"/>
      <c r="D538" s="739" t="s">
        <v>383</v>
      </c>
      <c r="E538" s="739" t="s">
        <v>357</v>
      </c>
      <c r="F538" s="739" t="s">
        <v>155</v>
      </c>
      <c r="G538" s="739" t="s">
        <v>232</v>
      </c>
      <c r="H538" s="111" t="s">
        <v>359</v>
      </c>
      <c r="I538" s="738">
        <v>4670930</v>
      </c>
      <c r="J538" s="738">
        <v>4670930</v>
      </c>
      <c r="K538" s="738">
        <v>923909.09</v>
      </c>
    </row>
    <row r="539" spans="1:11" s="223" customFormat="1" ht="21" customHeight="1" x14ac:dyDescent="0.25">
      <c r="A539" s="111" t="s">
        <v>301</v>
      </c>
      <c r="B539" s="215" t="s">
        <v>478</v>
      </c>
      <c r="C539" s="72"/>
      <c r="D539" s="739" t="s">
        <v>383</v>
      </c>
      <c r="E539" s="739" t="s">
        <v>357</v>
      </c>
      <c r="F539" s="739" t="s">
        <v>155</v>
      </c>
      <c r="G539" s="739" t="s">
        <v>232</v>
      </c>
      <c r="H539" s="111" t="s">
        <v>372</v>
      </c>
      <c r="I539" s="738">
        <v>15000</v>
      </c>
      <c r="J539" s="738">
        <v>15000</v>
      </c>
      <c r="K539" s="738">
        <v>0</v>
      </c>
    </row>
    <row r="540" spans="1:11" ht="13.5" customHeight="1" x14ac:dyDescent="0.25">
      <c r="A540" s="111" t="s">
        <v>302</v>
      </c>
      <c r="B540" s="215" t="s">
        <v>479</v>
      </c>
      <c r="C540" s="72"/>
      <c r="D540" s="739" t="s">
        <v>383</v>
      </c>
      <c r="E540" s="739" t="s">
        <v>357</v>
      </c>
      <c r="F540" s="739" t="s">
        <v>155</v>
      </c>
      <c r="G540" s="739" t="s">
        <v>232</v>
      </c>
      <c r="H540" s="111" t="s">
        <v>373</v>
      </c>
      <c r="I540" s="738">
        <v>15000</v>
      </c>
      <c r="J540" s="738">
        <v>15000</v>
      </c>
      <c r="K540" s="738">
        <v>0</v>
      </c>
    </row>
    <row r="541" spans="1:11" s="223" customFormat="1" ht="18" customHeight="1" x14ac:dyDescent="0.25">
      <c r="A541" s="111" t="s">
        <v>303</v>
      </c>
      <c r="B541" s="215" t="s">
        <v>480</v>
      </c>
      <c r="C541" s="72"/>
      <c r="D541" s="739" t="s">
        <v>383</v>
      </c>
      <c r="E541" s="739" t="s">
        <v>357</v>
      </c>
      <c r="F541" s="739" t="s">
        <v>155</v>
      </c>
      <c r="G541" s="739" t="s">
        <v>232</v>
      </c>
      <c r="H541" s="111" t="s">
        <v>374</v>
      </c>
      <c r="I541" s="738">
        <v>150000</v>
      </c>
      <c r="J541" s="738">
        <v>150000</v>
      </c>
      <c r="K541" s="738">
        <v>132167.51999999999</v>
      </c>
    </row>
    <row r="542" spans="1:11" s="223" customFormat="1" ht="42.75" customHeight="1" x14ac:dyDescent="0.25">
      <c r="A542" s="739" t="s">
        <v>116</v>
      </c>
      <c r="B542" s="740" t="s">
        <v>320</v>
      </c>
      <c r="C542" s="471"/>
      <c r="D542" s="739" t="s">
        <v>383</v>
      </c>
      <c r="E542" s="739" t="s">
        <v>357</v>
      </c>
      <c r="F542" s="739" t="s">
        <v>155</v>
      </c>
      <c r="G542" s="739" t="s">
        <v>233</v>
      </c>
      <c r="H542" s="739" t="s">
        <v>90</v>
      </c>
      <c r="I542" s="741">
        <f>I543+I544</f>
        <v>4853000</v>
      </c>
      <c r="J542" s="741">
        <f>J543+J544</f>
        <v>4853000</v>
      </c>
      <c r="K542" s="741">
        <f>K543+K544</f>
        <v>1809700.47</v>
      </c>
    </row>
    <row r="543" spans="1:11" ht="19.5" customHeight="1" x14ac:dyDescent="0.25">
      <c r="A543" s="111" t="s">
        <v>306</v>
      </c>
      <c r="B543" s="215" t="s">
        <v>481</v>
      </c>
      <c r="C543" s="72"/>
      <c r="D543" s="739" t="s">
        <v>383</v>
      </c>
      <c r="E543" s="739" t="s">
        <v>357</v>
      </c>
      <c r="F543" s="739" t="s">
        <v>155</v>
      </c>
      <c r="G543" s="739" t="s">
        <v>233</v>
      </c>
      <c r="H543" s="111" t="s">
        <v>428</v>
      </c>
      <c r="I543" s="738">
        <v>4800000</v>
      </c>
      <c r="J543" s="738">
        <v>4800000</v>
      </c>
      <c r="K543" s="738">
        <v>1805267.93</v>
      </c>
    </row>
    <row r="544" spans="1:11" s="223" customFormat="1" ht="26.25" customHeight="1" thickBot="1" x14ac:dyDescent="0.3">
      <c r="A544" s="742" t="s">
        <v>482</v>
      </c>
      <c r="B544" s="626" t="s">
        <v>483</v>
      </c>
      <c r="C544" s="743"/>
      <c r="D544" s="744" t="s">
        <v>383</v>
      </c>
      <c r="E544" s="744" t="s">
        <v>357</v>
      </c>
      <c r="F544" s="744" t="s">
        <v>155</v>
      </c>
      <c r="G544" s="744" t="s">
        <v>233</v>
      </c>
      <c r="H544" s="742" t="s">
        <v>359</v>
      </c>
      <c r="I544" s="745">
        <v>53000</v>
      </c>
      <c r="J544" s="745">
        <v>53000</v>
      </c>
      <c r="K544" s="745">
        <v>4432.54</v>
      </c>
    </row>
    <row r="545" spans="1:14" s="223" customFormat="1" ht="27" customHeight="1" thickBot="1" x14ac:dyDescent="0.3">
      <c r="A545" s="1467" t="s">
        <v>92</v>
      </c>
      <c r="B545" s="1468"/>
      <c r="C545" s="1468"/>
      <c r="D545" s="1468"/>
      <c r="E545" s="1468"/>
      <c r="F545" s="1468"/>
      <c r="G545" s="1468"/>
      <c r="H545" s="1469"/>
      <c r="I545" s="746">
        <f>I527</f>
        <v>26908910</v>
      </c>
      <c r="J545" s="746">
        <f t="shared" ref="J545:K545" si="95">J527</f>
        <v>26908910</v>
      </c>
      <c r="K545" s="747">
        <f t="shared" si="95"/>
        <v>7555352.0699999994</v>
      </c>
    </row>
    <row r="546" spans="1:14" ht="37.5" hidden="1" customHeight="1" x14ac:dyDescent="0.25">
      <c r="A546" s="233"/>
      <c r="B546" s="166"/>
      <c r="C546" s="41"/>
      <c r="D546" s="45"/>
      <c r="E546" s="46"/>
      <c r="F546" s="46"/>
      <c r="G546" s="165"/>
      <c r="H546" s="47"/>
      <c r="I546" s="164"/>
      <c r="J546" s="164"/>
      <c r="K546" s="164"/>
    </row>
    <row r="547" spans="1:14" s="223" customFormat="1" ht="37.5" hidden="1" customHeight="1" x14ac:dyDescent="0.25">
      <c r="A547" s="1457"/>
      <c r="B547" s="1455"/>
      <c r="C547" s="41"/>
      <c r="D547" s="226"/>
      <c r="E547" s="225"/>
      <c r="F547" s="225"/>
      <c r="G547" s="165"/>
      <c r="H547" s="47"/>
      <c r="I547" s="164"/>
      <c r="J547" s="164"/>
      <c r="K547" s="164"/>
    </row>
    <row r="548" spans="1:14" s="223" customFormat="1" ht="37.5" hidden="1" customHeight="1" x14ac:dyDescent="0.25">
      <c r="A548" s="1261"/>
      <c r="B548" s="1456"/>
      <c r="C548" s="41"/>
      <c r="D548" s="226"/>
      <c r="E548" s="225"/>
      <c r="F548" s="225"/>
      <c r="G548" s="165"/>
      <c r="H548" s="47"/>
      <c r="I548" s="164"/>
      <c r="J548" s="164"/>
      <c r="K548" s="164"/>
    </row>
    <row r="549" spans="1:14" ht="26.25" customHeight="1" thickBot="1" x14ac:dyDescent="0.3">
      <c r="A549" s="1470" t="s">
        <v>968</v>
      </c>
      <c r="B549" s="1471"/>
      <c r="C549" s="1471"/>
      <c r="D549" s="1471"/>
      <c r="E549" s="1471"/>
      <c r="F549" s="1471"/>
      <c r="G549" s="1471"/>
      <c r="H549" s="1471"/>
      <c r="I549" s="1471"/>
      <c r="J549" s="1471"/>
      <c r="K549" s="1472"/>
    </row>
    <row r="550" spans="1:14" x14ac:dyDescent="0.25">
      <c r="A550" s="1323" t="s">
        <v>290</v>
      </c>
      <c r="B550" s="1318" t="s">
        <v>640</v>
      </c>
      <c r="C550" s="1373" t="s">
        <v>446</v>
      </c>
      <c r="D550" s="1318" t="s">
        <v>349</v>
      </c>
      <c r="E550" s="1318"/>
      <c r="F550" s="1318"/>
      <c r="G550" s="1318"/>
      <c r="H550" s="1318"/>
      <c r="I550" s="1318" t="s">
        <v>969</v>
      </c>
      <c r="J550" s="1318"/>
      <c r="K550" s="1319"/>
    </row>
    <row r="551" spans="1:14" ht="15" customHeight="1" x14ac:dyDescent="0.25">
      <c r="A551" s="1324"/>
      <c r="B551" s="1332"/>
      <c r="C551" s="1321"/>
      <c r="D551" s="1332" t="s">
        <v>350</v>
      </c>
      <c r="E551" s="1332" t="s">
        <v>351</v>
      </c>
      <c r="F551" s="1333"/>
      <c r="G551" s="1332" t="s">
        <v>352</v>
      </c>
      <c r="H551" s="1332" t="s">
        <v>353</v>
      </c>
      <c r="I551" s="1364" t="s">
        <v>1239</v>
      </c>
      <c r="J551" s="1364" t="s">
        <v>1244</v>
      </c>
      <c r="K551" s="1364" t="s">
        <v>1245</v>
      </c>
    </row>
    <row r="552" spans="1:14" ht="60.75" customHeight="1" x14ac:dyDescent="0.25">
      <c r="A552" s="1325"/>
      <c r="B552" s="1341"/>
      <c r="C552" s="1322"/>
      <c r="D552" s="1333"/>
      <c r="E552" s="594" t="s">
        <v>354</v>
      </c>
      <c r="F552" s="594" t="s">
        <v>355</v>
      </c>
      <c r="G552" s="1333"/>
      <c r="H552" s="1333"/>
      <c r="I552" s="1365"/>
      <c r="J552" s="1365"/>
      <c r="K552" s="1365"/>
    </row>
    <row r="553" spans="1:14" ht="62.25" customHeight="1" x14ac:dyDescent="0.25">
      <c r="A553" s="611"/>
      <c r="B553" s="601" t="s">
        <v>970</v>
      </c>
      <c r="C553" s="425" t="s">
        <v>979</v>
      </c>
      <c r="D553" s="425"/>
      <c r="E553" s="426"/>
      <c r="F553" s="426"/>
      <c r="G553" s="426" t="s">
        <v>971</v>
      </c>
      <c r="H553" s="425"/>
      <c r="I553" s="43">
        <f>I554+I557+I561</f>
        <v>10872740</v>
      </c>
      <c r="J553" s="43">
        <f t="shared" ref="J553:K553" si="96">J554+J557+J561</f>
        <v>31022740</v>
      </c>
      <c r="K553" s="43">
        <f t="shared" si="96"/>
        <v>2119915</v>
      </c>
    </row>
    <row r="554" spans="1:14" s="300" customFormat="1" ht="57.75" x14ac:dyDescent="0.25">
      <c r="A554" s="288">
        <v>1</v>
      </c>
      <c r="B554" s="344" t="s">
        <v>701</v>
      </c>
      <c r="C554" s="286"/>
      <c r="D554" s="287" t="s">
        <v>383</v>
      </c>
      <c r="E554" s="287" t="s">
        <v>357</v>
      </c>
      <c r="F554" s="287" t="s">
        <v>155</v>
      </c>
      <c r="G554" s="287" t="s">
        <v>972</v>
      </c>
      <c r="H554" s="286">
        <v>0</v>
      </c>
      <c r="I554" s="227">
        <f>I555+I556</f>
        <v>2045000</v>
      </c>
      <c r="J554" s="227">
        <f>J555+J556</f>
        <v>2045000</v>
      </c>
      <c r="K554" s="227">
        <f>K555+K556</f>
        <v>604935</v>
      </c>
    </row>
    <row r="555" spans="1:14" ht="45" x14ac:dyDescent="0.25">
      <c r="A555" s="39" t="s">
        <v>111</v>
      </c>
      <c r="B555" s="16" t="s">
        <v>197</v>
      </c>
      <c r="C555" s="117"/>
      <c r="D555" s="22" t="s">
        <v>383</v>
      </c>
      <c r="E555" s="22" t="s">
        <v>357</v>
      </c>
      <c r="F555" s="22" t="s">
        <v>155</v>
      </c>
      <c r="G555" s="22" t="s">
        <v>973</v>
      </c>
      <c r="H555" s="22" t="s">
        <v>359</v>
      </c>
      <c r="I555" s="345">
        <v>1595000</v>
      </c>
      <c r="J555" s="345">
        <v>1595000</v>
      </c>
      <c r="K555" s="345">
        <v>604935</v>
      </c>
    </row>
    <row r="556" spans="1:14" ht="66" customHeight="1" x14ac:dyDescent="0.25">
      <c r="A556" s="39" t="s">
        <v>114</v>
      </c>
      <c r="B556" s="16" t="s">
        <v>198</v>
      </c>
      <c r="C556" s="117"/>
      <c r="D556" s="22" t="s">
        <v>383</v>
      </c>
      <c r="E556" s="22" t="s">
        <v>357</v>
      </c>
      <c r="F556" s="22" t="s">
        <v>155</v>
      </c>
      <c r="G556" s="610" t="s">
        <v>974</v>
      </c>
      <c r="H556" s="22" t="s">
        <v>359</v>
      </c>
      <c r="I556" s="345">
        <v>450000</v>
      </c>
      <c r="J556" s="345">
        <v>450000</v>
      </c>
      <c r="K556" s="346">
        <v>0</v>
      </c>
    </row>
    <row r="557" spans="1:14" ht="43.5" customHeight="1" x14ac:dyDescent="0.25">
      <c r="A557" s="297" t="s">
        <v>199</v>
      </c>
      <c r="B557" s="118" t="s">
        <v>200</v>
      </c>
      <c r="C557" s="1198" t="s">
        <v>1263</v>
      </c>
      <c r="D557" s="348" t="s">
        <v>383</v>
      </c>
      <c r="E557" s="155" t="s">
        <v>357</v>
      </c>
      <c r="F557" s="155" t="s">
        <v>155</v>
      </c>
      <c r="G557" s="349" t="s">
        <v>975</v>
      </c>
      <c r="H557" s="349" t="s">
        <v>90</v>
      </c>
      <c r="I557" s="350">
        <f>I558+I559+I560</f>
        <v>3827740</v>
      </c>
      <c r="J557" s="350">
        <f t="shared" ref="J557:N557" si="97">J558+J559+J560</f>
        <v>3827740</v>
      </c>
      <c r="K557" s="350">
        <f t="shared" si="97"/>
        <v>1366247</v>
      </c>
      <c r="L557" s="350">
        <f t="shared" si="97"/>
        <v>0</v>
      </c>
      <c r="M557" s="350">
        <f t="shared" si="97"/>
        <v>0</v>
      </c>
      <c r="N557" s="350">
        <f t="shared" si="97"/>
        <v>0</v>
      </c>
    </row>
    <row r="558" spans="1:14" ht="71.25" customHeight="1" x14ac:dyDescent="0.25">
      <c r="A558" s="39" t="s">
        <v>121</v>
      </c>
      <c r="B558" s="616" t="s">
        <v>201</v>
      </c>
      <c r="C558" s="1198" t="s">
        <v>1263</v>
      </c>
      <c r="D558" s="607" t="s">
        <v>383</v>
      </c>
      <c r="E558" s="607" t="s">
        <v>357</v>
      </c>
      <c r="F558" s="607" t="s">
        <v>155</v>
      </c>
      <c r="G558" s="607" t="s">
        <v>976</v>
      </c>
      <c r="H558" s="607" t="s">
        <v>359</v>
      </c>
      <c r="I558" s="347">
        <v>35000</v>
      </c>
      <c r="J558" s="347">
        <v>35000</v>
      </c>
      <c r="K558" s="347">
        <v>30000</v>
      </c>
    </row>
    <row r="559" spans="1:14" ht="60" x14ac:dyDescent="0.25">
      <c r="A559" s="609" t="s">
        <v>321</v>
      </c>
      <c r="B559" s="357" t="s">
        <v>202</v>
      </c>
      <c r="C559" s="1198" t="s">
        <v>1263</v>
      </c>
      <c r="D559" s="610" t="s">
        <v>383</v>
      </c>
      <c r="E559" s="610" t="s">
        <v>206</v>
      </c>
      <c r="F559" s="610" t="s">
        <v>385</v>
      </c>
      <c r="G559" s="610" t="s">
        <v>977</v>
      </c>
      <c r="H559" s="610" t="s">
        <v>978</v>
      </c>
      <c r="I559" s="345">
        <v>3684740</v>
      </c>
      <c r="J559" s="345">
        <v>3684740</v>
      </c>
      <c r="K559" s="345">
        <v>1228247</v>
      </c>
    </row>
    <row r="560" spans="1:14" s="300" customFormat="1" ht="30" x14ac:dyDescent="0.25">
      <c r="A560" s="1203" t="s">
        <v>126</v>
      </c>
      <c r="B560" s="1048" t="s">
        <v>1260</v>
      </c>
      <c r="C560" s="1198" t="s">
        <v>1263</v>
      </c>
      <c r="D560" s="607" t="s">
        <v>383</v>
      </c>
      <c r="E560" s="607" t="s">
        <v>179</v>
      </c>
      <c r="F560" s="607" t="s">
        <v>385</v>
      </c>
      <c r="G560" s="607" t="s">
        <v>1261</v>
      </c>
      <c r="H560" s="607" t="s">
        <v>359</v>
      </c>
      <c r="I560" s="347">
        <v>108000</v>
      </c>
      <c r="J560" s="347">
        <v>108000</v>
      </c>
      <c r="K560" s="347">
        <v>108000</v>
      </c>
    </row>
    <row r="561" spans="1:11" s="300" customFormat="1" ht="57" x14ac:dyDescent="0.25">
      <c r="A561" s="1167" t="s">
        <v>62</v>
      </c>
      <c r="B561" s="1178" t="s">
        <v>1262</v>
      </c>
      <c r="C561" s="1200" t="s">
        <v>1264</v>
      </c>
      <c r="D561" s="1185"/>
      <c r="E561" s="1185"/>
      <c r="F561" s="1185"/>
      <c r="G561" s="1185" t="s">
        <v>1275</v>
      </c>
      <c r="H561" s="1185"/>
      <c r="I561" s="350">
        <f>I562+I563+I564+I565+I566+I567+I568</f>
        <v>5000000</v>
      </c>
      <c r="J561" s="350">
        <f t="shared" ref="J561:K561" si="98">J562+J563+J564+J565+J566+J567+J568</f>
        <v>25150000</v>
      </c>
      <c r="K561" s="350">
        <f t="shared" si="98"/>
        <v>148733</v>
      </c>
    </row>
    <row r="562" spans="1:11" s="300" customFormat="1" ht="60" x14ac:dyDescent="0.25">
      <c r="A562" s="1214" t="s">
        <v>129</v>
      </c>
      <c r="B562" s="357" t="s">
        <v>1265</v>
      </c>
      <c r="C562" s="1230" t="s">
        <v>1264</v>
      </c>
      <c r="D562" s="1206" t="s">
        <v>383</v>
      </c>
      <c r="E562" s="1206" t="s">
        <v>378</v>
      </c>
      <c r="F562" s="1206" t="s">
        <v>377</v>
      </c>
      <c r="G562" s="1206" t="s">
        <v>1266</v>
      </c>
      <c r="H562" s="1206" t="s">
        <v>359</v>
      </c>
      <c r="I562" s="345">
        <v>0</v>
      </c>
      <c r="J562" s="345">
        <v>150000</v>
      </c>
      <c r="K562" s="345">
        <v>148733</v>
      </c>
    </row>
    <row r="563" spans="1:11" s="300" customFormat="1" ht="60" x14ac:dyDescent="0.25">
      <c r="A563" s="1214" t="s">
        <v>439</v>
      </c>
      <c r="B563" s="357" t="s">
        <v>1271</v>
      </c>
      <c r="C563" s="1230" t="s">
        <v>1264</v>
      </c>
      <c r="D563" s="1206" t="s">
        <v>383</v>
      </c>
      <c r="E563" s="1206" t="s">
        <v>378</v>
      </c>
      <c r="F563" s="1206" t="s">
        <v>377</v>
      </c>
      <c r="G563" s="1206" t="s">
        <v>1274</v>
      </c>
      <c r="H563" s="1206" t="s">
        <v>359</v>
      </c>
      <c r="I563" s="345">
        <v>0</v>
      </c>
      <c r="J563" s="345">
        <v>9600000</v>
      </c>
      <c r="K563" s="345">
        <v>0</v>
      </c>
    </row>
    <row r="564" spans="1:11" s="300" customFormat="1" ht="60" x14ac:dyDescent="0.25">
      <c r="A564" s="1214" t="s">
        <v>440</v>
      </c>
      <c r="B564" s="357" t="s">
        <v>1272</v>
      </c>
      <c r="C564" s="1230" t="s">
        <v>1264</v>
      </c>
      <c r="D564" s="1206" t="s">
        <v>383</v>
      </c>
      <c r="E564" s="1206" t="s">
        <v>378</v>
      </c>
      <c r="F564" s="1206" t="s">
        <v>377</v>
      </c>
      <c r="G564" s="1206" t="s">
        <v>1274</v>
      </c>
      <c r="H564" s="1206" t="s">
        <v>359</v>
      </c>
      <c r="I564" s="345">
        <v>0</v>
      </c>
      <c r="J564" s="345">
        <v>8000000</v>
      </c>
      <c r="K564" s="345">
        <v>0</v>
      </c>
    </row>
    <row r="565" spans="1:11" s="300" customFormat="1" ht="60" x14ac:dyDescent="0.25">
      <c r="A565" s="1214" t="s">
        <v>441</v>
      </c>
      <c r="B565" s="357" t="s">
        <v>1273</v>
      </c>
      <c r="C565" s="1230" t="s">
        <v>1264</v>
      </c>
      <c r="D565" s="1206" t="s">
        <v>383</v>
      </c>
      <c r="E565" s="1206" t="s">
        <v>378</v>
      </c>
      <c r="F565" s="1206" t="s">
        <v>377</v>
      </c>
      <c r="G565" s="1206" t="s">
        <v>1274</v>
      </c>
      <c r="H565" s="1206" t="s">
        <v>359</v>
      </c>
      <c r="I565" s="345">
        <v>0</v>
      </c>
      <c r="J565" s="345">
        <v>2400000</v>
      </c>
      <c r="K565" s="345">
        <v>0</v>
      </c>
    </row>
    <row r="566" spans="1:11" s="300" customFormat="1" ht="75.75" customHeight="1" x14ac:dyDescent="0.25">
      <c r="A566" s="1214" t="s">
        <v>442</v>
      </c>
      <c r="B566" s="357" t="s">
        <v>1267</v>
      </c>
      <c r="C566" s="1230" t="s">
        <v>1264</v>
      </c>
      <c r="D566" s="1206" t="s">
        <v>383</v>
      </c>
      <c r="E566" s="1206" t="s">
        <v>378</v>
      </c>
      <c r="F566" s="1206" t="s">
        <v>377</v>
      </c>
      <c r="G566" s="1206" t="s">
        <v>1268</v>
      </c>
      <c r="H566" s="1206" t="s">
        <v>359</v>
      </c>
      <c r="I566" s="345">
        <v>2400000</v>
      </c>
      <c r="J566" s="345">
        <v>2400000</v>
      </c>
      <c r="K566" s="345">
        <v>0</v>
      </c>
    </row>
    <row r="567" spans="1:11" s="300" customFormat="1" ht="75" x14ac:dyDescent="0.25">
      <c r="A567" s="1214" t="s">
        <v>773</v>
      </c>
      <c r="B567" s="357" t="s">
        <v>1269</v>
      </c>
      <c r="C567" s="1230" t="s">
        <v>1264</v>
      </c>
      <c r="D567" s="1206" t="s">
        <v>383</v>
      </c>
      <c r="E567" s="1206" t="s">
        <v>378</v>
      </c>
      <c r="F567" s="1206" t="s">
        <v>377</v>
      </c>
      <c r="G567" s="1206" t="s">
        <v>1268</v>
      </c>
      <c r="H567" s="1206" t="s">
        <v>359</v>
      </c>
      <c r="I567" s="345">
        <v>2000000</v>
      </c>
      <c r="J567" s="345">
        <v>2000000</v>
      </c>
      <c r="K567" s="345">
        <v>0</v>
      </c>
    </row>
    <row r="568" spans="1:11" s="300" customFormat="1" ht="75" x14ac:dyDescent="0.25">
      <c r="A568" s="1214" t="s">
        <v>776</v>
      </c>
      <c r="B568" s="357" t="s">
        <v>1270</v>
      </c>
      <c r="C568" s="1230" t="s">
        <v>1264</v>
      </c>
      <c r="D568" s="1206" t="s">
        <v>383</v>
      </c>
      <c r="E568" s="1206" t="s">
        <v>378</v>
      </c>
      <c r="F568" s="1206" t="s">
        <v>377</v>
      </c>
      <c r="G568" s="1206" t="s">
        <v>1268</v>
      </c>
      <c r="H568" s="1206" t="s">
        <v>359</v>
      </c>
      <c r="I568" s="345">
        <v>600000</v>
      </c>
      <c r="J568" s="345">
        <v>600000</v>
      </c>
      <c r="K568" s="345">
        <v>0</v>
      </c>
    </row>
    <row r="569" spans="1:11" s="300" customFormat="1" ht="28.5" customHeight="1" thickBot="1" x14ac:dyDescent="0.3">
      <c r="A569" s="1470" t="s">
        <v>980</v>
      </c>
      <c r="B569" s="1471"/>
      <c r="C569" s="1471"/>
      <c r="D569" s="1471"/>
      <c r="E569" s="1471"/>
      <c r="F569" s="1471"/>
      <c r="G569" s="1471"/>
      <c r="H569" s="1471"/>
      <c r="I569" s="1471"/>
      <c r="J569" s="1471"/>
      <c r="K569" s="1472"/>
    </row>
    <row r="570" spans="1:11" s="300" customFormat="1" ht="15" customHeight="1" x14ac:dyDescent="0.25">
      <c r="A570" s="1323" t="s">
        <v>290</v>
      </c>
      <c r="B570" s="1318" t="s">
        <v>640</v>
      </c>
      <c r="C570" s="1373" t="s">
        <v>446</v>
      </c>
      <c r="D570" s="1318" t="s">
        <v>349</v>
      </c>
      <c r="E570" s="1318"/>
      <c r="F570" s="1318"/>
      <c r="G570" s="1318"/>
      <c r="H570" s="1318"/>
      <c r="I570" s="1318" t="s">
        <v>969</v>
      </c>
      <c r="J570" s="1318"/>
      <c r="K570" s="1319"/>
    </row>
    <row r="571" spans="1:11" s="300" customFormat="1" ht="15" customHeight="1" x14ac:dyDescent="0.25">
      <c r="A571" s="1324"/>
      <c r="B571" s="1332"/>
      <c r="C571" s="1321"/>
      <c r="D571" s="1332" t="s">
        <v>350</v>
      </c>
      <c r="E571" s="1332" t="s">
        <v>351</v>
      </c>
      <c r="F571" s="1333"/>
      <c r="G571" s="1332" t="s">
        <v>352</v>
      </c>
      <c r="H571" s="1332" t="s">
        <v>353</v>
      </c>
      <c r="I571" s="1364" t="s">
        <v>1239</v>
      </c>
      <c r="J571" s="1364" t="s">
        <v>1244</v>
      </c>
      <c r="K571" s="1364" t="s">
        <v>1245</v>
      </c>
    </row>
    <row r="572" spans="1:11" s="300" customFormat="1" ht="48" customHeight="1" x14ac:dyDescent="0.25">
      <c r="A572" s="1325"/>
      <c r="B572" s="1341"/>
      <c r="C572" s="1322"/>
      <c r="D572" s="1333"/>
      <c r="E572" s="594" t="s">
        <v>354</v>
      </c>
      <c r="F572" s="594" t="s">
        <v>355</v>
      </c>
      <c r="G572" s="1333"/>
      <c r="H572" s="1333"/>
      <c r="I572" s="1365"/>
      <c r="J572" s="1365"/>
      <c r="K572" s="1365"/>
    </row>
    <row r="573" spans="1:11" s="300" customFormat="1" ht="68.25" customHeight="1" x14ac:dyDescent="0.25">
      <c r="A573" s="505"/>
      <c r="B573" s="601" t="s">
        <v>981</v>
      </c>
      <c r="C573" s="748"/>
      <c r="D573" s="446"/>
      <c r="E573" s="85"/>
      <c r="F573" s="85"/>
      <c r="G573" s="749">
        <v>1290000000</v>
      </c>
      <c r="H573" s="446"/>
      <c r="I573" s="753">
        <f>I574+I576</f>
        <v>4002450</v>
      </c>
      <c r="J573" s="753">
        <f t="shared" ref="J573" si="99">J574+J576</f>
        <v>4002450</v>
      </c>
      <c r="K573" s="753">
        <f>K574+K576</f>
        <v>1098203.9300000002</v>
      </c>
    </row>
    <row r="574" spans="1:11" s="300" customFormat="1" ht="71.25" customHeight="1" x14ac:dyDescent="0.25">
      <c r="A574" s="637" t="s">
        <v>293</v>
      </c>
      <c r="B574" s="601" t="s">
        <v>982</v>
      </c>
      <c r="C574" s="748"/>
      <c r="D574" s="749">
        <v>971</v>
      </c>
      <c r="E574" s="85">
        <v>1</v>
      </c>
      <c r="F574" s="85">
        <v>13</v>
      </c>
      <c r="G574" s="749">
        <v>1290200000</v>
      </c>
      <c r="H574" s="750" t="s">
        <v>90</v>
      </c>
      <c r="I574" s="753">
        <f>I575</f>
        <v>680000</v>
      </c>
      <c r="J574" s="753">
        <f>J575</f>
        <v>680000</v>
      </c>
      <c r="K574" s="753">
        <f>K575</f>
        <v>480000</v>
      </c>
    </row>
    <row r="575" spans="1:11" s="300" customFormat="1" ht="45" x14ac:dyDescent="0.25">
      <c r="A575" s="612" t="s">
        <v>111</v>
      </c>
      <c r="B575" s="633" t="s">
        <v>205</v>
      </c>
      <c r="C575" s="357"/>
      <c r="D575" s="609" t="s">
        <v>383</v>
      </c>
      <c r="E575" s="730" t="s">
        <v>357</v>
      </c>
      <c r="F575" s="730" t="s">
        <v>155</v>
      </c>
      <c r="G575" s="730" t="s">
        <v>983</v>
      </c>
      <c r="H575" s="730" t="s">
        <v>359</v>
      </c>
      <c r="I575" s="345">
        <v>680000</v>
      </c>
      <c r="J575" s="345">
        <v>680000</v>
      </c>
      <c r="K575" s="346">
        <v>480000</v>
      </c>
    </row>
    <row r="576" spans="1:11" s="300" customFormat="1" ht="71.25" x14ac:dyDescent="0.25">
      <c r="A576" s="636" t="s">
        <v>29</v>
      </c>
      <c r="B576" s="601" t="s">
        <v>234</v>
      </c>
      <c r="C576" s="520"/>
      <c r="D576" s="598" t="s">
        <v>90</v>
      </c>
      <c r="E576" s="752" t="s">
        <v>206</v>
      </c>
      <c r="F576" s="752" t="s">
        <v>196</v>
      </c>
      <c r="G576" s="752" t="s">
        <v>985</v>
      </c>
      <c r="H576" s="752" t="s">
        <v>90</v>
      </c>
      <c r="I576" s="350">
        <f>I577+I578</f>
        <v>3322450</v>
      </c>
      <c r="J576" s="350">
        <f t="shared" ref="J576:K576" si="100">J577+J578</f>
        <v>3322450</v>
      </c>
      <c r="K576" s="350">
        <f t="shared" si="100"/>
        <v>618203.93000000005</v>
      </c>
    </row>
    <row r="577" spans="1:11" s="300" customFormat="1" ht="45" x14ac:dyDescent="0.25">
      <c r="A577" s="612" t="s">
        <v>513</v>
      </c>
      <c r="B577" s="633" t="s">
        <v>984</v>
      </c>
      <c r="C577" s="357"/>
      <c r="D577" s="609">
        <v>971</v>
      </c>
      <c r="E577" s="730" t="s">
        <v>357</v>
      </c>
      <c r="F577" s="730" t="s">
        <v>155</v>
      </c>
      <c r="G577" s="730" t="s">
        <v>986</v>
      </c>
      <c r="H577" s="730" t="s">
        <v>90</v>
      </c>
      <c r="I577" s="345">
        <v>22450</v>
      </c>
      <c r="J577" s="315">
        <v>22450</v>
      </c>
      <c r="K577" s="316">
        <v>0</v>
      </c>
    </row>
    <row r="578" spans="1:11" s="300" customFormat="1" ht="60.75" thickBot="1" x14ac:dyDescent="0.3">
      <c r="A578" s="612" t="s">
        <v>124</v>
      </c>
      <c r="B578" s="633" t="s">
        <v>235</v>
      </c>
      <c r="C578" s="616"/>
      <c r="D578" s="607" t="s">
        <v>383</v>
      </c>
      <c r="E578" s="751" t="s">
        <v>377</v>
      </c>
      <c r="F578" s="751" t="s">
        <v>357</v>
      </c>
      <c r="G578" s="751" t="s">
        <v>987</v>
      </c>
      <c r="H578" s="751" t="s">
        <v>988</v>
      </c>
      <c r="I578" s="754">
        <v>3300000</v>
      </c>
      <c r="J578" s="754">
        <v>3300000</v>
      </c>
      <c r="K578" s="755">
        <v>618203.93000000005</v>
      </c>
    </row>
    <row r="579" spans="1:11" s="300" customFormat="1" ht="15" customHeight="1" x14ac:dyDescent="0.25">
      <c r="A579" s="1458" t="s">
        <v>92</v>
      </c>
      <c r="B579" s="1459"/>
      <c r="C579" s="1124"/>
      <c r="D579" s="1125"/>
      <c r="E579" s="1125"/>
      <c r="F579" s="1125"/>
      <c r="G579" s="1125"/>
      <c r="H579" s="1125"/>
      <c r="I579" s="1126">
        <f>I576+I575</f>
        <v>4002450</v>
      </c>
      <c r="J579" s="1127">
        <f>J575+J576</f>
        <v>4002450</v>
      </c>
      <c r="K579" s="1128">
        <f>K575+K576</f>
        <v>1098203.9300000002</v>
      </c>
    </row>
    <row r="580" spans="1:11" ht="24" customHeight="1" x14ac:dyDescent="0.25">
      <c r="A580" s="1392" t="s">
        <v>989</v>
      </c>
      <c r="B580" s="1392"/>
      <c r="C580" s="1392"/>
      <c r="D580" s="1392"/>
      <c r="E580" s="1392"/>
      <c r="F580" s="1392"/>
      <c r="G580" s="1392"/>
      <c r="H580" s="1392"/>
      <c r="I580" s="1392"/>
      <c r="J580" s="1392"/>
      <c r="K580" s="1392"/>
    </row>
    <row r="581" spans="1:11" ht="14.45" customHeight="1" x14ac:dyDescent="0.25">
      <c r="A581" s="1323" t="s">
        <v>290</v>
      </c>
      <c r="B581" s="1318" t="s">
        <v>640</v>
      </c>
      <c r="C581" s="1320" t="s">
        <v>446</v>
      </c>
      <c r="D581" s="1318" t="s">
        <v>349</v>
      </c>
      <c r="E581" s="1318"/>
      <c r="F581" s="1318"/>
      <c r="G581" s="1318"/>
      <c r="H581" s="1318"/>
      <c r="I581" s="1318" t="s">
        <v>969</v>
      </c>
      <c r="J581" s="1318"/>
      <c r="K581" s="1319"/>
    </row>
    <row r="582" spans="1:11" ht="15" customHeight="1" x14ac:dyDescent="0.25">
      <c r="A582" s="1324"/>
      <c r="B582" s="1332"/>
      <c r="C582" s="1321"/>
      <c r="D582" s="1332" t="s">
        <v>350</v>
      </c>
      <c r="E582" s="1332" t="s">
        <v>351</v>
      </c>
      <c r="F582" s="1333"/>
      <c r="G582" s="1332" t="s">
        <v>352</v>
      </c>
      <c r="H582" s="1332" t="s">
        <v>353</v>
      </c>
      <c r="I582" s="1364" t="s">
        <v>1239</v>
      </c>
      <c r="J582" s="1364" t="s">
        <v>1244</v>
      </c>
      <c r="K582" s="1364" t="s">
        <v>1245</v>
      </c>
    </row>
    <row r="583" spans="1:11" ht="56.25" customHeight="1" x14ac:dyDescent="0.25">
      <c r="A583" s="1325"/>
      <c r="B583" s="1341"/>
      <c r="C583" s="1322"/>
      <c r="D583" s="1333"/>
      <c r="E583" s="594" t="s">
        <v>354</v>
      </c>
      <c r="F583" s="594" t="s">
        <v>355</v>
      </c>
      <c r="G583" s="1333"/>
      <c r="H583" s="1333"/>
      <c r="I583" s="1365"/>
      <c r="J583" s="1365"/>
      <c r="K583" s="1365"/>
    </row>
    <row r="584" spans="1:11" s="300" customFormat="1" ht="56.25" customHeight="1" x14ac:dyDescent="0.25">
      <c r="A584" s="756"/>
      <c r="B584" s="520" t="s">
        <v>990</v>
      </c>
      <c r="C584" s="757"/>
      <c r="D584" s="750"/>
      <c r="E584" s="706"/>
      <c r="F584" s="706"/>
      <c r="G584" s="750">
        <v>1390000000</v>
      </c>
      <c r="H584" s="750"/>
      <c r="I584" s="753">
        <f>I585</f>
        <v>50000</v>
      </c>
      <c r="J584" s="753">
        <f t="shared" ref="J584:K584" si="101">J585</f>
        <v>50000</v>
      </c>
      <c r="K584" s="753">
        <f t="shared" si="101"/>
        <v>0</v>
      </c>
    </row>
    <row r="585" spans="1:11" s="300" customFormat="1" ht="80.25" customHeight="1" x14ac:dyDescent="0.25">
      <c r="A585" s="336">
        <v>1</v>
      </c>
      <c r="B585" s="254" t="s">
        <v>203</v>
      </c>
      <c r="C585" s="337"/>
      <c r="D585" s="605" t="s">
        <v>383</v>
      </c>
      <c r="E585" s="609" t="s">
        <v>357</v>
      </c>
      <c r="F585" s="609">
        <v>13</v>
      </c>
      <c r="G585" s="605">
        <v>1390100000</v>
      </c>
      <c r="H585" s="605" t="s">
        <v>90</v>
      </c>
      <c r="I585" s="409">
        <f>I586+I587</f>
        <v>50000</v>
      </c>
      <c r="J585" s="409">
        <f>J586+J587</f>
        <v>50000</v>
      </c>
      <c r="K585" s="409">
        <f>K586+K587</f>
        <v>0</v>
      </c>
    </row>
    <row r="586" spans="1:11" ht="75" customHeight="1" x14ac:dyDescent="0.25">
      <c r="A586" s="37" t="s">
        <v>111</v>
      </c>
      <c r="B586" s="13" t="s">
        <v>204</v>
      </c>
      <c r="C586" s="119"/>
      <c r="D586" s="53">
        <v>971</v>
      </c>
      <c r="E586" s="34" t="s">
        <v>357</v>
      </c>
      <c r="F586" s="34" t="s">
        <v>155</v>
      </c>
      <c r="G586" s="34" t="s">
        <v>991</v>
      </c>
      <c r="H586" s="34" t="s">
        <v>359</v>
      </c>
      <c r="I586" s="345">
        <v>45000</v>
      </c>
      <c r="J586" s="345">
        <v>45000</v>
      </c>
      <c r="K586" s="352">
        <v>0</v>
      </c>
    </row>
    <row r="587" spans="1:11" s="300" customFormat="1" ht="107.25" customHeight="1" x14ac:dyDescent="0.25">
      <c r="A587" s="305" t="s">
        <v>114</v>
      </c>
      <c r="B587" s="401" t="s">
        <v>723</v>
      </c>
      <c r="C587" s="401"/>
      <c r="D587" s="53">
        <v>971</v>
      </c>
      <c r="E587" s="34" t="s">
        <v>357</v>
      </c>
      <c r="F587" s="173" t="s">
        <v>155</v>
      </c>
      <c r="G587" s="173" t="s">
        <v>992</v>
      </c>
      <c r="H587" s="173" t="s">
        <v>359</v>
      </c>
      <c r="I587" s="347">
        <v>5000</v>
      </c>
      <c r="J587" s="347">
        <v>5000</v>
      </c>
      <c r="K587" s="408">
        <v>0</v>
      </c>
    </row>
    <row r="588" spans="1:11" x14ac:dyDescent="0.25">
      <c r="A588" s="1391" t="s">
        <v>92</v>
      </c>
      <c r="B588" s="1308"/>
      <c r="C588" s="116"/>
      <c r="D588" s="599"/>
      <c r="E588" s="599"/>
      <c r="F588" s="599"/>
      <c r="G588" s="599"/>
      <c r="H588" s="599"/>
      <c r="I588" s="353">
        <v>50</v>
      </c>
      <c r="J588" s="353">
        <v>50</v>
      </c>
      <c r="K588" s="354">
        <v>50</v>
      </c>
    </row>
    <row r="589" spans="1:11" ht="45.75" customHeight="1" x14ac:dyDescent="0.25">
      <c r="A589" s="1381" t="s">
        <v>1010</v>
      </c>
      <c r="B589" s="1382"/>
      <c r="C589" s="1382"/>
      <c r="D589" s="1382"/>
      <c r="E589" s="1382"/>
      <c r="F589" s="1382"/>
      <c r="G589" s="1382"/>
      <c r="H589" s="1382"/>
      <c r="I589" s="1382"/>
      <c r="J589" s="1382"/>
      <c r="K589" s="1382"/>
    </row>
    <row r="590" spans="1:11" ht="15" customHeight="1" x14ac:dyDescent="0.25">
      <c r="A590" s="1266" t="s">
        <v>290</v>
      </c>
      <c r="B590" s="1266" t="s">
        <v>640</v>
      </c>
      <c r="C590" s="1266" t="s">
        <v>641</v>
      </c>
      <c r="D590" s="1267" t="s">
        <v>642</v>
      </c>
      <c r="E590" s="1268"/>
      <c r="F590" s="1268"/>
      <c r="G590" s="1268"/>
      <c r="H590" s="1269"/>
      <c r="I590" s="1267" t="s">
        <v>643</v>
      </c>
      <c r="J590" s="1268"/>
      <c r="K590" s="1269"/>
    </row>
    <row r="591" spans="1:11" ht="61.5" customHeight="1" x14ac:dyDescent="0.25">
      <c r="A591" s="1238"/>
      <c r="B591" s="1238"/>
      <c r="C591" s="1238"/>
      <c r="D591" s="24" t="s">
        <v>350</v>
      </c>
      <c r="E591" s="1371" t="s">
        <v>351</v>
      </c>
      <c r="F591" s="1371"/>
      <c r="G591" s="24" t="s">
        <v>644</v>
      </c>
      <c r="H591" s="24" t="s">
        <v>353</v>
      </c>
      <c r="I591" s="1364" t="s">
        <v>1239</v>
      </c>
      <c r="J591" s="1364" t="s">
        <v>1244</v>
      </c>
      <c r="K591" s="1364" t="s">
        <v>1245</v>
      </c>
    </row>
    <row r="592" spans="1:11" ht="12.75" customHeight="1" x14ac:dyDescent="0.25">
      <c r="A592" s="760">
        <v>1</v>
      </c>
      <c r="B592" s="632">
        <v>2</v>
      </c>
      <c r="C592" s="632">
        <v>3</v>
      </c>
      <c r="D592" s="632">
        <v>4</v>
      </c>
      <c r="E592" s="638" t="s">
        <v>167</v>
      </c>
      <c r="F592" s="638" t="s">
        <v>170</v>
      </c>
      <c r="G592" s="632">
        <v>7</v>
      </c>
      <c r="H592" s="632">
        <v>8</v>
      </c>
      <c r="I592" s="1365"/>
      <c r="J592" s="1365"/>
      <c r="K592" s="1365"/>
    </row>
    <row r="593" spans="1:11" s="300" customFormat="1" ht="70.5" customHeight="1" x14ac:dyDescent="0.25">
      <c r="A593" s="761" t="s">
        <v>932</v>
      </c>
      <c r="B593" s="762" t="s">
        <v>993</v>
      </c>
      <c r="C593" s="632"/>
      <c r="D593" s="632"/>
      <c r="E593" s="638"/>
      <c r="F593" s="638"/>
      <c r="G593" s="632">
        <v>14090000000</v>
      </c>
      <c r="H593" s="632"/>
      <c r="I593" s="778">
        <f>I594</f>
        <v>0</v>
      </c>
      <c r="J593" s="778">
        <f t="shared" ref="J593:K593" si="102">J594</f>
        <v>0</v>
      </c>
      <c r="K593" s="778">
        <f t="shared" si="102"/>
        <v>0</v>
      </c>
    </row>
    <row r="594" spans="1:11" ht="75.75" customHeight="1" x14ac:dyDescent="0.25">
      <c r="A594" s="624" t="s">
        <v>111</v>
      </c>
      <c r="B594" s="175" t="s">
        <v>223</v>
      </c>
      <c r="C594" s="758"/>
      <c r="D594" s="614">
        <v>971</v>
      </c>
      <c r="E594" s="625" t="s">
        <v>357</v>
      </c>
      <c r="F594" s="625" t="s">
        <v>155</v>
      </c>
      <c r="G594" s="614">
        <v>1490100000</v>
      </c>
      <c r="H594" s="614">
        <v>0</v>
      </c>
      <c r="I594" s="312">
        <f>I595</f>
        <v>0</v>
      </c>
      <c r="J594" s="312">
        <f t="shared" ref="J594:K594" si="103">J595</f>
        <v>0</v>
      </c>
      <c r="K594" s="312">
        <f t="shared" si="103"/>
        <v>0</v>
      </c>
    </row>
    <row r="595" spans="1:11" ht="51.75" customHeight="1" x14ac:dyDescent="0.25">
      <c r="A595" s="624" t="s">
        <v>308</v>
      </c>
      <c r="B595" s="358" t="s">
        <v>794</v>
      </c>
      <c r="C595" s="758"/>
      <c r="D595" s="439">
        <v>971</v>
      </c>
      <c r="E595" s="624" t="s">
        <v>357</v>
      </c>
      <c r="F595" s="624" t="s">
        <v>155</v>
      </c>
      <c r="G595" s="439">
        <v>1490127010</v>
      </c>
      <c r="H595" s="439">
        <v>244</v>
      </c>
      <c r="I595" s="759">
        <v>0</v>
      </c>
      <c r="J595" s="759">
        <v>0</v>
      </c>
      <c r="K595" s="759">
        <v>0</v>
      </c>
    </row>
    <row r="596" spans="1:11" ht="23.25" customHeight="1" thickBot="1" x14ac:dyDescent="0.3">
      <c r="A596" s="1375" t="s">
        <v>92</v>
      </c>
      <c r="B596" s="1375"/>
      <c r="C596" s="614"/>
      <c r="D596" s="614"/>
      <c r="E596" s="625"/>
      <c r="F596" s="625"/>
      <c r="G596" s="625"/>
      <c r="H596" s="614"/>
      <c r="I596" s="527">
        <f>I593</f>
        <v>0</v>
      </c>
      <c r="J596" s="527">
        <f t="shared" ref="J596:K596" si="104">J593</f>
        <v>0</v>
      </c>
      <c r="K596" s="527">
        <f t="shared" si="104"/>
        <v>0</v>
      </c>
    </row>
    <row r="597" spans="1:11" ht="39.75" customHeight="1" thickBot="1" x14ac:dyDescent="0.3">
      <c r="A597" s="1453" t="s">
        <v>1011</v>
      </c>
      <c r="B597" s="1454"/>
      <c r="C597" s="1454"/>
      <c r="D597" s="1451"/>
      <c r="E597" s="1451"/>
      <c r="F597" s="1451"/>
      <c r="G597" s="1451"/>
      <c r="H597" s="1451"/>
      <c r="I597" s="1451"/>
      <c r="J597" s="1451"/>
      <c r="K597" s="1452"/>
    </row>
    <row r="598" spans="1:11" s="300" customFormat="1" ht="21" customHeight="1" x14ac:dyDescent="0.25">
      <c r="A598" s="1266" t="s">
        <v>290</v>
      </c>
      <c r="B598" s="1266" t="s">
        <v>640</v>
      </c>
      <c r="C598" s="1266" t="s">
        <v>641</v>
      </c>
      <c r="D598" s="1267" t="s">
        <v>642</v>
      </c>
      <c r="E598" s="1268"/>
      <c r="F598" s="1268"/>
      <c r="G598" s="1268"/>
      <c r="H598" s="1269"/>
      <c r="I598" s="1267" t="s">
        <v>643</v>
      </c>
      <c r="J598" s="1268"/>
      <c r="K598" s="1269"/>
    </row>
    <row r="599" spans="1:11" s="300" customFormat="1" ht="63.75" customHeight="1" x14ac:dyDescent="0.25">
      <c r="A599" s="1238"/>
      <c r="B599" s="1238"/>
      <c r="C599" s="1238"/>
      <c r="D599" s="24" t="s">
        <v>350</v>
      </c>
      <c r="E599" s="1371" t="s">
        <v>351</v>
      </c>
      <c r="F599" s="1371"/>
      <c r="G599" s="24" t="s">
        <v>644</v>
      </c>
      <c r="H599" s="24" t="s">
        <v>353</v>
      </c>
      <c r="I599" s="1364" t="s">
        <v>1239</v>
      </c>
      <c r="J599" s="1364" t="s">
        <v>1244</v>
      </c>
      <c r="K599" s="1364" t="s">
        <v>1245</v>
      </c>
    </row>
    <row r="600" spans="1:11" ht="18.75" customHeight="1" x14ac:dyDescent="0.25">
      <c r="A600" s="634">
        <v>1</v>
      </c>
      <c r="B600" s="621">
        <v>2</v>
      </c>
      <c r="C600" s="621">
        <v>3</v>
      </c>
      <c r="D600" s="621">
        <v>4</v>
      </c>
      <c r="E600" s="600" t="s">
        <v>167</v>
      </c>
      <c r="F600" s="600" t="s">
        <v>170</v>
      </c>
      <c r="G600" s="621">
        <v>7</v>
      </c>
      <c r="H600" s="621">
        <v>8</v>
      </c>
      <c r="I600" s="1365"/>
      <c r="J600" s="1365"/>
      <c r="K600" s="1365"/>
    </row>
    <row r="601" spans="1:11" s="300" customFormat="1" ht="127.5" customHeight="1" x14ac:dyDescent="0.25">
      <c r="A601" s="763"/>
      <c r="B601" s="635" t="s">
        <v>994</v>
      </c>
      <c r="C601" s="621"/>
      <c r="D601" s="621"/>
      <c r="E601" s="600"/>
      <c r="F601" s="600"/>
      <c r="G601" s="621">
        <v>1590000000</v>
      </c>
      <c r="H601" s="621"/>
      <c r="I601" s="432">
        <f>I602+I619</f>
        <v>34480647.200000003</v>
      </c>
      <c r="J601" s="432">
        <f t="shared" ref="J601:K601" si="105">J602+J619</f>
        <v>15149541.859999999</v>
      </c>
      <c r="K601" s="432">
        <f t="shared" si="105"/>
        <v>446298.91</v>
      </c>
    </row>
    <row r="602" spans="1:11" ht="24.75" customHeight="1" x14ac:dyDescent="0.25">
      <c r="A602" s="2037" t="s">
        <v>293</v>
      </c>
      <c r="B602" s="1350" t="s">
        <v>995</v>
      </c>
      <c r="C602" s="1308"/>
      <c r="D602" s="621">
        <v>971</v>
      </c>
      <c r="E602" s="600" t="s">
        <v>381</v>
      </c>
      <c r="F602" s="600" t="s">
        <v>377</v>
      </c>
      <c r="G602" s="621">
        <v>1590100000</v>
      </c>
      <c r="H602" s="621"/>
      <c r="I602" s="432">
        <f>I606+I607+I617+I618</f>
        <v>33501105.34</v>
      </c>
      <c r="J602" s="432">
        <f t="shared" ref="J602:K602" si="106">J606+J607+J617+J618</f>
        <v>11100000</v>
      </c>
      <c r="K602" s="432">
        <f t="shared" si="106"/>
        <v>446298.91</v>
      </c>
    </row>
    <row r="603" spans="1:11" s="300" customFormat="1" ht="23.25" customHeight="1" x14ac:dyDescent="0.25">
      <c r="A603" s="1287"/>
      <c r="B603" s="1352"/>
      <c r="C603" s="1356"/>
      <c r="D603" s="1226"/>
      <c r="E603" s="1201"/>
      <c r="F603" s="1201"/>
      <c r="G603" s="1226"/>
      <c r="H603" s="1226"/>
      <c r="I603" s="432"/>
      <c r="J603" s="432"/>
      <c r="K603" s="432"/>
    </row>
    <row r="604" spans="1:11" s="300" customFormat="1" ht="24.75" customHeight="1" x14ac:dyDescent="0.25">
      <c r="A604" s="1287"/>
      <c r="B604" s="1352"/>
      <c r="C604" s="1356"/>
      <c r="D604" s="1226"/>
      <c r="E604" s="1201"/>
      <c r="F604" s="1201"/>
      <c r="G604" s="1226"/>
      <c r="H604" s="1226"/>
      <c r="I604" s="432"/>
      <c r="J604" s="432"/>
      <c r="K604" s="432"/>
    </row>
    <row r="605" spans="1:11" s="300" customFormat="1" ht="32.25" customHeight="1" x14ac:dyDescent="0.25">
      <c r="A605" s="1288"/>
      <c r="B605" s="1262"/>
      <c r="C605" s="1261"/>
      <c r="D605" s="1226"/>
      <c r="E605" s="1201"/>
      <c r="F605" s="1201"/>
      <c r="G605" s="1226"/>
      <c r="H605" s="1226"/>
      <c r="I605" s="432"/>
      <c r="J605" s="432"/>
      <c r="K605" s="432"/>
    </row>
    <row r="606" spans="1:11" s="300" customFormat="1" ht="90" customHeight="1" x14ac:dyDescent="0.25">
      <c r="A606" s="1225" t="s">
        <v>111</v>
      </c>
      <c r="B606" s="1169" t="s">
        <v>1279</v>
      </c>
      <c r="C606" s="1226"/>
      <c r="D606" s="1226"/>
      <c r="E606" s="1201"/>
      <c r="F606" s="1201"/>
      <c r="G606" s="1226"/>
      <c r="H606" s="1226"/>
      <c r="I606" s="432">
        <v>600000</v>
      </c>
      <c r="J606" s="432">
        <v>600000</v>
      </c>
      <c r="K606" s="432"/>
    </row>
    <row r="607" spans="1:11" ht="47.25" customHeight="1" x14ac:dyDescent="0.25">
      <c r="A607" s="1225" t="s">
        <v>114</v>
      </c>
      <c r="B607" s="175" t="s">
        <v>224</v>
      </c>
      <c r="C607" s="439"/>
      <c r="D607" s="614">
        <v>971</v>
      </c>
      <c r="E607" s="625" t="s">
        <v>381</v>
      </c>
      <c r="F607" s="625" t="s">
        <v>377</v>
      </c>
      <c r="G607" s="625" t="s">
        <v>664</v>
      </c>
      <c r="H607" s="614">
        <v>244</v>
      </c>
      <c r="I607" s="257">
        <f>I608+I609+I610+I611+I612+I613+I614+I615+I616</f>
        <v>10500000</v>
      </c>
      <c r="J607" s="257">
        <f>J608+J610+J611+J612+J613+J614+J615+J616</f>
        <v>10500000</v>
      </c>
      <c r="K607" s="257">
        <f>K608+K610+K611+K612+K613+K614+K615+K616</f>
        <v>446298.91</v>
      </c>
    </row>
    <row r="608" spans="1:11" ht="62.25" customHeight="1" x14ac:dyDescent="0.25">
      <c r="A608" s="624" t="s">
        <v>1280</v>
      </c>
      <c r="B608" s="171" t="s">
        <v>650</v>
      </c>
      <c r="C608" s="439"/>
      <c r="D608" s="1194">
        <v>971</v>
      </c>
      <c r="E608" s="1210" t="s">
        <v>381</v>
      </c>
      <c r="F608" s="1210" t="s">
        <v>377</v>
      </c>
      <c r="G608" s="1210" t="s">
        <v>664</v>
      </c>
      <c r="H608" s="1194">
        <v>244</v>
      </c>
      <c r="I608" s="151">
        <v>300000</v>
      </c>
      <c r="J608" s="151">
        <v>300000</v>
      </c>
      <c r="K608" s="151">
        <f>K609</f>
        <v>327978.90999999997</v>
      </c>
    </row>
    <row r="609" spans="1:15" ht="36.75" customHeight="1" x14ac:dyDescent="0.25">
      <c r="A609" s="624"/>
      <c r="B609" s="171" t="s">
        <v>744</v>
      </c>
      <c r="C609" s="439"/>
      <c r="D609" s="439"/>
      <c r="E609" s="624"/>
      <c r="F609" s="624"/>
      <c r="G609" s="625"/>
      <c r="H609" s="439"/>
      <c r="I609" s="151">
        <v>0</v>
      </c>
      <c r="J609" s="151">
        <v>0</v>
      </c>
      <c r="K609" s="151">
        <v>327978.90999999997</v>
      </c>
    </row>
    <row r="610" spans="1:15" ht="90" x14ac:dyDescent="0.25">
      <c r="A610" s="624" t="s">
        <v>298</v>
      </c>
      <c r="B610" s="224" t="s">
        <v>489</v>
      </c>
      <c r="C610" s="439"/>
      <c r="D610" s="439"/>
      <c r="E610" s="624"/>
      <c r="F610" s="624"/>
      <c r="G610" s="625"/>
      <c r="H610" s="439"/>
      <c r="I610" s="431">
        <v>0</v>
      </c>
      <c r="J610" s="431">
        <v>0</v>
      </c>
      <c r="K610" s="431">
        <v>0</v>
      </c>
      <c r="L610" s="359" t="e">
        <f>L611+L612+L613+#REF!</f>
        <v>#REF!</v>
      </c>
      <c r="M610" s="359" t="e">
        <f>M611+M612+M613+#REF!</f>
        <v>#REF!</v>
      </c>
      <c r="N610" s="500" t="e">
        <f>N611+N612+N613+#REF!</f>
        <v>#REF!</v>
      </c>
      <c r="O610" s="501"/>
    </row>
    <row r="611" spans="1:15" ht="42" customHeight="1" x14ac:dyDescent="0.25">
      <c r="A611" s="624" t="s">
        <v>299</v>
      </c>
      <c r="B611" s="171" t="s">
        <v>87</v>
      </c>
      <c r="C611" s="439"/>
      <c r="D611" s="1194">
        <v>971</v>
      </c>
      <c r="E611" s="1210" t="s">
        <v>381</v>
      </c>
      <c r="F611" s="1210" t="s">
        <v>377</v>
      </c>
      <c r="G611" s="1210" t="s">
        <v>664</v>
      </c>
      <c r="H611" s="1194">
        <v>244</v>
      </c>
      <c r="I611" s="151">
        <v>118320</v>
      </c>
      <c r="J611" s="151">
        <v>118320</v>
      </c>
      <c r="K611" s="151">
        <v>118320</v>
      </c>
      <c r="O611" s="238"/>
    </row>
    <row r="612" spans="1:15" ht="75" x14ac:dyDescent="0.25">
      <c r="A612" s="1209" t="s">
        <v>300</v>
      </c>
      <c r="B612" s="764" t="s">
        <v>490</v>
      </c>
      <c r="C612" s="439"/>
      <c r="D612" s="439"/>
      <c r="E612" s="624"/>
      <c r="F612" s="624"/>
      <c r="G612" s="439"/>
      <c r="H612" s="439"/>
      <c r="I612" s="151">
        <v>0</v>
      </c>
      <c r="J612" s="151">
        <v>0</v>
      </c>
      <c r="K612" s="151">
        <v>0</v>
      </c>
    </row>
    <row r="613" spans="1:15" ht="99.75" customHeight="1" x14ac:dyDescent="0.25">
      <c r="A613" s="1209" t="s">
        <v>301</v>
      </c>
      <c r="B613" s="171" t="s">
        <v>651</v>
      </c>
      <c r="C613" s="439"/>
      <c r="D613" s="1194">
        <v>971</v>
      </c>
      <c r="E613" s="1210" t="s">
        <v>381</v>
      </c>
      <c r="F613" s="1210" t="s">
        <v>377</v>
      </c>
      <c r="G613" s="1210" t="s">
        <v>664</v>
      </c>
      <c r="H613" s="1194">
        <v>244</v>
      </c>
      <c r="I613" s="151">
        <v>56680</v>
      </c>
      <c r="J613" s="151">
        <v>56680</v>
      </c>
      <c r="K613" s="151">
        <v>0</v>
      </c>
    </row>
    <row r="614" spans="1:15" ht="119.25" customHeight="1" x14ac:dyDescent="0.25">
      <c r="A614" s="1209" t="s">
        <v>302</v>
      </c>
      <c r="B614" s="171" t="s">
        <v>653</v>
      </c>
      <c r="C614" s="439"/>
      <c r="D614" s="439"/>
      <c r="E614" s="624"/>
      <c r="F614" s="624"/>
      <c r="G614" s="439"/>
      <c r="H614" s="439"/>
      <c r="I614" s="151">
        <v>0</v>
      </c>
      <c r="J614" s="151">
        <v>0</v>
      </c>
      <c r="K614" s="151">
        <v>0</v>
      </c>
    </row>
    <row r="615" spans="1:15" s="300" customFormat="1" ht="119.25" customHeight="1" x14ac:dyDescent="0.25">
      <c r="A615" s="1209" t="s">
        <v>303</v>
      </c>
      <c r="B615" s="2038" t="s">
        <v>1277</v>
      </c>
      <c r="C615" s="1213"/>
      <c r="D615" s="1194">
        <v>971</v>
      </c>
      <c r="E615" s="1210" t="s">
        <v>381</v>
      </c>
      <c r="F615" s="1210" t="s">
        <v>377</v>
      </c>
      <c r="G615" s="1210" t="s">
        <v>664</v>
      </c>
      <c r="H615" s="1194">
        <v>611</v>
      </c>
      <c r="I615" s="151">
        <v>10000000</v>
      </c>
      <c r="J615" s="151">
        <v>10000000</v>
      </c>
      <c r="K615" s="151">
        <v>0</v>
      </c>
    </row>
    <row r="616" spans="1:15" s="300" customFormat="1" ht="67.5" customHeight="1" x14ac:dyDescent="0.25">
      <c r="A616" s="1209" t="s">
        <v>304</v>
      </c>
      <c r="B616" s="171" t="s">
        <v>1281</v>
      </c>
      <c r="C616" s="1213"/>
      <c r="D616" s="1194">
        <v>971</v>
      </c>
      <c r="E616" s="1210" t="s">
        <v>381</v>
      </c>
      <c r="F616" s="1210" t="s">
        <v>377</v>
      </c>
      <c r="G616" s="1210" t="s">
        <v>664</v>
      </c>
      <c r="H616" s="1194">
        <v>244</v>
      </c>
      <c r="I616" s="151">
        <v>25000</v>
      </c>
      <c r="J616" s="151">
        <v>25000</v>
      </c>
      <c r="K616" s="151"/>
    </row>
    <row r="617" spans="1:15" ht="101.25" customHeight="1" x14ac:dyDescent="0.25">
      <c r="A617" s="624" t="s">
        <v>116</v>
      </c>
      <c r="B617" s="171" t="s">
        <v>1278</v>
      </c>
      <c r="C617" s="439"/>
      <c r="D617" s="1194">
        <v>971</v>
      </c>
      <c r="E617" s="1210" t="s">
        <v>381</v>
      </c>
      <c r="F617" s="1210" t="s">
        <v>377</v>
      </c>
      <c r="G617" s="1210" t="s">
        <v>1283</v>
      </c>
      <c r="H617" s="1194">
        <v>244</v>
      </c>
      <c r="I617" s="151">
        <v>22177094.289999999</v>
      </c>
      <c r="J617" s="151">
        <v>0</v>
      </c>
      <c r="K617" s="151">
        <v>0</v>
      </c>
    </row>
    <row r="618" spans="1:15" s="300" customFormat="1" ht="101.25" customHeight="1" x14ac:dyDescent="0.25">
      <c r="A618" s="1209" t="s">
        <v>118</v>
      </c>
      <c r="B618" s="171" t="s">
        <v>1282</v>
      </c>
      <c r="C618" s="1213"/>
      <c r="D618" s="1194">
        <v>971</v>
      </c>
      <c r="E618" s="1210" t="s">
        <v>381</v>
      </c>
      <c r="F618" s="1210" t="s">
        <v>377</v>
      </c>
      <c r="G618" s="1210" t="s">
        <v>1284</v>
      </c>
      <c r="H618" s="1194">
        <v>244</v>
      </c>
      <c r="I618" s="151">
        <v>224011.05</v>
      </c>
      <c r="J618" s="151">
        <v>0</v>
      </c>
      <c r="K618" s="151">
        <v>0</v>
      </c>
    </row>
    <row r="619" spans="1:15" ht="43.5" x14ac:dyDescent="0.25">
      <c r="A619" s="1210" t="s">
        <v>654</v>
      </c>
      <c r="B619" s="261" t="s">
        <v>88</v>
      </c>
      <c r="C619" s="1194"/>
      <c r="D619" s="1194"/>
      <c r="E619" s="1210"/>
      <c r="F619" s="1210"/>
      <c r="G619" s="1194"/>
      <c r="H619" s="1194"/>
      <c r="I619" s="257">
        <f>I620+I624+I627+I630+I633</f>
        <v>979541.86</v>
      </c>
      <c r="J619" s="257">
        <f>J620+J624+J627+J630+J633</f>
        <v>4049541.8600000003</v>
      </c>
      <c r="K619" s="257">
        <f>K620+K624+K627+K630</f>
        <v>0</v>
      </c>
    </row>
    <row r="620" spans="1:15" ht="50.25" customHeight="1" x14ac:dyDescent="0.25">
      <c r="A620" s="625" t="s">
        <v>121</v>
      </c>
      <c r="B620" s="261" t="s">
        <v>655</v>
      </c>
      <c r="C620" s="614"/>
      <c r="D620" s="614">
        <v>971</v>
      </c>
      <c r="E620" s="625" t="s">
        <v>381</v>
      </c>
      <c r="F620" s="625" t="s">
        <v>377</v>
      </c>
      <c r="G620" s="614">
        <v>1590226060</v>
      </c>
      <c r="H620" s="614">
        <v>244</v>
      </c>
      <c r="I620" s="257">
        <f>I621+I622+I623</f>
        <v>100000</v>
      </c>
      <c r="J620" s="257">
        <f>J621+J622+J623</f>
        <v>100000</v>
      </c>
      <c r="K620" s="257">
        <v>0</v>
      </c>
    </row>
    <row r="621" spans="1:15" s="300" customFormat="1" ht="50.25" customHeight="1" x14ac:dyDescent="0.25">
      <c r="A621" s="624" t="s">
        <v>31</v>
      </c>
      <c r="B621" s="171" t="s">
        <v>491</v>
      </c>
      <c r="C621" s="629"/>
      <c r="D621" s="614"/>
      <c r="E621" s="625"/>
      <c r="F621" s="625"/>
      <c r="G621" s="625"/>
      <c r="H621" s="614"/>
      <c r="I621" s="151">
        <v>50000</v>
      </c>
      <c r="J621" s="151">
        <v>50000</v>
      </c>
      <c r="K621" s="151">
        <v>0</v>
      </c>
    </row>
    <row r="622" spans="1:15" s="300" customFormat="1" ht="50.25" customHeight="1" x14ac:dyDescent="0.25">
      <c r="A622" s="624" t="s">
        <v>32</v>
      </c>
      <c r="B622" s="171" t="s">
        <v>492</v>
      </c>
      <c r="C622" s="439"/>
      <c r="D622" s="614"/>
      <c r="E622" s="625"/>
      <c r="F622" s="625"/>
      <c r="G622" s="625"/>
      <c r="H622" s="614"/>
      <c r="I622" s="151">
        <v>50000</v>
      </c>
      <c r="J622" s="151">
        <v>50000</v>
      </c>
      <c r="K622" s="151">
        <v>0</v>
      </c>
    </row>
    <row r="623" spans="1:15" ht="60" x14ac:dyDescent="0.25">
      <c r="A623" s="624" t="s">
        <v>450</v>
      </c>
      <c r="B623" s="171" t="s">
        <v>493</v>
      </c>
      <c r="C623" s="439"/>
      <c r="D623" s="614"/>
      <c r="E623" s="625"/>
      <c r="F623" s="625"/>
      <c r="G623" s="625"/>
      <c r="H623" s="614"/>
      <c r="I623" s="151">
        <v>0</v>
      </c>
      <c r="J623" s="151">
        <v>0</v>
      </c>
      <c r="K623" s="151">
        <v>0</v>
      </c>
      <c r="L623" s="11"/>
      <c r="M623" s="11"/>
      <c r="N623" s="11"/>
      <c r="O623" s="11"/>
    </row>
    <row r="624" spans="1:15" ht="44.25" customHeight="1" x14ac:dyDescent="0.25">
      <c r="A624" s="1193" t="s">
        <v>124</v>
      </c>
      <c r="B624" s="476" t="s">
        <v>227</v>
      </c>
      <c r="C624" s="606"/>
      <c r="D624" s="590">
        <v>971</v>
      </c>
      <c r="E624" s="599" t="s">
        <v>487</v>
      </c>
      <c r="F624" s="477"/>
      <c r="G624" s="1193"/>
      <c r="H624" s="589">
        <v>244</v>
      </c>
      <c r="I624" s="478">
        <f>I625+I626</f>
        <v>100000</v>
      </c>
      <c r="J624" s="478">
        <f>J625+J626</f>
        <v>100000</v>
      </c>
      <c r="K624" s="478">
        <f>K625+K626</f>
        <v>0</v>
      </c>
    </row>
    <row r="625" spans="1:15" ht="78.75" customHeight="1" x14ac:dyDescent="0.25">
      <c r="A625" s="624" t="s">
        <v>34</v>
      </c>
      <c r="B625" s="171" t="s">
        <v>498</v>
      </c>
      <c r="C625" s="439"/>
      <c r="D625" s="439"/>
      <c r="E625" s="624"/>
      <c r="F625" s="624"/>
      <c r="G625" s="624"/>
      <c r="H625" s="439"/>
      <c r="I625" s="151">
        <v>0</v>
      </c>
      <c r="J625" s="151">
        <v>0</v>
      </c>
      <c r="K625" s="151">
        <v>0</v>
      </c>
    </row>
    <row r="626" spans="1:15" s="223" customFormat="1" ht="78.75" customHeight="1" x14ac:dyDescent="0.25">
      <c r="A626" s="624" t="s">
        <v>35</v>
      </c>
      <c r="B626" s="171" t="s">
        <v>656</v>
      </c>
      <c r="C626" s="439"/>
      <c r="D626" s="439"/>
      <c r="E626" s="624"/>
      <c r="F626" s="624"/>
      <c r="G626" s="624"/>
      <c r="H626" s="439"/>
      <c r="I626" s="151">
        <v>100000</v>
      </c>
      <c r="J626" s="151">
        <v>100000</v>
      </c>
      <c r="K626" s="151">
        <v>0</v>
      </c>
    </row>
    <row r="627" spans="1:15" s="223" customFormat="1" ht="78.75" customHeight="1" x14ac:dyDescent="0.25">
      <c r="A627" s="475" t="s">
        <v>126</v>
      </c>
      <c r="B627" s="598" t="s">
        <v>657</v>
      </c>
      <c r="C627" s="597"/>
      <c r="D627" s="597">
        <v>971</v>
      </c>
      <c r="E627" s="598" t="s">
        <v>487</v>
      </c>
      <c r="F627" s="598"/>
      <c r="G627" s="598" t="s">
        <v>499</v>
      </c>
      <c r="H627" s="597">
        <v>244</v>
      </c>
      <c r="I627" s="79">
        <f>I628+I629</f>
        <v>494541.86</v>
      </c>
      <c r="J627" s="79">
        <f>J628+J629</f>
        <v>1994541.86</v>
      </c>
      <c r="K627" s="79">
        <f>K628+K629</f>
        <v>0</v>
      </c>
      <c r="L627" s="351">
        <f t="shared" ref="L627:N627" si="107">L628</f>
        <v>0</v>
      </c>
      <c r="M627" s="351">
        <f t="shared" si="107"/>
        <v>0</v>
      </c>
      <c r="N627" s="351">
        <f t="shared" si="107"/>
        <v>0</v>
      </c>
    </row>
    <row r="628" spans="1:15" s="300" customFormat="1" ht="87" customHeight="1" x14ac:dyDescent="0.25">
      <c r="A628" s="624" t="s">
        <v>50</v>
      </c>
      <c r="B628" s="171" t="s">
        <v>658</v>
      </c>
      <c r="C628" s="439"/>
      <c r="D628" s="439"/>
      <c r="E628" s="624"/>
      <c r="F628" s="624"/>
      <c r="G628" s="624"/>
      <c r="H628" s="439"/>
      <c r="I628" s="151">
        <v>494541.86</v>
      </c>
      <c r="J628" s="151">
        <v>1994541.86</v>
      </c>
      <c r="K628" s="151">
        <v>0</v>
      </c>
    </row>
    <row r="629" spans="1:15" ht="90" x14ac:dyDescent="0.25">
      <c r="A629" s="624" t="s">
        <v>52</v>
      </c>
      <c r="B629" s="171" t="s">
        <v>659</v>
      </c>
      <c r="C629" s="439"/>
      <c r="D629" s="439"/>
      <c r="E629" s="624"/>
      <c r="F629" s="624"/>
      <c r="G629" s="624"/>
      <c r="H629" s="439"/>
      <c r="I629" s="151">
        <v>0</v>
      </c>
      <c r="J629" s="151">
        <v>0</v>
      </c>
      <c r="K629" s="151">
        <v>0</v>
      </c>
      <c r="O629" s="378"/>
    </row>
    <row r="630" spans="1:15" ht="32.25" customHeight="1" x14ac:dyDescent="0.25">
      <c r="A630" s="625" t="s">
        <v>140</v>
      </c>
      <c r="B630" s="261" t="s">
        <v>228</v>
      </c>
      <c r="C630" s="614"/>
      <c r="D630" s="614">
        <v>971</v>
      </c>
      <c r="E630" s="625" t="s">
        <v>381</v>
      </c>
      <c r="F630" s="625" t="s">
        <v>377</v>
      </c>
      <c r="G630" s="625" t="s">
        <v>499</v>
      </c>
      <c r="H630" s="614">
        <v>244</v>
      </c>
      <c r="I630" s="257">
        <f>I631+I632</f>
        <v>165000</v>
      </c>
      <c r="J630" s="257">
        <f>J631+J632</f>
        <v>165000</v>
      </c>
      <c r="K630" s="257">
        <f>K631+K632</f>
        <v>0</v>
      </c>
      <c r="L630" s="72"/>
      <c r="M630" s="72"/>
      <c r="N630" s="380"/>
      <c r="O630" s="378"/>
    </row>
    <row r="631" spans="1:15" s="300" customFormat="1" ht="92.25" customHeight="1" x14ac:dyDescent="0.25">
      <c r="A631" s="624" t="s">
        <v>56</v>
      </c>
      <c r="B631" s="171" t="s">
        <v>660</v>
      </c>
      <c r="C631" s="439"/>
      <c r="D631" s="439"/>
      <c r="E631" s="624"/>
      <c r="F631" s="624"/>
      <c r="G631" s="624"/>
      <c r="H631" s="439"/>
      <c r="I631" s="151">
        <v>0</v>
      </c>
      <c r="J631" s="151">
        <v>0</v>
      </c>
      <c r="K631" s="151">
        <v>0</v>
      </c>
      <c r="L631" s="72"/>
      <c r="M631" s="72"/>
      <c r="N631" s="380"/>
      <c r="O631" s="378"/>
    </row>
    <row r="632" spans="1:15" s="300" customFormat="1" ht="73.5" customHeight="1" x14ac:dyDescent="0.25">
      <c r="A632" s="624" t="s">
        <v>661</v>
      </c>
      <c r="B632" s="171" t="s">
        <v>662</v>
      </c>
      <c r="C632" s="439"/>
      <c r="D632" s="439"/>
      <c r="E632" s="624"/>
      <c r="F632" s="624"/>
      <c r="G632" s="624"/>
      <c r="H632" s="439"/>
      <c r="I632" s="151">
        <v>165000</v>
      </c>
      <c r="J632" s="151">
        <v>165000</v>
      </c>
      <c r="K632" s="151">
        <v>0</v>
      </c>
      <c r="L632" s="151">
        <v>14965.19</v>
      </c>
      <c r="M632" s="151">
        <v>14965.19</v>
      </c>
      <c r="N632" s="151">
        <v>14965.19</v>
      </c>
      <c r="O632" s="378"/>
    </row>
    <row r="633" spans="1:15" s="300" customFormat="1" ht="36" customHeight="1" x14ac:dyDescent="0.25">
      <c r="A633" s="625" t="s">
        <v>143</v>
      </c>
      <c r="B633" s="765" t="s">
        <v>229</v>
      </c>
      <c r="C633" s="614"/>
      <c r="D633" s="614">
        <v>971</v>
      </c>
      <c r="E633" s="625" t="s">
        <v>487</v>
      </c>
      <c r="F633" s="625"/>
      <c r="G633" s="625" t="s">
        <v>500</v>
      </c>
      <c r="H633" s="614">
        <v>244</v>
      </c>
      <c r="I633" s="257">
        <f>I634+I635+I636+I637+I638+I639</f>
        <v>120000</v>
      </c>
      <c r="J633" s="257">
        <f>J634+J635+J636+J637+J638+J639</f>
        <v>1690000</v>
      </c>
      <c r="K633" s="257">
        <f>K634+K635+K636+K637+K638</f>
        <v>0</v>
      </c>
      <c r="L633" s="72"/>
      <c r="M633" s="72"/>
      <c r="N633" s="380"/>
      <c r="O633" s="378"/>
    </row>
    <row r="634" spans="1:15" s="300" customFormat="1" ht="53.25" customHeight="1" x14ac:dyDescent="0.25">
      <c r="A634" s="624" t="s">
        <v>557</v>
      </c>
      <c r="B634" s="172" t="s">
        <v>494</v>
      </c>
      <c r="C634" s="439"/>
      <c r="D634" s="439"/>
      <c r="E634" s="624"/>
      <c r="F634" s="624"/>
      <c r="G634" s="624"/>
      <c r="H634" s="439"/>
      <c r="I634" s="151">
        <v>0</v>
      </c>
      <c r="J634" s="151">
        <v>0</v>
      </c>
      <c r="K634" s="151">
        <v>0</v>
      </c>
      <c r="L634" s="72"/>
      <c r="M634" s="72"/>
      <c r="N634" s="380"/>
      <c r="O634" s="378"/>
    </row>
    <row r="635" spans="1:15" s="300" customFormat="1" ht="44.25" customHeight="1" x14ac:dyDescent="0.25">
      <c r="A635" s="624" t="s">
        <v>740</v>
      </c>
      <c r="B635" s="171" t="s">
        <v>663</v>
      </c>
      <c r="C635" s="439"/>
      <c r="D635" s="439"/>
      <c r="E635" s="624"/>
      <c r="F635" s="624"/>
      <c r="G635" s="624"/>
      <c r="H635" s="439"/>
      <c r="I635" s="151">
        <v>0</v>
      </c>
      <c r="J635" s="151">
        <v>0</v>
      </c>
      <c r="K635" s="151">
        <v>0</v>
      </c>
      <c r="L635" s="72"/>
      <c r="M635" s="72"/>
      <c r="N635" s="380"/>
      <c r="O635" s="378"/>
    </row>
    <row r="636" spans="1:15" s="300" customFormat="1" ht="41.25" customHeight="1" x14ac:dyDescent="0.25">
      <c r="A636" s="624" t="s">
        <v>741</v>
      </c>
      <c r="B636" s="171" t="s">
        <v>495</v>
      </c>
      <c r="C636" s="439"/>
      <c r="I636" s="151">
        <v>0</v>
      </c>
      <c r="J636" s="151">
        <v>0</v>
      </c>
      <c r="K636" s="151">
        <v>0</v>
      </c>
      <c r="L636" s="72"/>
      <c r="M636" s="72"/>
      <c r="N636" s="380"/>
      <c r="O636" s="378"/>
    </row>
    <row r="637" spans="1:15" s="300" customFormat="1" ht="32.25" customHeight="1" x14ac:dyDescent="0.25">
      <c r="A637" s="624" t="s">
        <v>742</v>
      </c>
      <c r="B637" s="171" t="s">
        <v>496</v>
      </c>
      <c r="C637" s="439"/>
      <c r="D637" s="439"/>
      <c r="E637" s="624"/>
      <c r="F637" s="624"/>
      <c r="G637" s="624"/>
      <c r="H637" s="439"/>
      <c r="I637" s="151">
        <v>0</v>
      </c>
      <c r="J637" s="151">
        <v>0</v>
      </c>
      <c r="K637" s="151">
        <v>0</v>
      </c>
      <c r="L637" s="72"/>
      <c r="M637" s="72"/>
      <c r="N637" s="380"/>
      <c r="O637" s="378"/>
    </row>
    <row r="638" spans="1:15" ht="27" customHeight="1" x14ac:dyDescent="0.25">
      <c r="A638" s="624" t="s">
        <v>743</v>
      </c>
      <c r="B638" s="171" t="s">
        <v>497</v>
      </c>
      <c r="C638" s="439"/>
      <c r="D638" s="439">
        <v>971</v>
      </c>
      <c r="E638" s="624" t="s">
        <v>225</v>
      </c>
      <c r="F638" s="624" t="s">
        <v>196</v>
      </c>
      <c r="G638" s="624" t="s">
        <v>230</v>
      </c>
      <c r="H638" s="439">
        <v>244</v>
      </c>
      <c r="I638" s="151">
        <v>120000</v>
      </c>
      <c r="J638" s="151">
        <v>120000</v>
      </c>
      <c r="K638" s="151">
        <v>0</v>
      </c>
      <c r="L638" s="235">
        <v>50</v>
      </c>
      <c r="M638" s="235">
        <v>50</v>
      </c>
      <c r="N638" s="377">
        <v>50</v>
      </c>
      <c r="O638" s="378"/>
    </row>
    <row r="639" spans="1:15" s="300" customFormat="1" ht="42.75" customHeight="1" x14ac:dyDescent="0.25">
      <c r="A639" s="1209" t="s">
        <v>1151</v>
      </c>
      <c r="B639" s="171" t="s">
        <v>1276</v>
      </c>
      <c r="C639" s="1213"/>
      <c r="D639" s="1213"/>
      <c r="E639" s="1209"/>
      <c r="F639" s="1209"/>
      <c r="G639" s="1209"/>
      <c r="H639" s="1213"/>
      <c r="I639" s="151">
        <v>0</v>
      </c>
      <c r="J639" s="151">
        <v>1570000</v>
      </c>
      <c r="K639" s="151">
        <v>0</v>
      </c>
      <c r="L639" s="2036"/>
      <c r="M639" s="2036"/>
      <c r="N639" s="2036"/>
      <c r="O639" s="378"/>
    </row>
    <row r="640" spans="1:15" s="300" customFormat="1" ht="27" customHeight="1" x14ac:dyDescent="0.25">
      <c r="A640" s="2032"/>
      <c r="B640" s="2033"/>
      <c r="C640" s="2034"/>
      <c r="D640" s="2034"/>
      <c r="E640" s="2032"/>
      <c r="F640" s="2032"/>
      <c r="G640" s="2032"/>
      <c r="H640" s="2035"/>
      <c r="I640" s="151"/>
      <c r="J640" s="151"/>
      <c r="K640" s="151"/>
      <c r="L640" s="2036"/>
      <c r="M640" s="2036"/>
      <c r="N640" s="2036"/>
      <c r="O640" s="378"/>
    </row>
    <row r="641" spans="1:14" s="223" customFormat="1" x14ac:dyDescent="0.25">
      <c r="A641" s="1383" t="s">
        <v>92</v>
      </c>
      <c r="B641" s="1384"/>
      <c r="C641" s="1384"/>
      <c r="D641" s="1384"/>
      <c r="E641" s="1384"/>
      <c r="F641" s="1384"/>
      <c r="G641" s="1384"/>
      <c r="H641" s="1385"/>
      <c r="I641" s="766">
        <f>I601</f>
        <v>34480647.200000003</v>
      </c>
      <c r="J641" s="766">
        <f>J601</f>
        <v>15149541.859999999</v>
      </c>
      <c r="K641" s="766">
        <f>K601</f>
        <v>446298.91</v>
      </c>
    </row>
    <row r="642" spans="1:14" ht="47.25" customHeight="1" x14ac:dyDescent="0.25">
      <c r="A642" s="1392" t="s">
        <v>1012</v>
      </c>
      <c r="B642" s="1392"/>
      <c r="C642" s="1392"/>
      <c r="D642" s="1392"/>
      <c r="E642" s="1392"/>
      <c r="F642" s="1392"/>
      <c r="G642" s="1392"/>
      <c r="H642" s="1392"/>
      <c r="I642" s="1392"/>
      <c r="J642" s="1392"/>
      <c r="K642" s="1392"/>
    </row>
    <row r="643" spans="1:14" s="300" customFormat="1" ht="47.25" customHeight="1" x14ac:dyDescent="0.25">
      <c r="A643" s="1370" t="s">
        <v>290</v>
      </c>
      <c r="B643" s="1370" t="s">
        <v>640</v>
      </c>
      <c r="C643" s="1370" t="s">
        <v>641</v>
      </c>
      <c r="D643" s="1370" t="s">
        <v>642</v>
      </c>
      <c r="E643" s="1370"/>
      <c r="F643" s="1370"/>
      <c r="G643" s="1370"/>
      <c r="H643" s="1370"/>
      <c r="I643" s="1370" t="s">
        <v>643</v>
      </c>
      <c r="J643" s="1370"/>
      <c r="K643" s="1370"/>
    </row>
    <row r="644" spans="1:14" s="300" customFormat="1" ht="61.5" customHeight="1" x14ac:dyDescent="0.25">
      <c r="A644" s="1370"/>
      <c r="B644" s="1370"/>
      <c r="C644" s="1370"/>
      <c r="D644" s="24" t="s">
        <v>350</v>
      </c>
      <c r="E644" s="1371" t="s">
        <v>351</v>
      </c>
      <c r="F644" s="1371"/>
      <c r="G644" s="24" t="s">
        <v>644</v>
      </c>
      <c r="H644" s="24" t="s">
        <v>353</v>
      </c>
      <c r="I644" s="1364" t="s">
        <v>1239</v>
      </c>
      <c r="J644" s="1364" t="s">
        <v>1244</v>
      </c>
      <c r="K644" s="1364" t="s">
        <v>1245</v>
      </c>
    </row>
    <row r="645" spans="1:14" ht="14.25" customHeight="1" x14ac:dyDescent="0.25">
      <c r="A645" s="1082">
        <v>1</v>
      </c>
      <c r="B645" s="1082">
        <v>2</v>
      </c>
      <c r="C645" s="1082">
        <v>3</v>
      </c>
      <c r="D645" s="1082">
        <v>4</v>
      </c>
      <c r="E645" s="1083" t="s">
        <v>167</v>
      </c>
      <c r="F645" s="1083" t="s">
        <v>170</v>
      </c>
      <c r="G645" s="1082">
        <v>7</v>
      </c>
      <c r="H645" s="1082">
        <v>8</v>
      </c>
      <c r="I645" s="1365"/>
      <c r="J645" s="1365"/>
      <c r="K645" s="1365"/>
    </row>
    <row r="646" spans="1:14" ht="71.25" customHeight="1" x14ac:dyDescent="0.25">
      <c r="A646" s="305"/>
      <c r="B646" s="767" t="s">
        <v>996</v>
      </c>
      <c r="C646" s="24" t="s">
        <v>998</v>
      </c>
      <c r="D646" s="510"/>
      <c r="E646" s="510"/>
      <c r="F646" s="510"/>
      <c r="G646" s="510">
        <v>1690000000</v>
      </c>
      <c r="H646" s="510"/>
      <c r="I646" s="40">
        <f>I647+I653</f>
        <v>5508919</v>
      </c>
      <c r="J646" s="40">
        <f t="shared" ref="J646:K646" si="108">J647+J653</f>
        <v>12764670.060000001</v>
      </c>
      <c r="K646" s="40">
        <f t="shared" si="108"/>
        <v>1362500</v>
      </c>
    </row>
    <row r="647" spans="1:14" s="300" customFormat="1" ht="59.25" customHeight="1" x14ac:dyDescent="0.25">
      <c r="A647" s="671" t="s">
        <v>218</v>
      </c>
      <c r="B647" s="773" t="s">
        <v>997</v>
      </c>
      <c r="C647" s="726"/>
      <c r="D647" s="510">
        <v>971</v>
      </c>
      <c r="E647" s="510">
        <v>5</v>
      </c>
      <c r="F647" s="510">
        <v>3</v>
      </c>
      <c r="G647" s="510">
        <v>1690100000</v>
      </c>
      <c r="H647" s="772" t="s">
        <v>90</v>
      </c>
      <c r="I647" s="40">
        <f>I648</f>
        <v>4450000</v>
      </c>
      <c r="J647" s="40">
        <f>J648+J649+J650+J651+J652</f>
        <v>10510606.060000001</v>
      </c>
      <c r="K647" s="40">
        <f>K648+K649+K650+K651+K652</f>
        <v>1112500</v>
      </c>
    </row>
    <row r="648" spans="1:14" s="300" customFormat="1" ht="59.25" customHeight="1" x14ac:dyDescent="0.25">
      <c r="A648" s="672" t="s">
        <v>111</v>
      </c>
      <c r="B648" s="770" t="s">
        <v>647</v>
      </c>
      <c r="C648" s="1175"/>
      <c r="D648" s="510">
        <v>971</v>
      </c>
      <c r="E648" s="510">
        <v>5</v>
      </c>
      <c r="F648" s="510">
        <v>3</v>
      </c>
      <c r="G648" s="510">
        <v>1690124010</v>
      </c>
      <c r="H648" s="772" t="s">
        <v>359</v>
      </c>
      <c r="I648" s="40">
        <v>4450000</v>
      </c>
      <c r="J648" s="40">
        <v>4450000</v>
      </c>
      <c r="K648" s="40">
        <v>1112500</v>
      </c>
    </row>
    <row r="649" spans="1:14" ht="42.75" customHeight="1" x14ac:dyDescent="0.25">
      <c r="A649" s="1209" t="s">
        <v>114</v>
      </c>
      <c r="B649" s="358" t="s">
        <v>1288</v>
      </c>
      <c r="C649" s="668"/>
      <c r="D649" s="1213">
        <v>971</v>
      </c>
      <c r="E649" s="1209" t="s">
        <v>91</v>
      </c>
      <c r="F649" s="1209" t="s">
        <v>381</v>
      </c>
      <c r="G649" s="1213">
        <v>1690192361</v>
      </c>
      <c r="H649" s="1209" t="s">
        <v>359</v>
      </c>
      <c r="I649" s="498">
        <v>0</v>
      </c>
      <c r="J649" s="498">
        <v>3000000</v>
      </c>
      <c r="K649" s="498">
        <v>0</v>
      </c>
    </row>
    <row r="650" spans="1:14" s="300" customFormat="1" ht="62.25" customHeight="1" x14ac:dyDescent="0.25">
      <c r="A650" s="1209" t="s">
        <v>116</v>
      </c>
      <c r="B650" s="1179" t="s">
        <v>1289</v>
      </c>
      <c r="C650" s="769"/>
      <c r="D650" s="488">
        <v>971</v>
      </c>
      <c r="E650" s="488" t="s">
        <v>91</v>
      </c>
      <c r="F650" s="488" t="s">
        <v>381</v>
      </c>
      <c r="G650" s="488" t="s">
        <v>1290</v>
      </c>
      <c r="H650" s="673" t="s">
        <v>394</v>
      </c>
      <c r="I650" s="498">
        <v>0</v>
      </c>
      <c r="J650" s="498">
        <v>30303.03</v>
      </c>
      <c r="K650" s="498">
        <v>0</v>
      </c>
    </row>
    <row r="651" spans="1:14" s="300" customFormat="1" ht="62.25" customHeight="1" x14ac:dyDescent="0.25">
      <c r="A651" s="1209" t="s">
        <v>118</v>
      </c>
      <c r="B651" s="1179" t="s">
        <v>1291</v>
      </c>
      <c r="C651" s="761"/>
      <c r="D651" s="1209"/>
      <c r="E651" s="1209"/>
      <c r="F651" s="1209"/>
      <c r="G651" s="1209"/>
      <c r="H651" s="1210"/>
      <c r="I651" s="498">
        <v>0</v>
      </c>
      <c r="J651" s="498">
        <v>3000000</v>
      </c>
      <c r="K651" s="498">
        <v>0</v>
      </c>
    </row>
    <row r="652" spans="1:14" s="300" customFormat="1" ht="81" customHeight="1" x14ac:dyDescent="0.25">
      <c r="A652" s="1209" t="s">
        <v>2</v>
      </c>
      <c r="B652" s="1179" t="s">
        <v>1292</v>
      </c>
      <c r="C652" s="761"/>
      <c r="D652" s="1209"/>
      <c r="E652" s="1209"/>
      <c r="F652" s="1209"/>
      <c r="G652" s="1209"/>
      <c r="H652" s="1210"/>
      <c r="I652" s="498">
        <v>0</v>
      </c>
      <c r="J652" s="498">
        <v>30303.03</v>
      </c>
      <c r="K652" s="498">
        <v>0</v>
      </c>
    </row>
    <row r="653" spans="1:14" ht="57.75" x14ac:dyDescent="0.25">
      <c r="A653" s="472">
        <v>2</v>
      </c>
      <c r="B653" s="740" t="s">
        <v>999</v>
      </c>
      <c r="C653" s="774"/>
      <c r="D653" s="668">
        <v>971</v>
      </c>
      <c r="E653" s="673" t="s">
        <v>91</v>
      </c>
      <c r="F653" s="673" t="s">
        <v>381</v>
      </c>
      <c r="G653" s="673" t="s">
        <v>1000</v>
      </c>
      <c r="H653" s="673" t="s">
        <v>90</v>
      </c>
      <c r="I653" s="768">
        <f>I654+I655+I656+I657</f>
        <v>1058919</v>
      </c>
      <c r="J653" s="768">
        <f>J654+J655+J656+J657</f>
        <v>2254064</v>
      </c>
      <c r="K653" s="768">
        <f>K654+K655+K656+K657</f>
        <v>250000</v>
      </c>
      <c r="L653" s="69" t="e">
        <f>#REF!</f>
        <v>#REF!</v>
      </c>
      <c r="M653" s="69" t="e">
        <f>#REF!</f>
        <v>#REF!</v>
      </c>
      <c r="N653" s="69" t="e">
        <f>#REF!</f>
        <v>#REF!</v>
      </c>
    </row>
    <row r="654" spans="1:14" ht="40.5" customHeight="1" x14ac:dyDescent="0.25">
      <c r="A654" s="260" t="s">
        <v>121</v>
      </c>
      <c r="B654" s="771" t="s">
        <v>217</v>
      </c>
      <c r="C654" s="161"/>
      <c r="D654" s="1213">
        <v>971</v>
      </c>
      <c r="E654" s="1209" t="s">
        <v>91</v>
      </c>
      <c r="F654" s="1209" t="s">
        <v>381</v>
      </c>
      <c r="G654" s="1209" t="s">
        <v>220</v>
      </c>
      <c r="H654" s="1209">
        <v>611</v>
      </c>
      <c r="I654" s="498">
        <v>1000000</v>
      </c>
      <c r="J654" s="498">
        <v>1000000</v>
      </c>
      <c r="K654" s="498">
        <v>250000</v>
      </c>
    </row>
    <row r="655" spans="1:14" s="300" customFormat="1" ht="40.5" customHeight="1" x14ac:dyDescent="0.25">
      <c r="A655" s="260" t="s">
        <v>124</v>
      </c>
      <c r="B655" s="2039" t="s">
        <v>1286</v>
      </c>
      <c r="C655" s="1235"/>
      <c r="D655" s="1191">
        <v>971</v>
      </c>
      <c r="E655" s="1192" t="s">
        <v>91</v>
      </c>
      <c r="F655" s="1192" t="s">
        <v>381</v>
      </c>
      <c r="G655" s="1192" t="s">
        <v>1287</v>
      </c>
      <c r="H655" s="1192" t="s">
        <v>359</v>
      </c>
      <c r="I655" s="2040">
        <v>0</v>
      </c>
      <c r="J655" s="498">
        <v>597572</v>
      </c>
      <c r="K655" s="498">
        <v>0</v>
      </c>
    </row>
    <row r="656" spans="1:14" ht="255" x14ac:dyDescent="0.25">
      <c r="A656" s="260" t="s">
        <v>126</v>
      </c>
      <c r="B656" s="1174" t="s">
        <v>649</v>
      </c>
      <c r="C656" s="1174"/>
      <c r="D656" s="1191">
        <v>971</v>
      </c>
      <c r="E656" s="1192" t="s">
        <v>91</v>
      </c>
      <c r="F656" s="1192" t="s">
        <v>381</v>
      </c>
      <c r="G656" s="1192" t="s">
        <v>1001</v>
      </c>
      <c r="H656" s="1192">
        <v>244</v>
      </c>
      <c r="I656" s="1189">
        <v>58919</v>
      </c>
      <c r="J656" s="1189">
        <v>58920</v>
      </c>
      <c r="K656" s="1190">
        <v>0</v>
      </c>
    </row>
    <row r="657" spans="1:11" s="300" customFormat="1" ht="60" x14ac:dyDescent="0.25">
      <c r="A657" s="260" t="s">
        <v>140</v>
      </c>
      <c r="B657" s="2039" t="s">
        <v>1286</v>
      </c>
      <c r="C657" s="1179"/>
      <c r="D657" s="1213">
        <v>971</v>
      </c>
      <c r="E657" s="1209" t="s">
        <v>91</v>
      </c>
      <c r="F657" s="1209" t="s">
        <v>381</v>
      </c>
      <c r="G657" s="1209" t="s">
        <v>1293</v>
      </c>
      <c r="H657" s="1209" t="s">
        <v>359</v>
      </c>
      <c r="I657" s="2041">
        <v>0</v>
      </c>
      <c r="J657" s="2041">
        <v>597572</v>
      </c>
      <c r="K657" s="2041">
        <v>0</v>
      </c>
    </row>
    <row r="658" spans="1:11" ht="22.5" customHeight="1" x14ac:dyDescent="0.25">
      <c r="A658" s="1379" t="s">
        <v>1013</v>
      </c>
      <c r="B658" s="1380"/>
      <c r="C658" s="1380"/>
      <c r="D658" s="1380"/>
      <c r="E658" s="1380"/>
      <c r="F658" s="1380"/>
      <c r="G658" s="1380"/>
      <c r="H658" s="1380"/>
      <c r="I658" s="1380"/>
      <c r="J658" s="1380"/>
      <c r="K658" s="1380"/>
    </row>
    <row r="659" spans="1:11" s="237" customFormat="1" ht="15" customHeight="1" x14ac:dyDescent="0.25">
      <c r="A659" s="1374" t="s">
        <v>290</v>
      </c>
      <c r="B659" s="1374" t="s">
        <v>640</v>
      </c>
      <c r="C659" s="1374" t="s">
        <v>641</v>
      </c>
      <c r="D659" s="1376" t="s">
        <v>642</v>
      </c>
      <c r="E659" s="1377"/>
      <c r="F659" s="1377"/>
      <c r="G659" s="1377"/>
      <c r="H659" s="1378"/>
      <c r="I659" s="1376" t="s">
        <v>643</v>
      </c>
      <c r="J659" s="1377"/>
      <c r="K659" s="1377"/>
    </row>
    <row r="660" spans="1:11" s="237" customFormat="1" ht="69" customHeight="1" x14ac:dyDescent="0.25">
      <c r="A660" s="1374"/>
      <c r="B660" s="1374"/>
      <c r="C660" s="1374"/>
      <c r="D660" s="508" t="s">
        <v>350</v>
      </c>
      <c r="E660" s="1376" t="s">
        <v>351</v>
      </c>
      <c r="F660" s="1378"/>
      <c r="G660" s="508" t="s">
        <v>644</v>
      </c>
      <c r="H660" s="508" t="s">
        <v>353</v>
      </c>
      <c r="I660" s="1364" t="s">
        <v>1239</v>
      </c>
      <c r="J660" s="1364" t="s">
        <v>1244</v>
      </c>
      <c r="K660" s="1364" t="s">
        <v>1245</v>
      </c>
    </row>
    <row r="661" spans="1:11" s="300" customFormat="1" ht="52.5" customHeight="1" x14ac:dyDescent="0.25">
      <c r="A661" s="775"/>
      <c r="B661" s="775" t="s">
        <v>1002</v>
      </c>
      <c r="C661" s="775"/>
      <c r="D661" s="72"/>
      <c r="E661" s="72"/>
      <c r="F661" s="72"/>
      <c r="G661" s="508">
        <v>1790000000</v>
      </c>
      <c r="H661" s="775"/>
      <c r="I661" s="1365"/>
      <c r="J661" s="1365"/>
      <c r="K661" s="1365"/>
    </row>
    <row r="662" spans="1:11" ht="70.5" customHeight="1" x14ac:dyDescent="0.25">
      <c r="A662" s="251">
        <v>1</v>
      </c>
      <c r="B662" s="251" t="s">
        <v>501</v>
      </c>
      <c r="C662" s="366" t="s">
        <v>631</v>
      </c>
      <c r="D662" s="366">
        <v>971</v>
      </c>
      <c r="E662" s="245" t="s">
        <v>409</v>
      </c>
      <c r="F662" s="245" t="s">
        <v>356</v>
      </c>
      <c r="G662" s="366">
        <v>1790100000</v>
      </c>
      <c r="H662" s="240"/>
      <c r="I662" s="247">
        <f>I663+I664+I665+I666+I667</f>
        <v>50</v>
      </c>
      <c r="J662" s="966">
        <f>J663+J664+J665+J666+J667</f>
        <v>50</v>
      </c>
      <c r="K662" s="966">
        <f>K663+K664+K665+K666+K667</f>
        <v>0</v>
      </c>
    </row>
    <row r="663" spans="1:11" ht="35.25" customHeight="1" x14ac:dyDescent="0.25">
      <c r="A663" s="252" t="s">
        <v>292</v>
      </c>
      <c r="B663" s="252" t="s">
        <v>502</v>
      </c>
      <c r="C663" s="239" t="s">
        <v>631</v>
      </c>
      <c r="D663" s="242">
        <v>971</v>
      </c>
      <c r="E663" s="243" t="s">
        <v>409</v>
      </c>
      <c r="F663" s="246" t="s">
        <v>356</v>
      </c>
      <c r="G663" s="242">
        <v>1790128010</v>
      </c>
      <c r="H663" s="242">
        <v>244</v>
      </c>
      <c r="I663" s="248">
        <v>35</v>
      </c>
      <c r="J663" s="248">
        <v>35</v>
      </c>
      <c r="K663" s="939">
        <v>0</v>
      </c>
    </row>
    <row r="664" spans="1:11" ht="28.5" customHeight="1" x14ac:dyDescent="0.25">
      <c r="A664" s="252" t="s">
        <v>294</v>
      </c>
      <c r="B664" s="252" t="s">
        <v>632</v>
      </c>
      <c r="C664" s="239" t="s">
        <v>631</v>
      </c>
      <c r="D664" s="242">
        <v>971</v>
      </c>
      <c r="E664" s="243" t="s">
        <v>409</v>
      </c>
      <c r="F664" s="246" t="s">
        <v>356</v>
      </c>
      <c r="G664" s="242">
        <v>1790128010</v>
      </c>
      <c r="H664" s="242">
        <v>244</v>
      </c>
      <c r="I664" s="248">
        <v>5</v>
      </c>
      <c r="J664" s="248">
        <v>5</v>
      </c>
      <c r="K664" s="248">
        <v>0</v>
      </c>
    </row>
    <row r="665" spans="1:11" ht="90" x14ac:dyDescent="0.25">
      <c r="A665" s="252" t="s">
        <v>295</v>
      </c>
      <c r="B665" s="252" t="s">
        <v>503</v>
      </c>
      <c r="C665" s="239" t="s">
        <v>631</v>
      </c>
      <c r="D665" s="242">
        <v>971</v>
      </c>
      <c r="E665" s="243" t="s">
        <v>409</v>
      </c>
      <c r="F665" s="246" t="s">
        <v>356</v>
      </c>
      <c r="G665" s="242">
        <v>1790128010</v>
      </c>
      <c r="H665" s="242">
        <v>244</v>
      </c>
      <c r="I665" s="248">
        <v>5</v>
      </c>
      <c r="J665" s="248">
        <v>5</v>
      </c>
      <c r="K665" s="248">
        <v>0</v>
      </c>
    </row>
    <row r="666" spans="1:11" ht="45" x14ac:dyDescent="0.25">
      <c r="A666" s="252" t="s">
        <v>296</v>
      </c>
      <c r="B666" s="252" t="s">
        <v>633</v>
      </c>
      <c r="C666" s="239" t="s">
        <v>631</v>
      </c>
      <c r="D666" s="242">
        <v>971</v>
      </c>
      <c r="E666" s="243" t="s">
        <v>409</v>
      </c>
      <c r="F666" s="246" t="s">
        <v>356</v>
      </c>
      <c r="G666" s="242">
        <v>1790128010</v>
      </c>
      <c r="H666" s="242">
        <v>244</v>
      </c>
      <c r="I666" s="248">
        <v>5</v>
      </c>
      <c r="J666" s="248">
        <v>5</v>
      </c>
      <c r="K666" s="248">
        <v>0</v>
      </c>
    </row>
    <row r="667" spans="1:11" ht="90" x14ac:dyDescent="0.25">
      <c r="A667" s="252" t="s">
        <v>23</v>
      </c>
      <c r="B667" s="252" t="s">
        <v>634</v>
      </c>
      <c r="C667" s="239" t="s">
        <v>631</v>
      </c>
      <c r="D667" s="242">
        <v>971</v>
      </c>
      <c r="E667" s="243" t="s">
        <v>409</v>
      </c>
      <c r="F667" s="246" t="s">
        <v>356</v>
      </c>
      <c r="G667" s="242">
        <v>1790128010</v>
      </c>
      <c r="H667" s="242">
        <v>244</v>
      </c>
      <c r="I667" s="248">
        <v>0</v>
      </c>
      <c r="J667" s="248">
        <v>0</v>
      </c>
      <c r="K667" s="249">
        <v>0</v>
      </c>
    </row>
    <row r="668" spans="1:11" ht="28.5" x14ac:dyDescent="0.25">
      <c r="A668" s="251" t="s">
        <v>29</v>
      </c>
      <c r="B668" s="251" t="s">
        <v>504</v>
      </c>
      <c r="C668" s="241" t="s">
        <v>631</v>
      </c>
      <c r="D668" s="244">
        <v>971</v>
      </c>
      <c r="E668" s="243" t="s">
        <v>409</v>
      </c>
      <c r="F668" s="246" t="s">
        <v>356</v>
      </c>
      <c r="G668" s="244">
        <v>1790200000</v>
      </c>
      <c r="H668" s="244">
        <v>0</v>
      </c>
      <c r="I668" s="250">
        <f>I669+I670</f>
        <v>50</v>
      </c>
      <c r="J668" s="250">
        <f>J669+J670</f>
        <v>50</v>
      </c>
      <c r="K668" s="250">
        <f>K669+K670</f>
        <v>0</v>
      </c>
    </row>
    <row r="669" spans="1:11" x14ac:dyDescent="0.25">
      <c r="A669" s="252" t="s">
        <v>324</v>
      </c>
      <c r="B669" s="252" t="s">
        <v>505</v>
      </c>
      <c r="C669" s="239" t="s">
        <v>631</v>
      </c>
      <c r="D669" s="242">
        <v>971</v>
      </c>
      <c r="E669" s="243" t="s">
        <v>409</v>
      </c>
      <c r="F669" s="246" t="s">
        <v>356</v>
      </c>
      <c r="G669" s="242">
        <v>1790228020</v>
      </c>
      <c r="H669" s="242">
        <v>244</v>
      </c>
      <c r="I669" s="248">
        <v>5</v>
      </c>
      <c r="J669" s="248">
        <v>5</v>
      </c>
      <c r="K669" s="248">
        <v>0</v>
      </c>
    </row>
    <row r="670" spans="1:11" ht="30" x14ac:dyDescent="0.25">
      <c r="A670" s="252" t="s">
        <v>321</v>
      </c>
      <c r="B670" s="252" t="s">
        <v>635</v>
      </c>
      <c r="C670" s="239" t="s">
        <v>631</v>
      </c>
      <c r="D670" s="242">
        <v>971</v>
      </c>
      <c r="E670" s="243" t="s">
        <v>409</v>
      </c>
      <c r="F670" s="246" t="s">
        <v>356</v>
      </c>
      <c r="G670" s="242">
        <v>1790228020</v>
      </c>
      <c r="H670" s="242">
        <v>244</v>
      </c>
      <c r="I670" s="248">
        <v>45</v>
      </c>
      <c r="J670" s="248">
        <v>45</v>
      </c>
      <c r="K670" s="248">
        <v>0</v>
      </c>
    </row>
    <row r="671" spans="1:11" ht="42.75" x14ac:dyDescent="0.25">
      <c r="A671" s="251" t="s">
        <v>62</v>
      </c>
      <c r="B671" s="251" t="s">
        <v>636</v>
      </c>
      <c r="C671" s="241" t="s">
        <v>631</v>
      </c>
      <c r="D671" s="244"/>
      <c r="E671" s="243"/>
      <c r="F671" s="246"/>
      <c r="G671" s="244"/>
      <c r="H671" s="244"/>
      <c r="I671" s="250">
        <f>I672+I673</f>
        <v>250</v>
      </c>
      <c r="J671" s="970">
        <f>J672+J673</f>
        <v>250</v>
      </c>
      <c r="K671" s="970">
        <f>K672+K673</f>
        <v>0</v>
      </c>
    </row>
    <row r="672" spans="1:11" ht="30" x14ac:dyDescent="0.25">
      <c r="A672" s="252" t="s">
        <v>325</v>
      </c>
      <c r="B672" s="252" t="s">
        <v>637</v>
      </c>
      <c r="C672" s="239" t="s">
        <v>631</v>
      </c>
      <c r="D672" s="242">
        <v>971</v>
      </c>
      <c r="E672" s="243" t="s">
        <v>409</v>
      </c>
      <c r="F672" s="246" t="s">
        <v>356</v>
      </c>
      <c r="G672" s="242">
        <v>1790328030</v>
      </c>
      <c r="H672" s="242">
        <v>244</v>
      </c>
      <c r="I672" s="248">
        <v>0</v>
      </c>
      <c r="J672" s="248">
        <v>0</v>
      </c>
      <c r="K672" s="939">
        <v>0</v>
      </c>
    </row>
    <row r="673" spans="1:11" x14ac:dyDescent="0.25">
      <c r="A673" s="256" t="s">
        <v>439</v>
      </c>
      <c r="B673" s="252" t="s">
        <v>638</v>
      </c>
      <c r="C673" s="239" t="s">
        <v>631</v>
      </c>
      <c r="D673" s="242">
        <v>971</v>
      </c>
      <c r="E673" s="243" t="s">
        <v>409</v>
      </c>
      <c r="F673" s="243" t="s">
        <v>356</v>
      </c>
      <c r="G673" s="242">
        <v>1790328030</v>
      </c>
      <c r="H673" s="242">
        <v>244</v>
      </c>
      <c r="I673" s="248">
        <v>250</v>
      </c>
      <c r="J673" s="248">
        <v>250</v>
      </c>
      <c r="K673" s="939">
        <v>0</v>
      </c>
    </row>
    <row r="674" spans="1:11" ht="15.75" x14ac:dyDescent="0.25">
      <c r="A674" s="1394" t="s">
        <v>639</v>
      </c>
      <c r="B674" s="1394"/>
      <c r="C674" s="1394"/>
      <c r="D674" s="1394"/>
      <c r="E674" s="1394"/>
      <c r="F674" s="1394"/>
      <c r="G674" s="1394"/>
      <c r="H674" s="1394"/>
      <c r="I674" s="255">
        <f>I668+I662+I671</f>
        <v>350</v>
      </c>
      <c r="J674" s="255">
        <f>J668+J662+J671</f>
        <v>350</v>
      </c>
      <c r="K674" s="255">
        <f>K671+K668+K662</f>
        <v>0</v>
      </c>
    </row>
    <row r="675" spans="1:11" ht="15.75" x14ac:dyDescent="0.25">
      <c r="A675" s="1389" t="s">
        <v>1014</v>
      </c>
      <c r="B675" s="1390"/>
      <c r="C675" s="1390"/>
      <c r="D675" s="1390"/>
      <c r="E675" s="1390"/>
      <c r="F675" s="1390"/>
      <c r="G675" s="1390"/>
      <c r="H675" s="1390"/>
      <c r="I675" s="1390"/>
      <c r="J675" s="1390"/>
      <c r="K675" s="1390"/>
    </row>
    <row r="676" spans="1:11" x14ac:dyDescent="0.25">
      <c r="A676" s="1374" t="s">
        <v>290</v>
      </c>
      <c r="B676" s="1374" t="s">
        <v>640</v>
      </c>
      <c r="C676" s="1374" t="s">
        <v>641</v>
      </c>
      <c r="D676" s="1374" t="s">
        <v>642</v>
      </c>
      <c r="E676" s="1374"/>
      <c r="F676" s="1374"/>
      <c r="G676" s="1374"/>
      <c r="H676" s="1374"/>
      <c r="I676" s="1374" t="s">
        <v>643</v>
      </c>
      <c r="J676" s="1374"/>
      <c r="K676" s="1374"/>
    </row>
    <row r="677" spans="1:11" ht="72" customHeight="1" x14ac:dyDescent="0.25">
      <c r="A677" s="1374"/>
      <c r="B677" s="1374"/>
      <c r="C677" s="1374"/>
      <c r="D677" s="1077" t="s">
        <v>350</v>
      </c>
      <c r="E677" s="1374" t="s">
        <v>351</v>
      </c>
      <c r="F677" s="1374"/>
      <c r="G677" s="1077" t="s">
        <v>644</v>
      </c>
      <c r="H677" s="1077" t="s">
        <v>353</v>
      </c>
      <c r="I677" s="1166" t="s">
        <v>1239</v>
      </c>
      <c r="J677" s="1166" t="s">
        <v>1244</v>
      </c>
      <c r="K677" s="1166" t="s">
        <v>1245</v>
      </c>
    </row>
    <row r="678" spans="1:11" ht="39" customHeight="1" x14ac:dyDescent="0.25">
      <c r="A678" s="472" t="s">
        <v>293</v>
      </c>
      <c r="B678" s="391" t="s">
        <v>768</v>
      </c>
      <c r="C678" s="472" t="s">
        <v>770</v>
      </c>
      <c r="D678" s="471"/>
      <c r="E678" s="471"/>
      <c r="F678" s="471"/>
      <c r="G678" s="471"/>
      <c r="H678" s="471"/>
      <c r="I678" s="1202">
        <f>I679</f>
        <v>1255000</v>
      </c>
      <c r="J678" s="1202">
        <f t="shared" ref="J678:K678" si="109">J679</f>
        <v>1255000</v>
      </c>
      <c r="K678" s="1202">
        <f t="shared" si="109"/>
        <v>0</v>
      </c>
    </row>
    <row r="679" spans="1:11" x14ac:dyDescent="0.25">
      <c r="A679" s="72" t="s">
        <v>292</v>
      </c>
      <c r="B679" s="439" t="s">
        <v>769</v>
      </c>
      <c r="C679" s="216"/>
      <c r="D679" s="216">
        <v>971</v>
      </c>
      <c r="E679" s="214" t="s">
        <v>399</v>
      </c>
      <c r="F679" s="214" t="s">
        <v>91</v>
      </c>
      <c r="G679" s="214" t="s">
        <v>771</v>
      </c>
      <c r="H679" s="214" t="s">
        <v>359</v>
      </c>
      <c r="I679" s="431">
        <v>1255000</v>
      </c>
      <c r="J679" s="431">
        <v>1255000</v>
      </c>
      <c r="K679" s="431">
        <v>0</v>
      </c>
    </row>
    <row r="680" spans="1:11" x14ac:dyDescent="0.25">
      <c r="A680" s="378"/>
      <c r="B680" s="479"/>
      <c r="C680" s="378"/>
      <c r="D680" s="378"/>
      <c r="E680" s="378"/>
      <c r="F680" s="378"/>
      <c r="G680" s="378"/>
      <c r="H680" s="378"/>
      <c r="I680" s="378"/>
      <c r="J680" s="378"/>
      <c r="K680" s="378"/>
    </row>
    <row r="681" spans="1:11" x14ac:dyDescent="0.25">
      <c r="A681" s="378"/>
      <c r="B681" s="479"/>
      <c r="C681" s="378"/>
      <c r="D681" s="378"/>
      <c r="E681" s="378"/>
      <c r="F681" s="378"/>
      <c r="G681" s="378"/>
      <c r="H681" s="378"/>
      <c r="I681" s="378"/>
      <c r="J681" s="378"/>
      <c r="K681" s="378"/>
    </row>
    <row r="682" spans="1:11" x14ac:dyDescent="0.25">
      <c r="A682" s="378"/>
      <c r="B682" s="479"/>
      <c r="C682" s="378"/>
      <c r="D682" s="378"/>
      <c r="E682" s="378"/>
      <c r="F682" s="378"/>
      <c r="G682" s="378"/>
      <c r="H682" s="378"/>
      <c r="I682" s="378"/>
      <c r="J682" s="378"/>
      <c r="K682" s="378"/>
    </row>
    <row r="683" spans="1:11" x14ac:dyDescent="0.25">
      <c r="A683" s="378"/>
      <c r="B683" s="479"/>
      <c r="C683" s="378"/>
      <c r="D683" s="378"/>
      <c r="E683" s="378"/>
      <c r="F683" s="378"/>
      <c r="G683" s="378"/>
      <c r="H683" s="378"/>
      <c r="I683" s="378"/>
      <c r="J683" s="378"/>
      <c r="K683" s="378"/>
    </row>
    <row r="684" spans="1:11" x14ac:dyDescent="0.25">
      <c r="B684" s="159"/>
    </row>
    <row r="685" spans="1:11" x14ac:dyDescent="0.25">
      <c r="B685" s="159"/>
    </row>
    <row r="686" spans="1:11" x14ac:dyDescent="0.25">
      <c r="B686" s="159"/>
    </row>
    <row r="687" spans="1:11" x14ac:dyDescent="0.25">
      <c r="B687" s="159"/>
    </row>
    <row r="688" spans="1:11" x14ac:dyDescent="0.25">
      <c r="B688" s="159"/>
    </row>
    <row r="689" spans="2:2" x14ac:dyDescent="0.25">
      <c r="B689" s="159"/>
    </row>
    <row r="690" spans="2:2" x14ac:dyDescent="0.25">
      <c r="B690" s="159"/>
    </row>
    <row r="691" spans="2:2" x14ac:dyDescent="0.25">
      <c r="B691" s="159"/>
    </row>
    <row r="692" spans="2:2" x14ac:dyDescent="0.25">
      <c r="B692" s="159"/>
    </row>
  </sheetData>
  <mergeCells count="421">
    <mergeCell ref="A404:A405"/>
    <mergeCell ref="A406:A407"/>
    <mergeCell ref="C404:C405"/>
    <mergeCell ref="C406:C407"/>
    <mergeCell ref="B602:B605"/>
    <mergeCell ref="A602:A605"/>
    <mergeCell ref="C602:C605"/>
    <mergeCell ref="I660:I661"/>
    <mergeCell ref="J660:J661"/>
    <mergeCell ref="K660:K661"/>
    <mergeCell ref="B404:B405"/>
    <mergeCell ref="B406:B407"/>
    <mergeCell ref="I591:I592"/>
    <mergeCell ref="J591:J592"/>
    <mergeCell ref="K591:K592"/>
    <mergeCell ref="I599:I600"/>
    <mergeCell ref="J599:J600"/>
    <mergeCell ref="K599:K600"/>
    <mergeCell ref="I644:I645"/>
    <mergeCell ref="J644:J645"/>
    <mergeCell ref="K644:K645"/>
    <mergeCell ref="K471:K472"/>
    <mergeCell ref="I482:I483"/>
    <mergeCell ref="J482:J483"/>
    <mergeCell ref="K482:K483"/>
    <mergeCell ref="I497:I498"/>
    <mergeCell ref="J497:J498"/>
    <mergeCell ref="K497:K498"/>
    <mergeCell ref="I525:I526"/>
    <mergeCell ref="J525:J526"/>
    <mergeCell ref="K525:K526"/>
    <mergeCell ref="C282:C285"/>
    <mergeCell ref="A286:H286"/>
    <mergeCell ref="A333:A335"/>
    <mergeCell ref="B333:B335"/>
    <mergeCell ref="C333:C335"/>
    <mergeCell ref="B348:B353"/>
    <mergeCell ref="A348:A353"/>
    <mergeCell ref="A295:A299"/>
    <mergeCell ref="C295:C299"/>
    <mergeCell ref="C300:C302"/>
    <mergeCell ref="D190:H190"/>
    <mergeCell ref="D192:H192"/>
    <mergeCell ref="D195:H195"/>
    <mergeCell ref="D198:H198"/>
    <mergeCell ref="A200:A206"/>
    <mergeCell ref="B200:B206"/>
    <mergeCell ref="C200:C206"/>
    <mergeCell ref="D208:H208"/>
    <mergeCell ref="A266:A268"/>
    <mergeCell ref="B266:B268"/>
    <mergeCell ref="C266:C268"/>
    <mergeCell ref="A8:A12"/>
    <mergeCell ref="B8:B12"/>
    <mergeCell ref="A13:A16"/>
    <mergeCell ref="B13:B16"/>
    <mergeCell ref="D17:H17"/>
    <mergeCell ref="A21:A22"/>
    <mergeCell ref="B21:B22"/>
    <mergeCell ref="C21:C22"/>
    <mergeCell ref="D26:H26"/>
    <mergeCell ref="A37:A44"/>
    <mergeCell ref="B37:B44"/>
    <mergeCell ref="C37:C44"/>
    <mergeCell ref="A46:A47"/>
    <mergeCell ref="B46:B47"/>
    <mergeCell ref="C46:C47"/>
    <mergeCell ref="A49:A51"/>
    <mergeCell ref="D160:H160"/>
    <mergeCell ref="A161:A164"/>
    <mergeCell ref="B161:B164"/>
    <mergeCell ref="A165:A166"/>
    <mergeCell ref="B165:B166"/>
    <mergeCell ref="A167:A169"/>
    <mergeCell ref="B167:B169"/>
    <mergeCell ref="A187:A188"/>
    <mergeCell ref="B187:B188"/>
    <mergeCell ref="D137:H137"/>
    <mergeCell ref="A138:A149"/>
    <mergeCell ref="B138:B149"/>
    <mergeCell ref="D150:H150"/>
    <mergeCell ref="D153:H153"/>
    <mergeCell ref="A154:A156"/>
    <mergeCell ref="B154:B156"/>
    <mergeCell ref="A157:A159"/>
    <mergeCell ref="B157:B159"/>
    <mergeCell ref="D122:H122"/>
    <mergeCell ref="A123:A124"/>
    <mergeCell ref="B123:B124"/>
    <mergeCell ref="C123:C124"/>
    <mergeCell ref="A126:A127"/>
    <mergeCell ref="B126:B127"/>
    <mergeCell ref="A128:A129"/>
    <mergeCell ref="B128:B129"/>
    <mergeCell ref="D130:H130"/>
    <mergeCell ref="D132:H132"/>
    <mergeCell ref="A106:A113"/>
    <mergeCell ref="B106:B113"/>
    <mergeCell ref="C106:C113"/>
    <mergeCell ref="A115:A116"/>
    <mergeCell ref="B115:B116"/>
    <mergeCell ref="C115:C116"/>
    <mergeCell ref="A118:A120"/>
    <mergeCell ref="B118:B120"/>
    <mergeCell ref="C118:C120"/>
    <mergeCell ref="A80:A85"/>
    <mergeCell ref="B80:B85"/>
    <mergeCell ref="A86:A87"/>
    <mergeCell ref="B86:B87"/>
    <mergeCell ref="D88:H88"/>
    <mergeCell ref="A99:A100"/>
    <mergeCell ref="B99:B100"/>
    <mergeCell ref="C99:C100"/>
    <mergeCell ref="A103:A104"/>
    <mergeCell ref="B103:B104"/>
    <mergeCell ref="C103:C104"/>
    <mergeCell ref="D58:H58"/>
    <mergeCell ref="A59:A61"/>
    <mergeCell ref="B59:B61"/>
    <mergeCell ref="A62:A66"/>
    <mergeCell ref="B62:B66"/>
    <mergeCell ref="A72:A73"/>
    <mergeCell ref="B72:B73"/>
    <mergeCell ref="B49:B51"/>
    <mergeCell ref="C49:C51"/>
    <mergeCell ref="A217:A218"/>
    <mergeCell ref="B217:B218"/>
    <mergeCell ref="C217:C218"/>
    <mergeCell ref="A222:A225"/>
    <mergeCell ref="B222:B225"/>
    <mergeCell ref="A210:K210"/>
    <mergeCell ref="A211:A213"/>
    <mergeCell ref="B211:B213"/>
    <mergeCell ref="C211:C213"/>
    <mergeCell ref="D211:H211"/>
    <mergeCell ref="I211:K211"/>
    <mergeCell ref="D212:D213"/>
    <mergeCell ref="E212:F212"/>
    <mergeCell ref="G212:G213"/>
    <mergeCell ref="H212:H213"/>
    <mergeCell ref="I212:I213"/>
    <mergeCell ref="J212:J213"/>
    <mergeCell ref="K212:K213"/>
    <mergeCell ref="D170:H170"/>
    <mergeCell ref="K582:K583"/>
    <mergeCell ref="I551:I552"/>
    <mergeCell ref="J551:J552"/>
    <mergeCell ref="A580:K580"/>
    <mergeCell ref="A579:B579"/>
    <mergeCell ref="A513:A514"/>
    <mergeCell ref="D505:H505"/>
    <mergeCell ref="B505:B510"/>
    <mergeCell ref="A505:A510"/>
    <mergeCell ref="D551:D552"/>
    <mergeCell ref="G582:G583"/>
    <mergeCell ref="B513:B514"/>
    <mergeCell ref="A545:H545"/>
    <mergeCell ref="J571:J572"/>
    <mergeCell ref="K571:K572"/>
    <mergeCell ref="A549:K549"/>
    <mergeCell ref="A581:A583"/>
    <mergeCell ref="B581:B583"/>
    <mergeCell ref="C581:C583"/>
    <mergeCell ref="D581:H581"/>
    <mergeCell ref="I581:K581"/>
    <mergeCell ref="D582:D583"/>
    <mergeCell ref="I550:K550"/>
    <mergeCell ref="D54:H54"/>
    <mergeCell ref="D56:H56"/>
    <mergeCell ref="A1:K1"/>
    <mergeCell ref="A469:K469"/>
    <mergeCell ref="A470:A471"/>
    <mergeCell ref="B470:B471"/>
    <mergeCell ref="C470:C471"/>
    <mergeCell ref="D470:H470"/>
    <mergeCell ref="I470:K470"/>
    <mergeCell ref="E471:F471"/>
    <mergeCell ref="A440:K440"/>
    <mergeCell ref="A597:K597"/>
    <mergeCell ref="E582:F582"/>
    <mergeCell ref="B547:B548"/>
    <mergeCell ref="A547:A548"/>
    <mergeCell ref="A480:K480"/>
    <mergeCell ref="A481:A482"/>
    <mergeCell ref="K4:K5"/>
    <mergeCell ref="A2:K2"/>
    <mergeCell ref="I3:K3"/>
    <mergeCell ref="D4:D5"/>
    <mergeCell ref="B3:B5"/>
    <mergeCell ref="A6:K6"/>
    <mergeCell ref="D3:H3"/>
    <mergeCell ref="C3:C5"/>
    <mergeCell ref="A3:A5"/>
    <mergeCell ref="J4:J5"/>
    <mergeCell ref="E4:F4"/>
    <mergeCell ref="G4:G5"/>
    <mergeCell ref="H4:H5"/>
    <mergeCell ref="I4:I5"/>
    <mergeCell ref="D184:H184"/>
    <mergeCell ref="B499:B504"/>
    <mergeCell ref="A499:A504"/>
    <mergeCell ref="D135:H135"/>
    <mergeCell ref="F222:F225"/>
    <mergeCell ref="G222:G225"/>
    <mergeCell ref="H222:H225"/>
    <mergeCell ref="D388:D389"/>
    <mergeCell ref="B387:B389"/>
    <mergeCell ref="E388:F388"/>
    <mergeCell ref="G388:G389"/>
    <mergeCell ref="C222:C225"/>
    <mergeCell ref="H582:H583"/>
    <mergeCell ref="A550:A552"/>
    <mergeCell ref="B550:B552"/>
    <mergeCell ref="H551:H552"/>
    <mergeCell ref="A675:K675"/>
    <mergeCell ref="A588:B588"/>
    <mergeCell ref="E551:F551"/>
    <mergeCell ref="G551:G552"/>
    <mergeCell ref="A642:K642"/>
    <mergeCell ref="A674:H674"/>
    <mergeCell ref="A659:A660"/>
    <mergeCell ref="B659:B660"/>
    <mergeCell ref="C659:C660"/>
    <mergeCell ref="K551:K552"/>
    <mergeCell ref="D659:H659"/>
    <mergeCell ref="A658:K658"/>
    <mergeCell ref="I659:K659"/>
    <mergeCell ref="I676:K676"/>
    <mergeCell ref="E677:F677"/>
    <mergeCell ref="I582:I583"/>
    <mergeCell ref="J582:J583"/>
    <mergeCell ref="E591:F591"/>
    <mergeCell ref="D590:H590"/>
    <mergeCell ref="A589:K589"/>
    <mergeCell ref="I590:K590"/>
    <mergeCell ref="A590:A591"/>
    <mergeCell ref="A598:A599"/>
    <mergeCell ref="B598:B599"/>
    <mergeCell ref="C598:C599"/>
    <mergeCell ref="D598:H598"/>
    <mergeCell ref="I598:K598"/>
    <mergeCell ref="E599:F599"/>
    <mergeCell ref="A641:H641"/>
    <mergeCell ref="B590:B591"/>
    <mergeCell ref="E660:F660"/>
    <mergeCell ref="A643:A644"/>
    <mergeCell ref="B643:B644"/>
    <mergeCell ref="C643:C644"/>
    <mergeCell ref="D643:H643"/>
    <mergeCell ref="I643:K643"/>
    <mergeCell ref="E644:F644"/>
    <mergeCell ref="C550:C552"/>
    <mergeCell ref="D550:H550"/>
    <mergeCell ref="A676:A677"/>
    <mergeCell ref="B676:B677"/>
    <mergeCell ref="C676:C677"/>
    <mergeCell ref="D676:H676"/>
    <mergeCell ref="C590:C591"/>
    <mergeCell ref="A596:B596"/>
    <mergeCell ref="A569:K569"/>
    <mergeCell ref="A570:A572"/>
    <mergeCell ref="B570:B572"/>
    <mergeCell ref="C570:C572"/>
    <mergeCell ref="D570:H570"/>
    <mergeCell ref="I570:K570"/>
    <mergeCell ref="D571:D572"/>
    <mergeCell ref="E571:F571"/>
    <mergeCell ref="G571:G572"/>
    <mergeCell ref="H571:H572"/>
    <mergeCell ref="I571:I572"/>
    <mergeCell ref="D222:D225"/>
    <mergeCell ref="E222:E225"/>
    <mergeCell ref="A251:A252"/>
    <mergeCell ref="B251:B252"/>
    <mergeCell ref="A253:A254"/>
    <mergeCell ref="B253:B254"/>
    <mergeCell ref="A260:A262"/>
    <mergeCell ref="B260:B262"/>
    <mergeCell ref="C260:C262"/>
    <mergeCell ref="A263:A265"/>
    <mergeCell ref="B263:B265"/>
    <mergeCell ref="C263:C265"/>
    <mergeCell ref="A287:K287"/>
    <mergeCell ref="A288:A290"/>
    <mergeCell ref="B288:B290"/>
    <mergeCell ref="C288:C290"/>
    <mergeCell ref="D288:H288"/>
    <mergeCell ref="I288:K288"/>
    <mergeCell ref="D289:D290"/>
    <mergeCell ref="E289:F289"/>
    <mergeCell ref="G289:G290"/>
    <mergeCell ref="H289:H290"/>
    <mergeCell ref="I289:I290"/>
    <mergeCell ref="J289:J290"/>
    <mergeCell ref="K289:K290"/>
    <mergeCell ref="B274:B277"/>
    <mergeCell ref="A274:A277"/>
    <mergeCell ref="A278:A281"/>
    <mergeCell ref="B278:B281"/>
    <mergeCell ref="A282:A285"/>
    <mergeCell ref="B282:B285"/>
    <mergeCell ref="C274:C277"/>
    <mergeCell ref="C278:C281"/>
    <mergeCell ref="K292:K293"/>
    <mergeCell ref="B295:B296"/>
    <mergeCell ref="D295:D296"/>
    <mergeCell ref="E295:E296"/>
    <mergeCell ref="F295:F296"/>
    <mergeCell ref="G295:G296"/>
    <mergeCell ref="H295:H296"/>
    <mergeCell ref="I295:I296"/>
    <mergeCell ref="J295:J296"/>
    <mergeCell ref="K295:K296"/>
    <mergeCell ref="A291:A294"/>
    <mergeCell ref="C291:C294"/>
    <mergeCell ref="D292:D293"/>
    <mergeCell ref="E292:E293"/>
    <mergeCell ref="F292:F293"/>
    <mergeCell ref="G292:G293"/>
    <mergeCell ref="H292:H293"/>
    <mergeCell ref="I292:I293"/>
    <mergeCell ref="J292:J293"/>
    <mergeCell ref="A300:A302"/>
    <mergeCell ref="A304:A307"/>
    <mergeCell ref="B306:B307"/>
    <mergeCell ref="A308:A309"/>
    <mergeCell ref="A313:K313"/>
    <mergeCell ref="A314:A316"/>
    <mergeCell ref="B314:B316"/>
    <mergeCell ref="C314:C316"/>
    <mergeCell ref="D314:H314"/>
    <mergeCell ref="I314:K314"/>
    <mergeCell ref="D315:D316"/>
    <mergeCell ref="E315:F315"/>
    <mergeCell ref="G315:G316"/>
    <mergeCell ref="H315:H316"/>
    <mergeCell ref="I315:I316"/>
    <mergeCell ref="J315:J316"/>
    <mergeCell ref="K315:K316"/>
    <mergeCell ref="A317:A321"/>
    <mergeCell ref="B317:B321"/>
    <mergeCell ref="A386:K386"/>
    <mergeCell ref="I387:K387"/>
    <mergeCell ref="I388:I389"/>
    <mergeCell ref="J388:J389"/>
    <mergeCell ref="K388:K389"/>
    <mergeCell ref="C387:C389"/>
    <mergeCell ref="D387:H387"/>
    <mergeCell ref="A387:A389"/>
    <mergeCell ref="A337:A341"/>
    <mergeCell ref="B342:B346"/>
    <mergeCell ref="A342:A346"/>
    <mergeCell ref="B337:B341"/>
    <mergeCell ref="H388:H389"/>
    <mergeCell ref="B399:B401"/>
    <mergeCell ref="C399:C401"/>
    <mergeCell ref="D399:D401"/>
    <mergeCell ref="E399:E401"/>
    <mergeCell ref="F399:F401"/>
    <mergeCell ref="A393:A395"/>
    <mergeCell ref="A396:A398"/>
    <mergeCell ref="A399:A401"/>
    <mergeCell ref="B393:B395"/>
    <mergeCell ref="D393:D395"/>
    <mergeCell ref="E393:E395"/>
    <mergeCell ref="F393:F395"/>
    <mergeCell ref="C393:C395"/>
    <mergeCell ref="B396:B398"/>
    <mergeCell ref="C396:C398"/>
    <mergeCell ref="D396:D398"/>
    <mergeCell ref="E396:E398"/>
    <mergeCell ref="F396:F398"/>
    <mergeCell ref="G416:G420"/>
    <mergeCell ref="H416:H420"/>
    <mergeCell ref="I416:I420"/>
    <mergeCell ref="J416:J420"/>
    <mergeCell ref="K416:K420"/>
    <mergeCell ref="A435:A439"/>
    <mergeCell ref="C435:C439"/>
    <mergeCell ref="D435:D439"/>
    <mergeCell ref="E435:E439"/>
    <mergeCell ref="F435:F439"/>
    <mergeCell ref="G435:G439"/>
    <mergeCell ref="H435:H439"/>
    <mergeCell ref="I435:I439"/>
    <mergeCell ref="J435:J439"/>
    <mergeCell ref="K435:K439"/>
    <mergeCell ref="A416:A420"/>
    <mergeCell ref="C416:C420"/>
    <mergeCell ref="D416:D420"/>
    <mergeCell ref="E416:E420"/>
    <mergeCell ref="F416:F420"/>
    <mergeCell ref="C484:H484"/>
    <mergeCell ref="A495:K495"/>
    <mergeCell ref="B481:B482"/>
    <mergeCell ref="C481:C482"/>
    <mergeCell ref="D481:H481"/>
    <mergeCell ref="I481:K481"/>
    <mergeCell ref="E482:F482"/>
    <mergeCell ref="I442:I443"/>
    <mergeCell ref="J442:J443"/>
    <mergeCell ref="K442:K443"/>
    <mergeCell ref="I471:I472"/>
    <mergeCell ref="J471:J472"/>
    <mergeCell ref="A496:A497"/>
    <mergeCell ref="B496:B497"/>
    <mergeCell ref="C496:C497"/>
    <mergeCell ref="D496:H496"/>
    <mergeCell ref="I496:K496"/>
    <mergeCell ref="E497:F497"/>
    <mergeCell ref="A523:K523"/>
    <mergeCell ref="A524:A525"/>
    <mergeCell ref="B524:B525"/>
    <mergeCell ref="C524:C525"/>
    <mergeCell ref="D524:H524"/>
    <mergeCell ref="I524:K524"/>
    <mergeCell ref="E525:F525"/>
    <mergeCell ref="D521:H521"/>
    <mergeCell ref="A520:A521"/>
    <mergeCell ref="B520:B521"/>
    <mergeCell ref="D520:H520"/>
  </mergeCells>
  <phoneticPr fontId="0" type="noConversion"/>
  <pageMargins left="0.23622047244094491" right="0.23622047244094491" top="0.74803149606299213" bottom="0.74803149606299213"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K1063"/>
  <sheetViews>
    <sheetView topLeftCell="A754" zoomScale="99" zoomScaleNormal="99" workbookViewId="0">
      <selection activeCell="A115" sqref="A115:E115"/>
    </sheetView>
  </sheetViews>
  <sheetFormatPr defaultColWidth="9.140625" defaultRowHeight="15" x14ac:dyDescent="0.25"/>
  <cols>
    <col min="1" max="1" width="10" style="1" customWidth="1"/>
    <col min="2" max="2" width="53.28515625" style="1" customWidth="1"/>
    <col min="3" max="3" width="35.85546875" style="1" customWidth="1"/>
    <col min="4" max="4" width="22.140625" style="1" customWidth="1"/>
    <col min="5" max="5" width="23.140625" style="1" customWidth="1"/>
    <col min="6" max="6" width="18.7109375" style="300" customWidth="1"/>
    <col min="7" max="7" width="19.7109375" style="4" customWidth="1"/>
    <col min="8" max="8" width="19.28515625" style="5" customWidth="1"/>
    <col min="9" max="9" width="20.28515625" style="1" customWidth="1"/>
    <col min="10" max="10" width="18" style="1" customWidth="1"/>
    <col min="11" max="11" width="22" style="1" customWidth="1"/>
    <col min="12" max="16384" width="9.140625" style="1"/>
  </cols>
  <sheetData>
    <row r="1" spans="1:8" ht="20.25" customHeight="1" x14ac:dyDescent="0.25">
      <c r="A1" s="11"/>
      <c r="B1" s="11"/>
      <c r="C1" s="11"/>
      <c r="D1" s="11"/>
      <c r="E1" s="1603" t="s">
        <v>413</v>
      </c>
      <c r="F1" s="1603"/>
      <c r="G1" s="1603"/>
    </row>
    <row r="2" spans="1:8" ht="96.6" customHeight="1" thickBot="1" x14ac:dyDescent="0.3">
      <c r="A2" s="11"/>
      <c r="B2" s="1611" t="s">
        <v>1067</v>
      </c>
      <c r="C2" s="1611"/>
      <c r="D2" s="1611"/>
      <c r="E2" s="1611"/>
      <c r="F2" s="779"/>
      <c r="G2" s="73"/>
    </row>
    <row r="3" spans="1:8" ht="33.75" customHeight="1" x14ac:dyDescent="0.25">
      <c r="A3" s="1604" t="s">
        <v>290</v>
      </c>
      <c r="B3" s="1373" t="s">
        <v>291</v>
      </c>
      <c r="C3" s="1607" t="s">
        <v>307</v>
      </c>
      <c r="D3" s="1373" t="s">
        <v>1041</v>
      </c>
      <c r="E3" s="1609" t="s">
        <v>1037</v>
      </c>
      <c r="F3" s="780"/>
      <c r="G3" s="74"/>
    </row>
    <row r="4" spans="1:8" ht="56.25" customHeight="1" thickBot="1" x14ac:dyDescent="0.3">
      <c r="A4" s="1605"/>
      <c r="B4" s="1606"/>
      <c r="C4" s="1608"/>
      <c r="D4" s="1606"/>
      <c r="E4" s="1610"/>
      <c r="F4" s="780"/>
      <c r="G4" s="74"/>
    </row>
    <row r="5" spans="1:8" ht="43.5" customHeight="1" thickBot="1" x14ac:dyDescent="0.3">
      <c r="A5" s="1615" t="s">
        <v>1015</v>
      </c>
      <c r="B5" s="1616"/>
      <c r="C5" s="1616"/>
      <c r="D5" s="1616"/>
      <c r="E5" s="1617"/>
      <c r="F5" s="781"/>
      <c r="G5" s="74"/>
    </row>
    <row r="6" spans="1:8" ht="15" customHeight="1" x14ac:dyDescent="0.25">
      <c r="A6" s="1107">
        <v>1</v>
      </c>
      <c r="B6" s="1108">
        <v>2</v>
      </c>
      <c r="C6" s="1108">
        <v>3</v>
      </c>
      <c r="D6" s="1109">
        <v>4</v>
      </c>
      <c r="E6" s="1110">
        <v>5</v>
      </c>
      <c r="F6" s="780"/>
      <c r="G6" s="74"/>
    </row>
    <row r="7" spans="1:8" ht="13.9" customHeight="1" x14ac:dyDescent="0.25">
      <c r="A7" s="1835"/>
      <c r="B7" s="1350" t="s">
        <v>756</v>
      </c>
      <c r="C7" s="1080" t="s">
        <v>344</v>
      </c>
      <c r="D7" s="531">
        <f>D8+D9+D10+D11</f>
        <v>1012047860.17</v>
      </c>
      <c r="E7" s="1170">
        <f>E8+E9+E10+E11</f>
        <v>197380279.33000001</v>
      </c>
      <c r="F7" s="402"/>
      <c r="G7" s="73"/>
    </row>
    <row r="8" spans="1:8" ht="48.75" customHeight="1" x14ac:dyDescent="0.25">
      <c r="A8" s="1836"/>
      <c r="B8" s="1618"/>
      <c r="C8" s="357" t="s">
        <v>314</v>
      </c>
      <c r="D8" s="20">
        <f>D13+D51</f>
        <v>98491107.520000011</v>
      </c>
      <c r="E8" s="75">
        <f>E13+E51</f>
        <v>9880284.0399999991</v>
      </c>
      <c r="F8" s="403"/>
      <c r="G8" s="73"/>
    </row>
    <row r="9" spans="1:8" ht="53.25" customHeight="1" x14ac:dyDescent="0.25">
      <c r="A9" s="1836"/>
      <c r="B9" s="1618"/>
      <c r="C9" s="357" t="s">
        <v>315</v>
      </c>
      <c r="D9" s="20">
        <f>D14+D52+D121</f>
        <v>553515269.05999994</v>
      </c>
      <c r="E9" s="75">
        <f>E14+E52+E121</f>
        <v>104480296.73</v>
      </c>
      <c r="F9" s="403"/>
      <c r="G9" s="73"/>
    </row>
    <row r="10" spans="1:8" ht="34.5" customHeight="1" thickBot="1" x14ac:dyDescent="0.3">
      <c r="A10" s="1836"/>
      <c r="B10" s="1618"/>
      <c r="C10" s="458" t="s">
        <v>345</v>
      </c>
      <c r="D10" s="444">
        <f>D15+D53+D122+D146</f>
        <v>356773683.59000003</v>
      </c>
      <c r="E10" s="1106">
        <f>E15+E53+E122+E146</f>
        <v>83019698.560000002</v>
      </c>
      <c r="F10" s="403"/>
      <c r="G10" s="73"/>
    </row>
    <row r="11" spans="1:8" s="300" customFormat="1" ht="34.5" customHeight="1" thickBot="1" x14ac:dyDescent="0.3">
      <c r="A11" s="1405"/>
      <c r="B11" s="1352"/>
      <c r="C11" s="1833" t="s">
        <v>1071</v>
      </c>
      <c r="D11" s="1834">
        <f>D54</f>
        <v>3267800</v>
      </c>
      <c r="E11" s="1834">
        <f>E54</f>
        <v>0</v>
      </c>
      <c r="F11" s="403"/>
      <c r="G11" s="310"/>
      <c r="H11" s="301"/>
    </row>
    <row r="12" spans="1:8" ht="13.5" customHeight="1" thickBot="1" x14ac:dyDescent="0.3">
      <c r="A12" s="1589" t="s">
        <v>293</v>
      </c>
      <c r="B12" s="1618" t="s">
        <v>757</v>
      </c>
      <c r="C12" s="442" t="s">
        <v>344</v>
      </c>
      <c r="D12" s="443">
        <f>D13+D14+D15</f>
        <v>206885521</v>
      </c>
      <c r="E12" s="443">
        <f>E13+E14+E15</f>
        <v>45081838.090000004</v>
      </c>
      <c r="F12" s="402"/>
      <c r="G12" s="73"/>
    </row>
    <row r="13" spans="1:8" ht="30" x14ac:dyDescent="0.25">
      <c r="A13" s="1589"/>
      <c r="B13" s="1618"/>
      <c r="C13" s="1090" t="s">
        <v>314</v>
      </c>
      <c r="D13" s="19">
        <f>D48</f>
        <v>0</v>
      </c>
      <c r="E13" s="19">
        <f>E48</f>
        <v>0</v>
      </c>
      <c r="F13" s="403"/>
      <c r="G13" s="73"/>
    </row>
    <row r="14" spans="1:8" ht="45" customHeight="1" x14ac:dyDescent="0.25">
      <c r="A14" s="1589"/>
      <c r="B14" s="1618"/>
      <c r="C14" s="357" t="s">
        <v>315</v>
      </c>
      <c r="D14" s="20">
        <f>D39+D40+D41+D45+D49+D22</f>
        <v>111784470</v>
      </c>
      <c r="E14" s="20">
        <f>E39+E40+E41+E45+E49+E22</f>
        <v>25189400.510000002</v>
      </c>
      <c r="F14" s="403"/>
      <c r="G14" s="73"/>
    </row>
    <row r="15" spans="1:8" ht="30" customHeight="1" x14ac:dyDescent="0.25">
      <c r="A15" s="1590"/>
      <c r="B15" s="1441"/>
      <c r="C15" s="1073" t="s">
        <v>345</v>
      </c>
      <c r="D15" s="412">
        <f>D17+D18+D19+D20+D21+D25+D26+D27+D28+D29+D30+D31+D32+D33+D34+D35+D36+D37+D38+D43+D47+D23</f>
        <v>95101051</v>
      </c>
      <c r="E15" s="412">
        <f>E17+E18+E19+E20+E21+E25+E26+E27+E28+E29+E30+E31+E32+E33+E34+E35+E36+E37+E38+E43+E47+E23</f>
        <v>19892437.580000002</v>
      </c>
      <c r="F15" s="403"/>
      <c r="G15" s="73"/>
    </row>
    <row r="16" spans="1:8" ht="33" customHeight="1" x14ac:dyDescent="0.25">
      <c r="A16" s="32" t="s">
        <v>292</v>
      </c>
      <c r="B16" s="1178" t="s">
        <v>331</v>
      </c>
      <c r="C16" s="1178"/>
      <c r="D16" s="1170">
        <f>D17+D18+D19+D20+D21+D22+D23</f>
        <v>428000</v>
      </c>
      <c r="E16" s="1170">
        <f>E17+E18+E19+E20+E21+E22+E23</f>
        <v>83608</v>
      </c>
      <c r="F16" s="402"/>
      <c r="G16" s="73"/>
    </row>
    <row r="17" spans="1:8" ht="30" x14ac:dyDescent="0.25">
      <c r="A17" s="112" t="s">
        <v>308</v>
      </c>
      <c r="B17" s="103" t="s">
        <v>332</v>
      </c>
      <c r="C17" s="103" t="s">
        <v>345</v>
      </c>
      <c r="D17" s="110">
        <v>381000</v>
      </c>
      <c r="E17" s="114">
        <v>72088</v>
      </c>
      <c r="F17" s="456"/>
      <c r="G17" s="73"/>
    </row>
    <row r="18" spans="1:8" ht="45" x14ac:dyDescent="0.25">
      <c r="A18" s="105" t="s">
        <v>309</v>
      </c>
      <c r="B18" s="94" t="s">
        <v>593</v>
      </c>
      <c r="C18" s="94" t="s">
        <v>345</v>
      </c>
      <c r="D18" s="106">
        <v>47000</v>
      </c>
      <c r="E18" s="106">
        <v>11520</v>
      </c>
      <c r="F18" s="456"/>
      <c r="G18" s="73"/>
    </row>
    <row r="19" spans="1:8" ht="30" x14ac:dyDescent="0.25">
      <c r="A19" s="105" t="s">
        <v>310</v>
      </c>
      <c r="B19" s="207" t="s">
        <v>333</v>
      </c>
      <c r="C19" s="207" t="s">
        <v>345</v>
      </c>
      <c r="D19" s="106">
        <v>0</v>
      </c>
      <c r="E19" s="106">
        <v>0</v>
      </c>
      <c r="F19" s="456"/>
      <c r="G19" s="73"/>
    </row>
    <row r="20" spans="1:8" ht="45" x14ac:dyDescent="0.25">
      <c r="A20" s="105" t="s">
        <v>470</v>
      </c>
      <c r="B20" s="94" t="s">
        <v>334</v>
      </c>
      <c r="C20" s="94" t="s">
        <v>345</v>
      </c>
      <c r="D20" s="106">
        <v>0</v>
      </c>
      <c r="E20" s="106">
        <v>0</v>
      </c>
      <c r="F20" s="456"/>
      <c r="G20" s="73"/>
    </row>
    <row r="21" spans="1:8" ht="45" x14ac:dyDescent="0.25">
      <c r="A21" s="203" t="s">
        <v>471</v>
      </c>
      <c r="B21" s="905" t="s">
        <v>538</v>
      </c>
      <c r="C21" s="905" t="s">
        <v>345</v>
      </c>
      <c r="D21" s="212">
        <v>0</v>
      </c>
      <c r="E21" s="106">
        <v>0</v>
      </c>
      <c r="F21" s="456"/>
      <c r="G21" s="73"/>
    </row>
    <row r="22" spans="1:8" s="300" customFormat="1" ht="60" x14ac:dyDescent="0.25">
      <c r="A22" s="111" t="s">
        <v>652</v>
      </c>
      <c r="B22" s="901" t="s">
        <v>726</v>
      </c>
      <c r="C22" s="899" t="s">
        <v>315</v>
      </c>
      <c r="D22" s="212">
        <v>0</v>
      </c>
      <c r="E22" s="106">
        <v>0</v>
      </c>
      <c r="F22" s="456"/>
      <c r="G22" s="310"/>
      <c r="H22" s="301"/>
    </row>
    <row r="23" spans="1:8" s="300" customFormat="1" ht="60" x14ac:dyDescent="0.25">
      <c r="A23" s="1063" t="s">
        <v>685</v>
      </c>
      <c r="B23" s="906" t="s">
        <v>726</v>
      </c>
      <c r="C23" s="905" t="s">
        <v>345</v>
      </c>
      <c r="D23" s="212">
        <v>0</v>
      </c>
      <c r="E23" s="106">
        <v>0</v>
      </c>
      <c r="F23" s="456"/>
      <c r="G23" s="310"/>
      <c r="H23" s="301"/>
    </row>
    <row r="24" spans="1:8" ht="42.75" x14ac:dyDescent="0.25">
      <c r="A24" s="441" t="s">
        <v>294</v>
      </c>
      <c r="B24" s="1178" t="s">
        <v>335</v>
      </c>
      <c r="C24" s="1178"/>
      <c r="D24" s="1170">
        <f>SUM(D25:D41)</f>
        <v>205316521</v>
      </c>
      <c r="E24" s="1170">
        <f>SUM(E25:E41)</f>
        <v>44207230.090000004</v>
      </c>
      <c r="F24" s="402"/>
      <c r="G24" s="73"/>
    </row>
    <row r="25" spans="1:8" ht="30" x14ac:dyDescent="0.25">
      <c r="A25" s="429" t="s">
        <v>297</v>
      </c>
      <c r="B25" s="1229" t="s">
        <v>312</v>
      </c>
      <c r="C25" s="1229" t="s">
        <v>345</v>
      </c>
      <c r="D25" s="20">
        <v>130000</v>
      </c>
      <c r="E25" s="75">
        <v>20500</v>
      </c>
      <c r="F25" s="75"/>
      <c r="G25" s="75"/>
    </row>
    <row r="26" spans="1:8" ht="45" x14ac:dyDescent="0.25">
      <c r="A26" s="105" t="s">
        <v>298</v>
      </c>
      <c r="B26" s="94" t="s">
        <v>515</v>
      </c>
      <c r="C26" s="94" t="s">
        <v>345</v>
      </c>
      <c r="D26" s="20">
        <v>24000</v>
      </c>
      <c r="E26" s="20">
        <v>3700</v>
      </c>
      <c r="F26" s="75"/>
      <c r="G26" s="73"/>
    </row>
    <row r="27" spans="1:8" ht="30" x14ac:dyDescent="0.25">
      <c r="A27" s="105" t="s">
        <v>299</v>
      </c>
      <c r="B27" s="94" t="s">
        <v>336</v>
      </c>
      <c r="C27" s="94" t="s">
        <v>345</v>
      </c>
      <c r="D27" s="20">
        <v>1300000</v>
      </c>
      <c r="E27" s="75">
        <v>0</v>
      </c>
      <c r="F27" s="75"/>
      <c r="G27" s="75"/>
    </row>
    <row r="28" spans="1:8" ht="30" x14ac:dyDescent="0.25">
      <c r="A28" s="105" t="s">
        <v>300</v>
      </c>
      <c r="B28" s="94" t="s">
        <v>516</v>
      </c>
      <c r="C28" s="94" t="s">
        <v>345</v>
      </c>
      <c r="D28" s="20">
        <v>150000</v>
      </c>
      <c r="E28" s="20">
        <v>4070</v>
      </c>
      <c r="F28" s="75"/>
      <c r="G28" s="75"/>
    </row>
    <row r="29" spans="1:8" ht="30" x14ac:dyDescent="0.25">
      <c r="A29" s="105" t="s">
        <v>301</v>
      </c>
      <c r="B29" s="202" t="s">
        <v>337</v>
      </c>
      <c r="C29" s="202" t="s">
        <v>345</v>
      </c>
      <c r="D29" s="20">
        <v>8000</v>
      </c>
      <c r="E29" s="20">
        <v>0</v>
      </c>
      <c r="F29" s="75"/>
      <c r="G29" s="75"/>
    </row>
    <row r="30" spans="1:8" ht="45" x14ac:dyDescent="0.25">
      <c r="A30" s="105" t="s">
        <v>302</v>
      </c>
      <c r="B30" s="202" t="s">
        <v>594</v>
      </c>
      <c r="C30" s="202" t="s">
        <v>345</v>
      </c>
      <c r="D30" s="20">
        <v>1000</v>
      </c>
      <c r="E30" s="20">
        <v>0</v>
      </c>
      <c r="F30" s="75"/>
      <c r="G30" s="75"/>
    </row>
    <row r="31" spans="1:8" ht="30" x14ac:dyDescent="0.25">
      <c r="A31" s="105" t="s">
        <v>303</v>
      </c>
      <c r="B31" s="94" t="s">
        <v>313</v>
      </c>
      <c r="C31" s="94" t="s">
        <v>345</v>
      </c>
      <c r="D31" s="20">
        <v>367306.5</v>
      </c>
      <c r="E31" s="75">
        <v>40692</v>
      </c>
      <c r="F31" s="75"/>
      <c r="G31" s="75"/>
    </row>
    <row r="32" spans="1:8" ht="30" x14ac:dyDescent="0.25">
      <c r="A32" s="105" t="s">
        <v>304</v>
      </c>
      <c r="B32" s="94" t="s">
        <v>517</v>
      </c>
      <c r="C32" s="94" t="s">
        <v>345</v>
      </c>
      <c r="D32" s="20">
        <v>21300</v>
      </c>
      <c r="E32" s="75">
        <v>4500</v>
      </c>
      <c r="F32" s="403"/>
      <c r="G32" s="73"/>
    </row>
    <row r="33" spans="1:11" ht="30" x14ac:dyDescent="0.25">
      <c r="A33" s="105" t="s">
        <v>305</v>
      </c>
      <c r="B33" s="94" t="s">
        <v>424</v>
      </c>
      <c r="C33" s="94" t="s">
        <v>345</v>
      </c>
      <c r="D33" s="20">
        <v>0</v>
      </c>
      <c r="E33" s="75">
        <v>0</v>
      </c>
      <c r="F33" s="403"/>
      <c r="G33" s="73"/>
    </row>
    <row r="34" spans="1:11" ht="45" x14ac:dyDescent="0.25">
      <c r="A34" s="105" t="s">
        <v>518</v>
      </c>
      <c r="B34" s="94" t="s">
        <v>525</v>
      </c>
      <c r="C34" s="94" t="s">
        <v>345</v>
      </c>
      <c r="D34" s="20">
        <v>0</v>
      </c>
      <c r="E34" s="20">
        <v>0</v>
      </c>
      <c r="F34" s="403"/>
      <c r="G34" s="73"/>
    </row>
    <row r="35" spans="1:11" ht="30" x14ac:dyDescent="0.25">
      <c r="A35" s="105" t="s">
        <v>519</v>
      </c>
      <c r="B35" s="94" t="s">
        <v>338</v>
      </c>
      <c r="C35" s="94" t="s">
        <v>345</v>
      </c>
      <c r="D35" s="20">
        <v>61796943.5</v>
      </c>
      <c r="E35" s="75">
        <v>12814405.9</v>
      </c>
      <c r="F35" s="403"/>
      <c r="G35" s="403"/>
    </row>
    <row r="36" spans="1:11" ht="90" x14ac:dyDescent="0.25">
      <c r="A36" s="105" t="s">
        <v>520</v>
      </c>
      <c r="B36" s="94" t="s">
        <v>526</v>
      </c>
      <c r="C36" s="94" t="s">
        <v>345</v>
      </c>
      <c r="D36" s="20">
        <v>13100000</v>
      </c>
      <c r="E36" s="20">
        <v>2437428.9300000002</v>
      </c>
      <c r="F36" s="403"/>
      <c r="G36" s="73"/>
    </row>
    <row r="37" spans="1:11" ht="30" x14ac:dyDescent="0.25">
      <c r="A37" s="105" t="s">
        <v>521</v>
      </c>
      <c r="B37" s="94" t="s">
        <v>320</v>
      </c>
      <c r="C37" s="94" t="s">
        <v>345</v>
      </c>
      <c r="D37" s="20">
        <v>14823611</v>
      </c>
      <c r="E37" s="75">
        <v>4076366.04</v>
      </c>
      <c r="F37" s="403"/>
      <c r="G37" s="403"/>
    </row>
    <row r="38" spans="1:11" ht="75" x14ac:dyDescent="0.25">
      <c r="A38" s="105" t="s">
        <v>522</v>
      </c>
      <c r="B38" s="126" t="s">
        <v>527</v>
      </c>
      <c r="C38" s="94" t="s">
        <v>345</v>
      </c>
      <c r="D38" s="20">
        <v>2870890</v>
      </c>
      <c r="E38" s="20">
        <v>407166.71</v>
      </c>
      <c r="F38" s="403"/>
      <c r="G38" s="73"/>
    </row>
    <row r="39" spans="1:11" ht="60" x14ac:dyDescent="0.25">
      <c r="A39" s="105" t="s">
        <v>523</v>
      </c>
      <c r="B39" s="94" t="s">
        <v>311</v>
      </c>
      <c r="C39" s="94" t="s">
        <v>315</v>
      </c>
      <c r="D39" s="20">
        <v>89408630</v>
      </c>
      <c r="E39" s="20">
        <v>20064163.649999999</v>
      </c>
      <c r="F39" s="403"/>
      <c r="G39" s="403"/>
    </row>
    <row r="40" spans="1:11" ht="120" x14ac:dyDescent="0.25">
      <c r="A40" s="105" t="s">
        <v>524</v>
      </c>
      <c r="B40" s="126" t="s">
        <v>528</v>
      </c>
      <c r="C40" s="94" t="s">
        <v>315</v>
      </c>
      <c r="D40" s="20">
        <v>16490124</v>
      </c>
      <c r="E40" s="20">
        <v>3735836.35</v>
      </c>
      <c r="F40" s="403"/>
      <c r="G40" s="73"/>
    </row>
    <row r="41" spans="1:11" ht="90" x14ac:dyDescent="0.25">
      <c r="A41" s="203" t="s">
        <v>529</v>
      </c>
      <c r="B41" s="905" t="s">
        <v>24</v>
      </c>
      <c r="C41" s="905" t="s">
        <v>315</v>
      </c>
      <c r="D41" s="20">
        <v>4824716</v>
      </c>
      <c r="E41" s="75">
        <v>598400.51</v>
      </c>
      <c r="F41" s="403"/>
      <c r="G41" s="73"/>
    </row>
    <row r="42" spans="1:11" ht="38.25" customHeight="1" x14ac:dyDescent="0.25">
      <c r="A42" s="441" t="s">
        <v>295</v>
      </c>
      <c r="B42" s="1075" t="s">
        <v>55</v>
      </c>
      <c r="C42" s="1075"/>
      <c r="D42" s="531">
        <f>D43</f>
        <v>80000</v>
      </c>
      <c r="E42" s="531">
        <f>E43</f>
        <v>0</v>
      </c>
      <c r="F42" s="402"/>
      <c r="G42" s="73"/>
    </row>
    <row r="43" spans="1:11" ht="52.5" customHeight="1" x14ac:dyDescent="0.25">
      <c r="A43" s="210" t="s">
        <v>306</v>
      </c>
      <c r="B43" s="357" t="s">
        <v>57</v>
      </c>
      <c r="C43" s="180" t="s">
        <v>345</v>
      </c>
      <c r="D43" s="20">
        <v>80000</v>
      </c>
      <c r="E43" s="20">
        <v>0</v>
      </c>
      <c r="F43" s="403"/>
      <c r="G43" s="73"/>
    </row>
    <row r="44" spans="1:11" ht="28.5" x14ac:dyDescent="0.25">
      <c r="A44" s="35" t="s">
        <v>118</v>
      </c>
      <c r="B44" s="1075" t="s">
        <v>595</v>
      </c>
      <c r="C44" s="180"/>
      <c r="D44" s="531">
        <f>D45</f>
        <v>1061000</v>
      </c>
      <c r="E44" s="511">
        <f>E45</f>
        <v>791000</v>
      </c>
      <c r="F44" s="402"/>
      <c r="G44" s="73"/>
    </row>
    <row r="45" spans="1:11" ht="106.5" customHeight="1" x14ac:dyDescent="0.25">
      <c r="A45" s="210" t="s">
        <v>27</v>
      </c>
      <c r="B45" s="13" t="s">
        <v>25</v>
      </c>
      <c r="C45" s="94" t="s">
        <v>315</v>
      </c>
      <c r="D45" s="20">
        <v>1061000</v>
      </c>
      <c r="E45" s="20">
        <v>791000</v>
      </c>
      <c r="F45" s="403"/>
      <c r="G45" s="73"/>
    </row>
    <row r="46" spans="1:11" ht="87.75" customHeight="1" x14ac:dyDescent="0.25">
      <c r="A46" s="32" t="s">
        <v>2</v>
      </c>
      <c r="B46" s="437" t="s">
        <v>26</v>
      </c>
      <c r="C46" s="118" t="s">
        <v>345</v>
      </c>
      <c r="D46" s="323">
        <f>D47+D48+D49</f>
        <v>0</v>
      </c>
      <c r="E46" s="323">
        <f>E47+E48+E49</f>
        <v>0</v>
      </c>
      <c r="F46" s="782"/>
      <c r="G46" s="73"/>
      <c r="H46" s="397"/>
    </row>
    <row r="47" spans="1:11" ht="37.5" customHeight="1" x14ac:dyDescent="0.25">
      <c r="A47" s="1619" t="s">
        <v>536</v>
      </c>
      <c r="B47" s="1612" t="s">
        <v>28</v>
      </c>
      <c r="C47" s="180" t="s">
        <v>345</v>
      </c>
      <c r="D47" s="104">
        <v>0</v>
      </c>
      <c r="E47" s="104">
        <v>0</v>
      </c>
      <c r="F47" s="410"/>
      <c r="G47" s="410"/>
      <c r="H47" s="410"/>
      <c r="J47" s="378"/>
      <c r="K47" s="378"/>
    </row>
    <row r="48" spans="1:11" ht="52.5" customHeight="1" x14ac:dyDescent="0.25">
      <c r="A48" s="1416"/>
      <c r="B48" s="1613"/>
      <c r="C48" s="82" t="s">
        <v>314</v>
      </c>
      <c r="D48" s="104">
        <v>0</v>
      </c>
      <c r="E48" s="104">
        <v>0</v>
      </c>
      <c r="F48" s="410"/>
      <c r="G48" s="73"/>
      <c r="H48" s="397"/>
    </row>
    <row r="49" spans="1:8" ht="47.25" customHeight="1" x14ac:dyDescent="0.25">
      <c r="A49" s="1620"/>
      <c r="B49" s="1614"/>
      <c r="C49" s="16" t="s">
        <v>315</v>
      </c>
      <c r="D49" s="412">
        <v>0</v>
      </c>
      <c r="E49" s="412">
        <v>0</v>
      </c>
      <c r="F49" s="403"/>
      <c r="G49" s="73"/>
    </row>
    <row r="50" spans="1:8" ht="21.75" customHeight="1" x14ac:dyDescent="0.25">
      <c r="A50" s="1491" t="s">
        <v>29</v>
      </c>
      <c r="B50" s="1489" t="s">
        <v>758</v>
      </c>
      <c r="C50" s="85" t="s">
        <v>344</v>
      </c>
      <c r="D50" s="531">
        <f>D51+D52+D53+D54</f>
        <v>713994619.16999996</v>
      </c>
      <c r="E50" s="531">
        <f>E51+E52+E53</f>
        <v>133576204.72999999</v>
      </c>
      <c r="F50" s="402"/>
      <c r="G50" s="73"/>
    </row>
    <row r="51" spans="1:8" ht="30" customHeight="1" x14ac:dyDescent="0.25">
      <c r="A51" s="1492"/>
      <c r="B51" s="1490"/>
      <c r="C51" s="357" t="s">
        <v>314</v>
      </c>
      <c r="D51" s="19">
        <f>D77+D78+D79+D91+D93+D99+D103+D110+D113+D116+D118</f>
        <v>98491107.520000011</v>
      </c>
      <c r="E51" s="19">
        <f>E77+E78+E79+E91+E93+E99+E103+E110+E113+E116+E118</f>
        <v>9880284.0399999991</v>
      </c>
      <c r="F51" s="403"/>
      <c r="G51" s="73"/>
    </row>
    <row r="52" spans="1:8" ht="45" customHeight="1" x14ac:dyDescent="0.25">
      <c r="A52" s="1492"/>
      <c r="B52" s="1490"/>
      <c r="C52" s="357" t="s">
        <v>315</v>
      </c>
      <c r="D52" s="20">
        <f>D67+D86+D87+D89+D90+D92+D94+D105+D64+D100+D104+D111+D114+D117+D119</f>
        <v>434061569.05999994</v>
      </c>
      <c r="E52" s="20">
        <f>E67+E86+E87+E89+E90+E92+E94+E105+E64+E100+E104+E111+E114+E117+E119</f>
        <v>78290896.219999999</v>
      </c>
      <c r="F52" s="403"/>
      <c r="G52" s="73"/>
    </row>
    <row r="53" spans="1:8" ht="30.75" customHeight="1" x14ac:dyDescent="0.25">
      <c r="A53" s="1492"/>
      <c r="B53" s="1490"/>
      <c r="C53" s="1073" t="s">
        <v>345</v>
      </c>
      <c r="D53" s="412">
        <f>D56+D57+D58+D59+D60+D61+D62+D63+D65+D66+D68+D70+D71+D72+D73+D74+D75+D76+D80+D81+D82+D83+D84+D85+D95+D98++D102+D112</f>
        <v>178174142.59</v>
      </c>
      <c r="E53" s="412">
        <f>E56+E57+E58+E59+E60+E61+E62+E63+E65+E66+E68+E70+E71+E72+E73+E74+E75+E76+E80+E81+E82+E83+E84+E85+E95+E98++E102+E112</f>
        <v>45405024.469999999</v>
      </c>
      <c r="F53" s="403"/>
      <c r="G53" s="73"/>
    </row>
    <row r="54" spans="1:8" s="300" customFormat="1" ht="30.75" customHeight="1" thickBot="1" x14ac:dyDescent="0.3">
      <c r="A54" s="1493"/>
      <c r="B54" s="1423"/>
      <c r="C54" s="1134" t="s">
        <v>1071</v>
      </c>
      <c r="D54" s="411">
        <f>D101</f>
        <v>3267800</v>
      </c>
      <c r="E54" s="411"/>
      <c r="F54" s="403"/>
      <c r="G54" s="310"/>
      <c r="H54" s="301"/>
    </row>
    <row r="55" spans="1:8" ht="42.75" customHeight="1" thickBot="1" x14ac:dyDescent="0.3">
      <c r="A55" s="2093" t="s">
        <v>121</v>
      </c>
      <c r="B55" s="2094" t="s">
        <v>30</v>
      </c>
      <c r="C55" s="440"/>
      <c r="D55" s="502">
        <f>D56+D57+D58+D59+D60+D61+D62+D63+D64+D65+D66+D67+D68</f>
        <v>10336062.219999999</v>
      </c>
      <c r="E55" s="502">
        <f>E56+E57+E58+E59+E60+E61+E62+E63+E64+E65+E66+E67+E68</f>
        <v>33040.699999999997</v>
      </c>
      <c r="F55" s="402"/>
      <c r="G55" s="73"/>
    </row>
    <row r="56" spans="1:8" ht="33.75" customHeight="1" x14ac:dyDescent="0.25">
      <c r="A56" s="213" t="s">
        <v>31</v>
      </c>
      <c r="B56" s="206" t="s">
        <v>415</v>
      </c>
      <c r="C56" s="1090" t="s">
        <v>345</v>
      </c>
      <c r="D56" s="19">
        <v>0</v>
      </c>
      <c r="E56" s="19">
        <v>0</v>
      </c>
      <c r="F56" s="403"/>
      <c r="G56" s="73"/>
    </row>
    <row r="57" spans="1:8" ht="33.75" customHeight="1" x14ac:dyDescent="0.25">
      <c r="A57" s="213" t="s">
        <v>32</v>
      </c>
      <c r="B57" s="107" t="s">
        <v>596</v>
      </c>
      <c r="C57" s="357" t="s">
        <v>345</v>
      </c>
      <c r="D57" s="20">
        <v>0</v>
      </c>
      <c r="E57" s="20">
        <v>0</v>
      </c>
      <c r="F57" s="403"/>
      <c r="G57" s="73"/>
    </row>
    <row r="58" spans="1:8" s="300" customFormat="1" ht="33.75" customHeight="1" x14ac:dyDescent="0.25">
      <c r="A58" s="213" t="s">
        <v>450</v>
      </c>
      <c r="B58" s="206" t="s">
        <v>415</v>
      </c>
      <c r="C58" s="924" t="s">
        <v>345</v>
      </c>
      <c r="D58" s="19">
        <v>0</v>
      </c>
      <c r="E58" s="19">
        <v>0</v>
      </c>
      <c r="F58" s="403"/>
      <c r="G58" s="310"/>
      <c r="H58" s="301"/>
    </row>
    <row r="59" spans="1:8" s="300" customFormat="1" ht="33.75" customHeight="1" x14ac:dyDescent="0.25">
      <c r="A59" s="213" t="s">
        <v>451</v>
      </c>
      <c r="B59" s="107" t="s">
        <v>596</v>
      </c>
      <c r="C59" s="357" t="s">
        <v>345</v>
      </c>
      <c r="D59" s="19">
        <v>0</v>
      </c>
      <c r="E59" s="19">
        <v>0</v>
      </c>
      <c r="F59" s="403"/>
      <c r="G59" s="310"/>
      <c r="H59" s="301"/>
    </row>
    <row r="60" spans="1:8" ht="45.75" customHeight="1" x14ac:dyDescent="0.25">
      <c r="A60" s="213" t="s">
        <v>452</v>
      </c>
      <c r="B60" s="207" t="s">
        <v>334</v>
      </c>
      <c r="C60" s="179" t="s">
        <v>345</v>
      </c>
      <c r="D60" s="19">
        <v>4233040.7</v>
      </c>
      <c r="E60" s="19">
        <v>33040.699999999997</v>
      </c>
      <c r="F60" s="403"/>
      <c r="G60" s="73"/>
    </row>
    <row r="61" spans="1:8" ht="71.25" customHeight="1" x14ac:dyDescent="0.25">
      <c r="A61" s="213" t="s">
        <v>453</v>
      </c>
      <c r="B61" s="94" t="s">
        <v>537</v>
      </c>
      <c r="C61" s="179" t="s">
        <v>345</v>
      </c>
      <c r="D61" s="19">
        <v>0</v>
      </c>
      <c r="E61" s="19">
        <v>0</v>
      </c>
      <c r="F61" s="403"/>
      <c r="G61" s="73"/>
    </row>
    <row r="62" spans="1:8" s="300" customFormat="1" ht="71.25" customHeight="1" x14ac:dyDescent="0.25">
      <c r="A62" s="213" t="s">
        <v>454</v>
      </c>
      <c r="B62" s="1135" t="s">
        <v>1068</v>
      </c>
      <c r="C62" s="357" t="s">
        <v>345</v>
      </c>
      <c r="D62" s="19">
        <v>4587870</v>
      </c>
      <c r="E62" s="19">
        <v>0</v>
      </c>
      <c r="F62" s="403"/>
      <c r="G62" s="310"/>
      <c r="H62" s="301"/>
    </row>
    <row r="63" spans="1:8" ht="50.25" customHeight="1" x14ac:dyDescent="0.25">
      <c r="A63" s="213" t="s">
        <v>454</v>
      </c>
      <c r="B63" s="107" t="s">
        <v>730</v>
      </c>
      <c r="C63" s="357" t="s">
        <v>345</v>
      </c>
      <c r="D63" s="19">
        <v>0</v>
      </c>
      <c r="E63" s="19">
        <v>0</v>
      </c>
      <c r="F63" s="403"/>
      <c r="G63" s="403"/>
      <c r="H63" s="403"/>
    </row>
    <row r="64" spans="1:8" ht="48" customHeight="1" x14ac:dyDescent="0.25">
      <c r="A64" s="213" t="s">
        <v>727</v>
      </c>
      <c r="B64" s="205" t="s">
        <v>795</v>
      </c>
      <c r="C64" s="357" t="s">
        <v>10</v>
      </c>
      <c r="D64" s="19">
        <v>0</v>
      </c>
      <c r="E64" s="19">
        <v>0</v>
      </c>
      <c r="F64" s="403"/>
      <c r="G64" s="73"/>
    </row>
    <row r="65" spans="1:8" ht="51.75" customHeight="1" x14ac:dyDescent="0.25">
      <c r="A65" s="213" t="s">
        <v>728</v>
      </c>
      <c r="B65" s="205" t="s">
        <v>538</v>
      </c>
      <c r="C65" s="526" t="s">
        <v>345</v>
      </c>
      <c r="D65" s="411">
        <v>0</v>
      </c>
      <c r="E65" s="411">
        <v>0</v>
      </c>
      <c r="F65" s="403"/>
      <c r="G65" s="73"/>
    </row>
    <row r="66" spans="1:8" s="300" customFormat="1" ht="66" customHeight="1" x14ac:dyDescent="0.25">
      <c r="A66" s="213" t="s">
        <v>778</v>
      </c>
      <c r="B66" s="205" t="s">
        <v>539</v>
      </c>
      <c r="C66" s="407" t="s">
        <v>345</v>
      </c>
      <c r="D66" s="20">
        <v>0</v>
      </c>
      <c r="E66" s="20">
        <v>0</v>
      </c>
      <c r="F66" s="403"/>
      <c r="G66" s="310"/>
      <c r="H66" s="301"/>
    </row>
    <row r="67" spans="1:8" s="300" customFormat="1" ht="36.75" customHeight="1" x14ac:dyDescent="0.25">
      <c r="A67" s="1501" t="s">
        <v>779</v>
      </c>
      <c r="B67" s="1500" t="s">
        <v>1069</v>
      </c>
      <c r="C67" s="357" t="s">
        <v>10</v>
      </c>
      <c r="D67" s="20">
        <v>1500000</v>
      </c>
      <c r="E67" s="20">
        <v>0</v>
      </c>
      <c r="F67" s="403"/>
      <c r="G67" s="310"/>
      <c r="H67" s="301"/>
    </row>
    <row r="68" spans="1:8" s="300" customFormat="1" ht="36.75" customHeight="1" thickBot="1" x14ac:dyDescent="0.3">
      <c r="A68" s="1502"/>
      <c r="B68" s="1264"/>
      <c r="C68" s="1073" t="s">
        <v>345</v>
      </c>
      <c r="D68" s="412">
        <v>15151.52</v>
      </c>
      <c r="E68" s="412">
        <v>0</v>
      </c>
      <c r="F68" s="403"/>
      <c r="G68" s="310"/>
      <c r="H68" s="301"/>
    </row>
    <row r="69" spans="1:8" ht="60.75" customHeight="1" thickBot="1" x14ac:dyDescent="0.3">
      <c r="A69" s="503" t="s">
        <v>124</v>
      </c>
      <c r="B69" s="2091" t="s">
        <v>599</v>
      </c>
      <c r="C69" s="2092"/>
      <c r="D69" s="502">
        <f>D70+D71+D72+D73+D74+D75++D76+D80+D81+D82+D83+D84+D85+D77+D78+D79+D86+D87</f>
        <v>608114399.64999998</v>
      </c>
      <c r="E69" s="502">
        <f>E70+E71+E72+E73+E74+E75++E76+E80+E81+E82+E83+E84+E85+E77+E78+E79+E86+E87</f>
        <v>125383524.36999999</v>
      </c>
      <c r="F69" s="402"/>
      <c r="G69" s="73"/>
    </row>
    <row r="70" spans="1:8" ht="35.25" customHeight="1" x14ac:dyDescent="0.25">
      <c r="A70" s="904" t="s">
        <v>34</v>
      </c>
      <c r="B70" s="206" t="s">
        <v>542</v>
      </c>
      <c r="C70" s="194" t="s">
        <v>345</v>
      </c>
      <c r="D70" s="1062">
        <v>0</v>
      </c>
      <c r="E70" s="1062">
        <v>0</v>
      </c>
      <c r="F70" s="456"/>
      <c r="G70" s="73"/>
    </row>
    <row r="71" spans="1:8" ht="37.5" customHeight="1" x14ac:dyDescent="0.25">
      <c r="A71" s="1065" t="s">
        <v>35</v>
      </c>
      <c r="B71" s="207" t="s">
        <v>312</v>
      </c>
      <c r="C71" s="94" t="s">
        <v>345</v>
      </c>
      <c r="D71" s="106">
        <v>50000</v>
      </c>
      <c r="E71" s="106">
        <v>6588</v>
      </c>
      <c r="F71" s="456"/>
      <c r="G71" s="456"/>
    </row>
    <row r="72" spans="1:8" ht="45" customHeight="1" x14ac:dyDescent="0.25">
      <c r="A72" s="1065" t="s">
        <v>36</v>
      </c>
      <c r="B72" s="126" t="s">
        <v>515</v>
      </c>
      <c r="C72" s="94" t="s">
        <v>345</v>
      </c>
      <c r="D72" s="106">
        <v>78000</v>
      </c>
      <c r="E72" s="106">
        <v>21672</v>
      </c>
      <c r="F72" s="456"/>
      <c r="G72" s="73"/>
    </row>
    <row r="73" spans="1:8" ht="30" x14ac:dyDescent="0.25">
      <c r="A73" s="1065" t="s">
        <v>38</v>
      </c>
      <c r="B73" s="94" t="s">
        <v>37</v>
      </c>
      <c r="C73" s="94" t="s">
        <v>345</v>
      </c>
      <c r="D73" s="106">
        <v>3300000</v>
      </c>
      <c r="E73" s="106">
        <v>926573.6</v>
      </c>
      <c r="F73" s="456"/>
      <c r="G73" s="456"/>
    </row>
    <row r="74" spans="1:8" ht="35.25" customHeight="1" x14ac:dyDescent="0.25">
      <c r="A74" s="1065" t="s">
        <v>39</v>
      </c>
      <c r="B74" s="129" t="s">
        <v>543</v>
      </c>
      <c r="C74" s="94" t="s">
        <v>345</v>
      </c>
      <c r="D74" s="106">
        <v>600000</v>
      </c>
      <c r="E74" s="106">
        <v>362163.4</v>
      </c>
      <c r="F74" s="456"/>
      <c r="G74" s="73"/>
    </row>
    <row r="75" spans="1:8" ht="35.25" customHeight="1" x14ac:dyDescent="0.25">
      <c r="A75" s="1065" t="s">
        <v>40</v>
      </c>
      <c r="B75" s="94" t="s">
        <v>313</v>
      </c>
      <c r="C75" s="94" t="s">
        <v>345</v>
      </c>
      <c r="D75" s="106">
        <v>670000</v>
      </c>
      <c r="E75" s="106">
        <v>140978</v>
      </c>
      <c r="F75" s="456"/>
      <c r="G75" s="456"/>
      <c r="H75" s="456"/>
    </row>
    <row r="76" spans="1:8" ht="30" x14ac:dyDescent="0.25">
      <c r="A76" s="1065" t="s">
        <v>41</v>
      </c>
      <c r="B76" s="94" t="s">
        <v>517</v>
      </c>
      <c r="C76" s="94" t="s">
        <v>345</v>
      </c>
      <c r="D76" s="1062">
        <v>456000</v>
      </c>
      <c r="E76" s="1062">
        <v>15900</v>
      </c>
      <c r="F76" s="456"/>
      <c r="G76" s="73"/>
    </row>
    <row r="77" spans="1:8" ht="75" x14ac:dyDescent="0.25">
      <c r="A77" s="1065" t="s">
        <v>42</v>
      </c>
      <c r="B77" s="83" t="s">
        <v>417</v>
      </c>
      <c r="C77" s="83" t="s">
        <v>314</v>
      </c>
      <c r="D77" s="106">
        <v>23042520</v>
      </c>
      <c r="E77" s="106">
        <v>4885614.68</v>
      </c>
      <c r="F77" s="456"/>
      <c r="G77" s="73"/>
    </row>
    <row r="78" spans="1:8" ht="120" x14ac:dyDescent="0.25">
      <c r="A78" s="1065" t="s">
        <v>43</v>
      </c>
      <c r="B78" s="83" t="s">
        <v>545</v>
      </c>
      <c r="C78" s="83" t="s">
        <v>314</v>
      </c>
      <c r="D78" s="106">
        <v>0</v>
      </c>
      <c r="E78" s="106">
        <v>0</v>
      </c>
      <c r="F78" s="456"/>
      <c r="G78" s="73"/>
    </row>
    <row r="79" spans="1:8" ht="90" x14ac:dyDescent="0.25">
      <c r="A79" s="1065" t="s">
        <v>48</v>
      </c>
      <c r="B79" s="83" t="s">
        <v>546</v>
      </c>
      <c r="C79" s="83" t="s">
        <v>314</v>
      </c>
      <c r="D79" s="106">
        <v>4218480</v>
      </c>
      <c r="E79" s="106">
        <v>1093993.75</v>
      </c>
      <c r="F79" s="456"/>
      <c r="G79" s="73"/>
    </row>
    <row r="80" spans="1:8" ht="30" x14ac:dyDescent="0.25">
      <c r="A80" s="1065" t="s">
        <v>418</v>
      </c>
      <c r="B80" s="83" t="s">
        <v>319</v>
      </c>
      <c r="C80" s="83" t="s">
        <v>345</v>
      </c>
      <c r="D80" s="106">
        <v>709980</v>
      </c>
      <c r="E80" s="106">
        <v>0</v>
      </c>
      <c r="F80" s="456"/>
      <c r="G80" s="73"/>
    </row>
    <row r="81" spans="1:7" ht="34.5" customHeight="1" x14ac:dyDescent="0.25">
      <c r="A81" s="1065" t="s">
        <v>419</v>
      </c>
      <c r="B81" s="901" t="s">
        <v>1059</v>
      </c>
      <c r="C81" s="94" t="s">
        <v>345</v>
      </c>
      <c r="D81" s="106">
        <v>221341</v>
      </c>
      <c r="E81" s="106">
        <v>0</v>
      </c>
      <c r="F81" s="456"/>
      <c r="G81" s="73"/>
    </row>
    <row r="82" spans="1:7" ht="30" x14ac:dyDescent="0.25">
      <c r="A82" s="1065" t="s">
        <v>548</v>
      </c>
      <c r="B82" s="83" t="s">
        <v>338</v>
      </c>
      <c r="C82" s="94" t="s">
        <v>345</v>
      </c>
      <c r="D82" s="106">
        <v>105651817.65000001</v>
      </c>
      <c r="E82" s="106">
        <v>25359806.739999998</v>
      </c>
      <c r="F82" s="456"/>
      <c r="G82" s="73"/>
    </row>
    <row r="83" spans="1:7" ht="90" x14ac:dyDescent="0.25">
      <c r="A83" s="1065" t="s">
        <v>549</v>
      </c>
      <c r="B83" s="83" t="s">
        <v>526</v>
      </c>
      <c r="C83" s="83" t="s">
        <v>345</v>
      </c>
      <c r="D83" s="106">
        <v>15278961</v>
      </c>
      <c r="E83" s="106">
        <v>3724452.17</v>
      </c>
      <c r="F83" s="456"/>
      <c r="G83" s="73"/>
    </row>
    <row r="84" spans="1:7" ht="30" x14ac:dyDescent="0.25">
      <c r="A84" s="1065" t="s">
        <v>550</v>
      </c>
      <c r="B84" s="1064" t="s">
        <v>320</v>
      </c>
      <c r="C84" s="83" t="s">
        <v>345</v>
      </c>
      <c r="D84" s="106">
        <v>33892000</v>
      </c>
      <c r="E84" s="106">
        <v>11969612.210000001</v>
      </c>
      <c r="F84" s="456"/>
      <c r="G84" s="73"/>
    </row>
    <row r="85" spans="1:7" ht="75" x14ac:dyDescent="0.25">
      <c r="A85" s="1065" t="s">
        <v>551</v>
      </c>
      <c r="B85" s="83" t="s">
        <v>527</v>
      </c>
      <c r="C85" s="83" t="s">
        <v>345</v>
      </c>
      <c r="D85" s="106">
        <v>5827470</v>
      </c>
      <c r="E85" s="106">
        <v>2844237.65</v>
      </c>
      <c r="F85" s="456"/>
      <c r="G85" s="73"/>
    </row>
    <row r="86" spans="1:7" ht="90" x14ac:dyDescent="0.25">
      <c r="A86" s="1065" t="s">
        <v>552</v>
      </c>
      <c r="B86" s="70" t="s">
        <v>47</v>
      </c>
      <c r="C86" s="83" t="s">
        <v>315</v>
      </c>
      <c r="D86" s="108">
        <v>315523818</v>
      </c>
      <c r="E86" s="108">
        <v>59104901.030000001</v>
      </c>
      <c r="F86" s="783"/>
      <c r="G86" s="73"/>
    </row>
    <row r="87" spans="1:7" ht="135" x14ac:dyDescent="0.25">
      <c r="A87" s="1097" t="s">
        <v>553</v>
      </c>
      <c r="B87" s="1076" t="s">
        <v>554</v>
      </c>
      <c r="C87" s="1076" t="s">
        <v>315</v>
      </c>
      <c r="D87" s="1098">
        <v>98594012</v>
      </c>
      <c r="E87" s="1098">
        <v>14927031.140000001</v>
      </c>
      <c r="F87" s="783"/>
      <c r="G87" s="73"/>
    </row>
    <row r="88" spans="1:7" ht="48.75" customHeight="1" thickBot="1" x14ac:dyDescent="0.3">
      <c r="A88" s="2090" t="s">
        <v>323</v>
      </c>
      <c r="B88" s="1102" t="s">
        <v>49</v>
      </c>
      <c r="C88" s="440"/>
      <c r="D88" s="502">
        <f>D89+D90+D91+D92+D93+D94</f>
        <v>29838570</v>
      </c>
      <c r="E88" s="1099">
        <f>E89+E90+E91+E92+E93+E94</f>
        <v>6229111.6600000011</v>
      </c>
      <c r="F88" s="402"/>
      <c r="G88" s="73"/>
    </row>
    <row r="89" spans="1:7" ht="90" x14ac:dyDescent="0.25">
      <c r="A89" s="193" t="s">
        <v>50</v>
      </c>
      <c r="B89" s="1089" t="s">
        <v>51</v>
      </c>
      <c r="C89" s="1089" t="s">
        <v>315</v>
      </c>
      <c r="D89" s="1062">
        <v>9123000</v>
      </c>
      <c r="E89" s="1062">
        <v>1850506.25</v>
      </c>
      <c r="F89" s="456"/>
      <c r="G89" s="73"/>
    </row>
    <row r="90" spans="1:7" ht="96.75" customHeight="1" x14ac:dyDescent="0.25">
      <c r="A90" s="105" t="s">
        <v>52</v>
      </c>
      <c r="B90" s="83" t="s">
        <v>53</v>
      </c>
      <c r="C90" s="83" t="s">
        <v>315</v>
      </c>
      <c r="D90" s="106">
        <v>2710870</v>
      </c>
      <c r="E90" s="106">
        <v>773524.28</v>
      </c>
      <c r="F90" s="456"/>
      <c r="G90" s="73"/>
    </row>
    <row r="91" spans="1:7" ht="45" customHeight="1" x14ac:dyDescent="0.25">
      <c r="A91" s="1406" t="s">
        <v>422</v>
      </c>
      <c r="B91" s="1410" t="s">
        <v>51</v>
      </c>
      <c r="C91" s="107" t="s">
        <v>314</v>
      </c>
      <c r="D91" s="108">
        <v>10503948</v>
      </c>
      <c r="E91" s="108">
        <v>1800353.28</v>
      </c>
      <c r="F91" s="783"/>
      <c r="G91" s="73"/>
    </row>
    <row r="92" spans="1:7" ht="58.5" customHeight="1" x14ac:dyDescent="0.25">
      <c r="A92" s="1407"/>
      <c r="B92" s="1624"/>
      <c r="C92" s="107" t="s">
        <v>315</v>
      </c>
      <c r="D92" s="108">
        <v>2000752</v>
      </c>
      <c r="E92" s="108">
        <v>342924.44</v>
      </c>
      <c r="F92" s="783"/>
      <c r="G92" s="73"/>
    </row>
    <row r="93" spans="1:7" ht="61.5" customHeight="1" x14ac:dyDescent="0.25">
      <c r="A93" s="1420" t="s">
        <v>423</v>
      </c>
      <c r="B93" s="1410" t="s">
        <v>53</v>
      </c>
      <c r="C93" s="107" t="s">
        <v>314</v>
      </c>
      <c r="D93" s="108">
        <v>4620000</v>
      </c>
      <c r="E93" s="108">
        <v>1227914.8600000001</v>
      </c>
      <c r="F93" s="783"/>
      <c r="G93" s="73"/>
    </row>
    <row r="94" spans="1:7" ht="47.25" customHeight="1" x14ac:dyDescent="0.25">
      <c r="A94" s="1418"/>
      <c r="B94" s="1408"/>
      <c r="C94" s="107" t="s">
        <v>315</v>
      </c>
      <c r="D94" s="20">
        <v>880000</v>
      </c>
      <c r="E94" s="20">
        <v>233888.55</v>
      </c>
      <c r="F94" s="403"/>
      <c r="G94" s="73"/>
    </row>
    <row r="95" spans="1:7" ht="30" x14ac:dyDescent="0.25">
      <c r="A95" s="35" t="s">
        <v>54</v>
      </c>
      <c r="B95" s="31" t="s">
        <v>55</v>
      </c>
      <c r="C95" s="357" t="s">
        <v>345</v>
      </c>
      <c r="D95" s="20">
        <f>D96</f>
        <v>20000</v>
      </c>
      <c r="E95" s="20">
        <f>E96</f>
        <v>0</v>
      </c>
      <c r="F95" s="403"/>
      <c r="G95" s="73"/>
    </row>
    <row r="96" spans="1:7" ht="45" x14ac:dyDescent="0.25">
      <c r="A96" s="362" t="s">
        <v>56</v>
      </c>
      <c r="B96" s="1229" t="s">
        <v>57</v>
      </c>
      <c r="C96" s="357" t="s">
        <v>345</v>
      </c>
      <c r="D96" s="20">
        <v>20000</v>
      </c>
      <c r="E96" s="20">
        <v>0</v>
      </c>
      <c r="F96" s="403"/>
      <c r="G96" s="73"/>
    </row>
    <row r="97" spans="1:8" s="300" customFormat="1" ht="57" x14ac:dyDescent="0.25">
      <c r="A97" s="1148" t="s">
        <v>148</v>
      </c>
      <c r="B97" s="1233" t="s">
        <v>1070</v>
      </c>
      <c r="C97" s="1178"/>
      <c r="D97" s="1170">
        <f>D98+D99+D100+D101</f>
        <v>55953350</v>
      </c>
      <c r="E97" s="1170">
        <f>E98+E99+E100+E101</f>
        <v>0</v>
      </c>
      <c r="F97" s="403"/>
      <c r="G97" s="310"/>
      <c r="H97" s="301"/>
    </row>
    <row r="98" spans="1:8" ht="30.75" customHeight="1" x14ac:dyDescent="0.25">
      <c r="A98" s="1494" t="s">
        <v>149</v>
      </c>
      <c r="B98" s="1364" t="s">
        <v>1072</v>
      </c>
      <c r="C98" s="357" t="s">
        <v>345</v>
      </c>
      <c r="D98" s="20">
        <v>550958.16</v>
      </c>
      <c r="E98" s="20">
        <f>E102+E103+E104</f>
        <v>0</v>
      </c>
      <c r="F98" s="402"/>
      <c r="G98" s="73"/>
    </row>
    <row r="99" spans="1:8" s="300" customFormat="1" ht="30.75" customHeight="1" x14ac:dyDescent="0.25">
      <c r="A99" s="1495"/>
      <c r="B99" s="1398"/>
      <c r="C99" s="1136" t="s">
        <v>314</v>
      </c>
      <c r="D99" s="20">
        <v>51091900</v>
      </c>
      <c r="E99" s="20">
        <v>0</v>
      </c>
      <c r="F99" s="402"/>
      <c r="G99" s="310"/>
      <c r="H99" s="301"/>
    </row>
    <row r="100" spans="1:8" s="300" customFormat="1" ht="32.25" customHeight="1" x14ac:dyDescent="0.25">
      <c r="A100" s="1495"/>
      <c r="B100" s="1398"/>
      <c r="C100" s="357" t="s">
        <v>315</v>
      </c>
      <c r="D100" s="20">
        <v>1042691.84</v>
      </c>
      <c r="E100" s="20">
        <v>0</v>
      </c>
      <c r="F100" s="402"/>
      <c r="G100" s="310"/>
      <c r="H100" s="301"/>
    </row>
    <row r="101" spans="1:8" s="300" customFormat="1" ht="21" customHeight="1" x14ac:dyDescent="0.25">
      <c r="A101" s="1496"/>
      <c r="B101" s="1399"/>
      <c r="C101" s="357" t="s">
        <v>1071</v>
      </c>
      <c r="D101" s="20">
        <v>3267800</v>
      </c>
      <c r="E101" s="20">
        <v>0</v>
      </c>
      <c r="F101" s="402"/>
      <c r="G101" s="310"/>
      <c r="H101" s="301"/>
    </row>
    <row r="102" spans="1:8" ht="51" customHeight="1" x14ac:dyDescent="0.25">
      <c r="A102" s="1626" t="s">
        <v>149</v>
      </c>
      <c r="B102" s="1396" t="s">
        <v>1060</v>
      </c>
      <c r="C102" s="357" t="s">
        <v>345</v>
      </c>
      <c r="D102" s="20">
        <v>0</v>
      </c>
      <c r="E102" s="20">
        <v>0</v>
      </c>
      <c r="F102" s="403"/>
      <c r="G102" s="73"/>
    </row>
    <row r="103" spans="1:8" ht="44.25" customHeight="1" x14ac:dyDescent="0.25">
      <c r="A103" s="1627"/>
      <c r="B103" s="1427"/>
      <c r="C103" s="357" t="s">
        <v>314</v>
      </c>
      <c r="D103" s="20">
        <v>0</v>
      </c>
      <c r="E103" s="20">
        <v>0</v>
      </c>
      <c r="F103" s="403"/>
      <c r="G103" s="73"/>
    </row>
    <row r="104" spans="1:8" ht="45.75" customHeight="1" x14ac:dyDescent="0.25">
      <c r="A104" s="1628"/>
      <c r="B104" s="1625"/>
      <c r="C104" s="76" t="s">
        <v>315</v>
      </c>
      <c r="D104" s="20">
        <v>0</v>
      </c>
      <c r="E104" s="20">
        <v>0</v>
      </c>
      <c r="F104" s="403"/>
      <c r="G104" s="73"/>
    </row>
    <row r="105" spans="1:8" ht="61.5" customHeight="1" thickBot="1" x14ac:dyDescent="0.3">
      <c r="A105" s="373" t="s">
        <v>150</v>
      </c>
      <c r="B105" s="1178" t="s">
        <v>567</v>
      </c>
      <c r="C105" s="457" t="s">
        <v>315</v>
      </c>
      <c r="D105" s="1170">
        <f>D106+D107</f>
        <v>2564000</v>
      </c>
      <c r="E105" s="1170">
        <f>E106+E107</f>
        <v>1040316.33</v>
      </c>
      <c r="F105" s="402"/>
      <c r="G105" s="402"/>
      <c r="H105" s="402"/>
    </row>
    <row r="106" spans="1:8" ht="99.75" customHeight="1" x14ac:dyDescent="0.25">
      <c r="A106" s="211" t="s">
        <v>463</v>
      </c>
      <c r="B106" s="12" t="s">
        <v>25</v>
      </c>
      <c r="C106" s="12" t="s">
        <v>315</v>
      </c>
      <c r="D106" s="20">
        <v>2564000</v>
      </c>
      <c r="E106" s="20">
        <v>1040316.33</v>
      </c>
      <c r="F106" s="403"/>
      <c r="G106" s="73"/>
    </row>
    <row r="107" spans="1:8" ht="108.75" customHeight="1" thickBot="1" x14ac:dyDescent="0.3">
      <c r="A107" s="211" t="s">
        <v>569</v>
      </c>
      <c r="B107" s="1133" t="s">
        <v>570</v>
      </c>
      <c r="C107" s="495" t="s">
        <v>315</v>
      </c>
      <c r="D107" s="20">
        <v>0</v>
      </c>
      <c r="E107" s="20">
        <v>0</v>
      </c>
      <c r="F107" s="403"/>
      <c r="G107" s="73"/>
    </row>
    <row r="108" spans="1:8" s="300" customFormat="1" ht="30" customHeight="1" thickBot="1" x14ac:dyDescent="0.3">
      <c r="A108" s="503" t="s">
        <v>1073</v>
      </c>
      <c r="B108" s="1102" t="s">
        <v>1074</v>
      </c>
      <c r="C108" s="440"/>
      <c r="D108" s="502">
        <f>SUM(D109:D114)</f>
        <v>2093952.34</v>
      </c>
      <c r="E108" s="502">
        <f>SUM(E109:E114)</f>
        <v>0</v>
      </c>
      <c r="F108" s="403"/>
      <c r="G108" s="310"/>
      <c r="H108" s="301"/>
    </row>
    <row r="109" spans="1:8" s="300" customFormat="1" ht="31.5" customHeight="1" x14ac:dyDescent="0.25">
      <c r="A109" s="1497" t="s">
        <v>731</v>
      </c>
      <c r="B109" s="1498" t="s">
        <v>564</v>
      </c>
      <c r="C109" s="93" t="s">
        <v>345</v>
      </c>
      <c r="D109" s="110">
        <v>0</v>
      </c>
      <c r="E109" s="114">
        <f>'[1]Форма 7'!K144</f>
        <v>0</v>
      </c>
      <c r="F109" s="403"/>
      <c r="G109" s="310"/>
      <c r="H109" s="301"/>
    </row>
    <row r="110" spans="1:8" s="300" customFormat="1" ht="41.25" customHeight="1" x14ac:dyDescent="0.25">
      <c r="A110" s="1405"/>
      <c r="B110" s="1411"/>
      <c r="C110" s="1149" t="s">
        <v>314</v>
      </c>
      <c r="D110" s="106">
        <v>0</v>
      </c>
      <c r="E110" s="1150">
        <f>'[1]Форма 7'!K145</f>
        <v>0</v>
      </c>
      <c r="F110" s="403"/>
      <c r="G110" s="310"/>
      <c r="H110" s="301"/>
    </row>
    <row r="111" spans="1:8" s="300" customFormat="1" ht="54.75" customHeight="1" thickBot="1" x14ac:dyDescent="0.3">
      <c r="A111" s="1424"/>
      <c r="B111" s="1499"/>
      <c r="C111" s="1151" t="s">
        <v>315</v>
      </c>
      <c r="D111" s="1152">
        <v>0</v>
      </c>
      <c r="E111" s="1153">
        <f>'[1]Форма 7'!K146</f>
        <v>0</v>
      </c>
      <c r="F111" s="403"/>
      <c r="G111" s="310"/>
      <c r="H111" s="301"/>
    </row>
    <row r="112" spans="1:8" s="300" customFormat="1" ht="39.75" customHeight="1" x14ac:dyDescent="0.25">
      <c r="A112" s="1497" t="s">
        <v>793</v>
      </c>
      <c r="B112" s="1498" t="s">
        <v>564</v>
      </c>
      <c r="C112" s="93" t="s">
        <v>345</v>
      </c>
      <c r="D112" s="110">
        <v>2031552.56</v>
      </c>
      <c r="E112" s="114">
        <f>'[1]Форма 7'!K147</f>
        <v>0</v>
      </c>
      <c r="F112" s="403"/>
      <c r="G112" s="310"/>
      <c r="H112" s="301"/>
    </row>
    <row r="113" spans="1:8" s="300" customFormat="1" ht="34.5" customHeight="1" x14ac:dyDescent="0.25">
      <c r="A113" s="1405"/>
      <c r="B113" s="1411"/>
      <c r="C113" s="1149" t="s">
        <v>314</v>
      </c>
      <c r="D113" s="106">
        <v>41460.26</v>
      </c>
      <c r="E113" s="1150">
        <f>'[1]Форма 7'!K148</f>
        <v>0</v>
      </c>
      <c r="F113" s="403"/>
      <c r="G113" s="310"/>
      <c r="H113" s="301"/>
    </row>
    <row r="114" spans="1:8" s="300" customFormat="1" ht="34.5" customHeight="1" thickBot="1" x14ac:dyDescent="0.3">
      <c r="A114" s="1424"/>
      <c r="B114" s="1499"/>
      <c r="C114" s="1151" t="s">
        <v>315</v>
      </c>
      <c r="D114" s="1152">
        <v>20939.52</v>
      </c>
      <c r="E114" s="1153">
        <f>'[1]Форма 7'!K149</f>
        <v>0</v>
      </c>
      <c r="F114" s="402"/>
      <c r="G114" s="310"/>
      <c r="H114" s="301"/>
    </row>
    <row r="115" spans="1:8" s="300" customFormat="1" ht="34.5" customHeight="1" thickBot="1" x14ac:dyDescent="0.3">
      <c r="A115" s="1970" t="s">
        <v>1075</v>
      </c>
      <c r="B115" s="1999" t="s">
        <v>1076</v>
      </c>
      <c r="C115" s="1937"/>
      <c r="D115" s="2095">
        <f>SUM(D116:D119)</f>
        <v>5074284.96</v>
      </c>
      <c r="E115" s="2095">
        <f>SUM(E116:E119)</f>
        <v>890211.67</v>
      </c>
      <c r="F115" s="402"/>
      <c r="G115" s="310"/>
      <c r="H115" s="301"/>
    </row>
    <row r="116" spans="1:8" s="300" customFormat="1" ht="34.5" customHeight="1" x14ac:dyDescent="0.25">
      <c r="A116" s="1483" t="s">
        <v>1077</v>
      </c>
      <c r="B116" s="1485" t="s">
        <v>1078</v>
      </c>
      <c r="C116" s="1154" t="s">
        <v>314</v>
      </c>
      <c r="D116" s="110">
        <v>3881958.42</v>
      </c>
      <c r="E116" s="110">
        <v>476882.54</v>
      </c>
      <c r="F116" s="402"/>
      <c r="G116" s="310"/>
      <c r="H116" s="301"/>
    </row>
    <row r="117" spans="1:8" s="300" customFormat="1" ht="36" customHeight="1" x14ac:dyDescent="0.25">
      <c r="A117" s="1484"/>
      <c r="B117" s="1436"/>
      <c r="C117" s="1135" t="s">
        <v>315</v>
      </c>
      <c r="D117" s="106">
        <v>79223.64</v>
      </c>
      <c r="E117" s="106">
        <v>9732.2900000000009</v>
      </c>
      <c r="F117" s="402"/>
      <c r="G117" s="310"/>
      <c r="H117" s="301"/>
    </row>
    <row r="118" spans="1:8" s="300" customFormat="1" ht="29.25" customHeight="1" x14ac:dyDescent="0.25">
      <c r="A118" s="1486" t="s">
        <v>1079</v>
      </c>
      <c r="B118" s="1476" t="s">
        <v>1080</v>
      </c>
      <c r="C118" s="83" t="s">
        <v>314</v>
      </c>
      <c r="D118" s="106">
        <v>1090840.8400000001</v>
      </c>
      <c r="E118" s="106">
        <v>395524.93</v>
      </c>
      <c r="F118" s="403"/>
      <c r="G118" s="310"/>
      <c r="H118" s="301"/>
    </row>
    <row r="119" spans="1:8" s="300" customFormat="1" ht="62.25" customHeight="1" thickBot="1" x14ac:dyDescent="0.3">
      <c r="A119" s="1487"/>
      <c r="B119" s="1488"/>
      <c r="C119" s="1151" t="s">
        <v>315</v>
      </c>
      <c r="D119" s="1152">
        <v>22262.06</v>
      </c>
      <c r="E119" s="1152">
        <v>8071.91</v>
      </c>
      <c r="F119" s="403"/>
      <c r="G119" s="310"/>
      <c r="H119" s="301"/>
    </row>
    <row r="120" spans="1:8" ht="16.5" customHeight="1" x14ac:dyDescent="0.25">
      <c r="A120" s="1632" t="s">
        <v>62</v>
      </c>
      <c r="B120" s="1629" t="s">
        <v>591</v>
      </c>
      <c r="C120" s="1103" t="s">
        <v>344</v>
      </c>
      <c r="D120" s="459">
        <f>D121+D122</f>
        <v>56336210</v>
      </c>
      <c r="E120" s="1104">
        <f>E121+E122</f>
        <v>10448958.200000001</v>
      </c>
      <c r="F120" s="402"/>
      <c r="G120" s="73"/>
    </row>
    <row r="121" spans="1:8" ht="57.75" customHeight="1" x14ac:dyDescent="0.25">
      <c r="A121" s="1633"/>
      <c r="B121" s="1630"/>
      <c r="C121" s="457" t="s">
        <v>315</v>
      </c>
      <c r="D121" s="20">
        <f>D123+D139+D140+D144+D145</f>
        <v>7669230</v>
      </c>
      <c r="E121" s="20">
        <f>E123+E139+E140+E144+E145</f>
        <v>1000000</v>
      </c>
      <c r="F121" s="403"/>
      <c r="G121" s="73"/>
    </row>
    <row r="122" spans="1:8" ht="57" customHeight="1" thickBot="1" x14ac:dyDescent="0.3">
      <c r="A122" s="1634"/>
      <c r="B122" s="1631"/>
      <c r="C122" s="1105" t="s">
        <v>345</v>
      </c>
      <c r="D122" s="444">
        <f>D124+D137+D138+D141</f>
        <v>48666980</v>
      </c>
      <c r="E122" s="444">
        <f>E124+E137+E138+E141</f>
        <v>9448958.2000000011</v>
      </c>
      <c r="F122" s="403"/>
      <c r="G122" s="73"/>
    </row>
    <row r="123" spans="1:8" ht="44.25" customHeight="1" x14ac:dyDescent="0.25">
      <c r="A123" s="1640" t="s">
        <v>325</v>
      </c>
      <c r="B123" s="1638" t="s">
        <v>63</v>
      </c>
      <c r="C123" s="1137" t="s">
        <v>1065</v>
      </c>
      <c r="D123" s="455">
        <f>D134</f>
        <v>1000000</v>
      </c>
      <c r="E123" s="455">
        <f>E134</f>
        <v>1000000</v>
      </c>
      <c r="F123" s="402"/>
      <c r="G123" s="402"/>
    </row>
    <row r="124" spans="1:8" s="300" customFormat="1" ht="53.25" customHeight="1" x14ac:dyDescent="0.25">
      <c r="A124" s="1388"/>
      <c r="B124" s="1639"/>
      <c r="C124" s="1075" t="s">
        <v>1066</v>
      </c>
      <c r="D124" s="531">
        <f>D125+D126+D127+D128+D129+D130+D131+D132+D133+D135</f>
        <v>47566980</v>
      </c>
      <c r="E124" s="531">
        <f>E125+E126+E127+E128+E129+E130+E131+E132+E133+E135</f>
        <v>9426904.2000000011</v>
      </c>
      <c r="F124" s="402"/>
      <c r="G124" s="310"/>
      <c r="H124" s="301"/>
    </row>
    <row r="125" spans="1:8" ht="30" x14ac:dyDescent="0.25">
      <c r="A125" s="111" t="s">
        <v>64</v>
      </c>
      <c r="B125" s="83" t="s">
        <v>312</v>
      </c>
      <c r="C125" s="94" t="s">
        <v>345</v>
      </c>
      <c r="D125" s="106">
        <v>0</v>
      </c>
      <c r="E125" s="106">
        <v>0</v>
      </c>
      <c r="F125" s="456"/>
      <c r="G125" s="73"/>
    </row>
    <row r="126" spans="1:8" ht="30" x14ac:dyDescent="0.25">
      <c r="A126" s="111" t="s">
        <v>65</v>
      </c>
      <c r="B126" s="94" t="s">
        <v>427</v>
      </c>
      <c r="C126" s="94" t="s">
        <v>345</v>
      </c>
      <c r="D126" s="106">
        <v>0</v>
      </c>
      <c r="E126" s="106">
        <v>0</v>
      </c>
      <c r="F126" s="456"/>
      <c r="G126" s="73"/>
    </row>
    <row r="127" spans="1:8" ht="30" x14ac:dyDescent="0.25">
      <c r="A127" s="111" t="s">
        <v>67</v>
      </c>
      <c r="B127" s="94" t="s">
        <v>431</v>
      </c>
      <c r="C127" s="83" t="s">
        <v>345</v>
      </c>
      <c r="D127" s="106">
        <v>0</v>
      </c>
      <c r="E127" s="106">
        <v>0</v>
      </c>
      <c r="F127" s="456"/>
      <c r="G127" s="73"/>
    </row>
    <row r="128" spans="1:8" ht="30" x14ac:dyDescent="0.25">
      <c r="A128" s="111" t="s">
        <v>69</v>
      </c>
      <c r="B128" s="83" t="s">
        <v>66</v>
      </c>
      <c r="C128" s="94" t="s">
        <v>345</v>
      </c>
      <c r="D128" s="106">
        <v>9469398.9900000002</v>
      </c>
      <c r="E128" s="106">
        <v>2017021.97</v>
      </c>
      <c r="F128" s="456"/>
      <c r="G128" s="73"/>
    </row>
    <row r="129" spans="1:8" ht="30" x14ac:dyDescent="0.25">
      <c r="A129" s="111" t="s">
        <v>70</v>
      </c>
      <c r="B129" s="94" t="s">
        <v>68</v>
      </c>
      <c r="C129" s="83" t="s">
        <v>345</v>
      </c>
      <c r="D129" s="106">
        <v>289300</v>
      </c>
      <c r="E129" s="106">
        <v>111760.36</v>
      </c>
      <c r="F129" s="456"/>
      <c r="G129" s="73"/>
    </row>
    <row r="130" spans="1:8" ht="93" customHeight="1" x14ac:dyDescent="0.25">
      <c r="A130" s="111" t="s">
        <v>71</v>
      </c>
      <c r="B130" s="83" t="s">
        <v>1061</v>
      </c>
      <c r="C130" s="83" t="s">
        <v>345</v>
      </c>
      <c r="D130" s="106">
        <v>35551586.100000001</v>
      </c>
      <c r="E130" s="106">
        <v>7107631.9800000004</v>
      </c>
      <c r="F130" s="456"/>
      <c r="G130" s="73"/>
    </row>
    <row r="131" spans="1:8" s="300" customFormat="1" ht="93" customHeight="1" x14ac:dyDescent="0.25">
      <c r="A131" s="111" t="s">
        <v>72</v>
      </c>
      <c r="B131" s="83" t="s">
        <v>1062</v>
      </c>
      <c r="C131" s="83" t="s">
        <v>345</v>
      </c>
      <c r="D131" s="106">
        <v>1795983.9</v>
      </c>
      <c r="E131" s="106">
        <v>95771.3</v>
      </c>
      <c r="F131" s="456"/>
      <c r="G131" s="310"/>
      <c r="H131" s="301"/>
    </row>
    <row r="132" spans="1:8" s="300" customFormat="1" ht="93" customHeight="1" x14ac:dyDescent="0.25">
      <c r="A132" s="111" t="s">
        <v>574</v>
      </c>
      <c r="B132" s="83" t="s">
        <v>1063</v>
      </c>
      <c r="C132" s="83" t="s">
        <v>345</v>
      </c>
      <c r="D132" s="106">
        <v>0</v>
      </c>
      <c r="E132" s="106">
        <v>0</v>
      </c>
      <c r="F132" s="456"/>
      <c r="G132" s="310"/>
      <c r="H132" s="301"/>
    </row>
    <row r="133" spans="1:8" s="300" customFormat="1" ht="93" customHeight="1" x14ac:dyDescent="0.25">
      <c r="A133" s="111" t="s">
        <v>575</v>
      </c>
      <c r="B133" s="83" t="s">
        <v>1064</v>
      </c>
      <c r="C133" s="83" t="s">
        <v>345</v>
      </c>
      <c r="D133" s="106">
        <v>450610</v>
      </c>
      <c r="E133" s="106">
        <v>84617.58</v>
      </c>
      <c r="F133" s="456"/>
      <c r="G133" s="310"/>
      <c r="H133" s="301"/>
    </row>
    <row r="134" spans="1:8" s="300" customFormat="1" ht="93" customHeight="1" x14ac:dyDescent="0.25">
      <c r="A134" s="111" t="s">
        <v>576</v>
      </c>
      <c r="B134" s="83" t="s">
        <v>579</v>
      </c>
      <c r="C134" s="83" t="s">
        <v>315</v>
      </c>
      <c r="D134" s="106">
        <v>1000000</v>
      </c>
      <c r="E134" s="106">
        <v>1000000</v>
      </c>
      <c r="F134" s="456"/>
      <c r="G134" s="310"/>
      <c r="H134" s="301"/>
    </row>
    <row r="135" spans="1:8" ht="60" x14ac:dyDescent="0.25">
      <c r="A135" s="111" t="s">
        <v>72</v>
      </c>
      <c r="B135" s="83" t="s">
        <v>581</v>
      </c>
      <c r="C135" s="83" t="s">
        <v>345</v>
      </c>
      <c r="D135" s="106">
        <v>10101.01</v>
      </c>
      <c r="E135" s="106">
        <v>10101.01</v>
      </c>
      <c r="F135" s="456"/>
      <c r="G135" s="73"/>
    </row>
    <row r="136" spans="1:8" ht="71.25" x14ac:dyDescent="0.25">
      <c r="A136" s="376" t="s">
        <v>326</v>
      </c>
      <c r="B136" s="31" t="s">
        <v>73</v>
      </c>
      <c r="C136" s="1075" t="s">
        <v>346</v>
      </c>
      <c r="D136" s="531">
        <f>D137+D138+D139+D140</f>
        <v>7534230</v>
      </c>
      <c r="E136" s="531">
        <f>E137+E138+E139+E140</f>
        <v>0</v>
      </c>
      <c r="F136" s="402"/>
      <c r="G136" s="402"/>
      <c r="H136" s="402"/>
    </row>
    <row r="137" spans="1:8" ht="30" x14ac:dyDescent="0.25">
      <c r="A137" s="193" t="s">
        <v>74</v>
      </c>
      <c r="B137" s="922" t="s">
        <v>75</v>
      </c>
      <c r="C137" s="922" t="s">
        <v>345</v>
      </c>
      <c r="D137" s="1062">
        <v>540000</v>
      </c>
      <c r="E137" s="1062">
        <v>0</v>
      </c>
      <c r="F137" s="456"/>
      <c r="G137" s="403"/>
      <c r="H137" s="404"/>
    </row>
    <row r="138" spans="1:8" ht="30" x14ac:dyDescent="0.25">
      <c r="A138" s="105" t="s">
        <v>76</v>
      </c>
      <c r="B138" s="83" t="s">
        <v>77</v>
      </c>
      <c r="C138" s="83" t="s">
        <v>345</v>
      </c>
      <c r="D138" s="106">
        <v>460000</v>
      </c>
      <c r="E138" s="106">
        <v>0</v>
      </c>
      <c r="F138" s="456"/>
      <c r="G138" s="403"/>
      <c r="H138" s="404"/>
    </row>
    <row r="139" spans="1:8" ht="45" x14ac:dyDescent="0.25">
      <c r="A139" s="105" t="s">
        <v>78</v>
      </c>
      <c r="B139" s="83" t="s">
        <v>598</v>
      </c>
      <c r="C139" s="83" t="s">
        <v>315</v>
      </c>
      <c r="D139" s="106">
        <v>4571813.2</v>
      </c>
      <c r="E139" s="106">
        <v>0</v>
      </c>
      <c r="F139" s="456"/>
      <c r="G139" s="403"/>
      <c r="H139" s="403"/>
    </row>
    <row r="140" spans="1:8" ht="45" x14ac:dyDescent="0.25">
      <c r="A140" s="203" t="s">
        <v>79</v>
      </c>
      <c r="B140" s="424" t="s">
        <v>597</v>
      </c>
      <c r="C140" s="424" t="s">
        <v>315</v>
      </c>
      <c r="D140" s="212">
        <v>1962416.8</v>
      </c>
      <c r="E140" s="212">
        <v>0</v>
      </c>
      <c r="F140" s="456"/>
      <c r="G140" s="403"/>
      <c r="H140" s="405"/>
    </row>
    <row r="141" spans="1:8" ht="71.25" x14ac:dyDescent="0.25">
      <c r="A141" s="376" t="s">
        <v>322</v>
      </c>
      <c r="B141" s="31" t="s">
        <v>81</v>
      </c>
      <c r="C141" s="520" t="s">
        <v>345</v>
      </c>
      <c r="D141" s="531">
        <f>D142</f>
        <v>100000</v>
      </c>
      <c r="E141" s="531">
        <f>E142</f>
        <v>22054</v>
      </c>
      <c r="F141" s="402"/>
      <c r="G141" s="73"/>
    </row>
    <row r="142" spans="1:8" ht="30" x14ac:dyDescent="0.25">
      <c r="A142" s="84" t="s">
        <v>82</v>
      </c>
      <c r="B142" s="357" t="s">
        <v>83</v>
      </c>
      <c r="C142" s="357" t="s">
        <v>345</v>
      </c>
      <c r="D142" s="20">
        <v>100000</v>
      </c>
      <c r="E142" s="20">
        <v>22054</v>
      </c>
      <c r="F142" s="403"/>
      <c r="G142" s="73"/>
    </row>
    <row r="143" spans="1:8" ht="42.75" x14ac:dyDescent="0.25">
      <c r="A143" s="376" t="s">
        <v>327</v>
      </c>
      <c r="B143" s="31" t="s">
        <v>567</v>
      </c>
      <c r="C143" s="520" t="s">
        <v>315</v>
      </c>
      <c r="D143" s="531">
        <f>D144+D145</f>
        <v>135000</v>
      </c>
      <c r="E143" s="531">
        <f>E144+E145</f>
        <v>0</v>
      </c>
      <c r="F143" s="402"/>
      <c r="G143" s="283"/>
      <c r="H143" s="406"/>
    </row>
    <row r="144" spans="1:8" ht="90" x14ac:dyDescent="0.25">
      <c r="A144" s="429" t="s">
        <v>84</v>
      </c>
      <c r="B144" s="924" t="s">
        <v>25</v>
      </c>
      <c r="C144" s="924" t="s">
        <v>315</v>
      </c>
      <c r="D144" s="19">
        <v>135000</v>
      </c>
      <c r="E144" s="19">
        <v>0</v>
      </c>
      <c r="F144" s="403"/>
      <c r="G144" s="403"/>
      <c r="H144" s="406"/>
    </row>
    <row r="145" spans="1:8" ht="90.75" thickBot="1" x14ac:dyDescent="0.3">
      <c r="A145" s="1100" t="s">
        <v>85</v>
      </c>
      <c r="B145" s="1073" t="s">
        <v>61</v>
      </c>
      <c r="C145" s="1073" t="s">
        <v>315</v>
      </c>
      <c r="D145" s="412">
        <v>0</v>
      </c>
      <c r="E145" s="412">
        <v>0</v>
      </c>
      <c r="F145" s="403"/>
      <c r="G145" s="403"/>
      <c r="H145" s="397"/>
    </row>
    <row r="146" spans="1:8" ht="56.25" customHeight="1" thickBot="1" x14ac:dyDescent="0.3">
      <c r="A146" s="503" t="s">
        <v>86</v>
      </c>
      <c r="B146" s="1102" t="s">
        <v>590</v>
      </c>
      <c r="C146" s="440" t="s">
        <v>345</v>
      </c>
      <c r="D146" s="502">
        <f>D147+D151</f>
        <v>34831510</v>
      </c>
      <c r="E146" s="1099">
        <f>E147+E151</f>
        <v>8273278.3099999996</v>
      </c>
      <c r="F146" s="402"/>
      <c r="G146" s="73"/>
    </row>
    <row r="147" spans="1:8" ht="44.25" customHeight="1" x14ac:dyDescent="0.25">
      <c r="A147" s="1101" t="s">
        <v>158</v>
      </c>
      <c r="B147" s="525" t="s">
        <v>339</v>
      </c>
      <c r="C147" s="1092" t="s">
        <v>345</v>
      </c>
      <c r="D147" s="455">
        <f>D148+D149+D150</f>
        <v>32831510</v>
      </c>
      <c r="E147" s="455">
        <f>E148+E149+E150</f>
        <v>7694978.3099999996</v>
      </c>
      <c r="F147" s="402"/>
      <c r="G147" s="73"/>
    </row>
    <row r="148" spans="1:8" ht="30" x14ac:dyDescent="0.25">
      <c r="A148" s="362" t="s">
        <v>340</v>
      </c>
      <c r="B148" s="357" t="s">
        <v>37</v>
      </c>
      <c r="C148" s="357" t="s">
        <v>345</v>
      </c>
      <c r="D148" s="20">
        <v>120000</v>
      </c>
      <c r="E148" s="20">
        <v>15960</v>
      </c>
      <c r="F148" s="403"/>
      <c r="G148" s="73"/>
    </row>
    <row r="149" spans="1:8" ht="30" x14ac:dyDescent="0.25">
      <c r="A149" s="362" t="s">
        <v>341</v>
      </c>
      <c r="B149" s="435" t="s">
        <v>342</v>
      </c>
      <c r="C149" s="357" t="s">
        <v>345</v>
      </c>
      <c r="D149" s="412">
        <v>32281510</v>
      </c>
      <c r="E149" s="412">
        <v>7582125.5899999999</v>
      </c>
      <c r="F149" s="403"/>
      <c r="G149" s="73"/>
    </row>
    <row r="150" spans="1:8" ht="30" x14ac:dyDescent="0.25">
      <c r="A150" s="362" t="s">
        <v>343</v>
      </c>
      <c r="B150" s="435" t="s">
        <v>320</v>
      </c>
      <c r="C150" s="435" t="s">
        <v>345</v>
      </c>
      <c r="D150" s="412">
        <v>430000</v>
      </c>
      <c r="E150" s="412">
        <v>96892.72</v>
      </c>
      <c r="F150" s="403"/>
      <c r="G150" s="73"/>
    </row>
    <row r="151" spans="1:8" ht="67.5" customHeight="1" x14ac:dyDescent="0.25">
      <c r="A151" s="376" t="s">
        <v>330</v>
      </c>
      <c r="B151" s="437" t="s">
        <v>586</v>
      </c>
      <c r="C151" s="437" t="s">
        <v>345</v>
      </c>
      <c r="D151" s="434">
        <f>D152</f>
        <v>2000000</v>
      </c>
      <c r="E151" s="434">
        <f>E152</f>
        <v>578300</v>
      </c>
      <c r="F151" s="402"/>
      <c r="G151" s="73"/>
    </row>
    <row r="152" spans="1:8" ht="67.5" customHeight="1" thickBot="1" x14ac:dyDescent="0.3">
      <c r="A152" s="84" t="s">
        <v>587</v>
      </c>
      <c r="B152" s="179" t="s">
        <v>588</v>
      </c>
      <c r="C152" s="178" t="s">
        <v>345</v>
      </c>
      <c r="D152" s="106">
        <v>2000000</v>
      </c>
      <c r="E152" s="106">
        <v>578300</v>
      </c>
      <c r="F152" s="456"/>
      <c r="G152" s="73"/>
    </row>
    <row r="153" spans="1:8" s="237" customFormat="1" ht="30" customHeight="1" x14ac:dyDescent="0.25">
      <c r="A153" s="2087" t="s">
        <v>1016</v>
      </c>
      <c r="B153" s="2088"/>
      <c r="C153" s="2088"/>
      <c r="D153" s="2088"/>
      <c r="E153" s="2089"/>
      <c r="F153" s="874"/>
    </row>
    <row r="154" spans="1:8" ht="77.25" customHeight="1" x14ac:dyDescent="0.25">
      <c r="A154" s="1091" t="s">
        <v>290</v>
      </c>
      <c r="B154" s="1091" t="s">
        <v>640</v>
      </c>
      <c r="C154" s="158" t="s">
        <v>307</v>
      </c>
      <c r="D154" s="1072" t="s">
        <v>318</v>
      </c>
      <c r="E154" s="1091" t="s">
        <v>317</v>
      </c>
      <c r="F154" s="780"/>
    </row>
    <row r="155" spans="1:8" ht="16.5" customHeight="1" x14ac:dyDescent="0.25">
      <c r="A155" s="1080">
        <v>1</v>
      </c>
      <c r="B155" s="1080">
        <v>2</v>
      </c>
      <c r="C155" s="1087">
        <v>3</v>
      </c>
      <c r="D155" s="1112">
        <v>4</v>
      </c>
      <c r="E155" s="1085">
        <v>5</v>
      </c>
      <c r="F155" s="872"/>
    </row>
    <row r="156" spans="1:8" ht="19.5" customHeight="1" x14ac:dyDescent="0.25">
      <c r="A156" s="1796" t="s">
        <v>92</v>
      </c>
      <c r="B156" s="1753"/>
      <c r="C156" s="299" t="s">
        <v>344</v>
      </c>
      <c r="D156" s="323">
        <f>D157+D158+D159+D160</f>
        <v>152122.70999999996</v>
      </c>
      <c r="E156" s="323">
        <f>E157+E158+E159+E160</f>
        <v>23078.880000000005</v>
      </c>
      <c r="F156" s="782"/>
    </row>
    <row r="157" spans="1:8" ht="15.75" customHeight="1" x14ac:dyDescent="0.25">
      <c r="A157" s="1662"/>
      <c r="B157" s="1287"/>
      <c r="C157" s="78" t="s">
        <v>236</v>
      </c>
      <c r="D157" s="312">
        <f>D180+D209+D224+D239</f>
        <v>45475.799999999996</v>
      </c>
      <c r="E157" s="312">
        <f>E180+E209+E224+E239</f>
        <v>0</v>
      </c>
      <c r="F157" s="1059"/>
    </row>
    <row r="158" spans="1:8" x14ac:dyDescent="0.25">
      <c r="A158" s="1662"/>
      <c r="B158" s="1287"/>
      <c r="C158" s="78" t="s">
        <v>237</v>
      </c>
      <c r="D158" s="312">
        <f>D167+D181+D210+D225+D240</f>
        <v>1435.94</v>
      </c>
      <c r="E158" s="312">
        <f>E167+E181+E210+E225+E240</f>
        <v>168</v>
      </c>
      <c r="F158" s="1059"/>
    </row>
    <row r="159" spans="1:8" ht="14.25" customHeight="1" x14ac:dyDescent="0.25">
      <c r="A159" s="1662"/>
      <c r="B159" s="1287"/>
      <c r="C159" s="78" t="s">
        <v>6</v>
      </c>
      <c r="D159" s="312">
        <f>D164+D182+D198+D202+D206+D211+D220+D221+D226+D236+D241</f>
        <v>101142.66999999998</v>
      </c>
      <c r="E159" s="312">
        <f>E164+E182+E198+E202+E206+E211+E220+E221+E226+E236+E241</f>
        <v>22910.880000000005</v>
      </c>
      <c r="F159" s="1059"/>
    </row>
    <row r="160" spans="1:8" s="300" customFormat="1" ht="14.25" customHeight="1" x14ac:dyDescent="0.25">
      <c r="A160" s="1755"/>
      <c r="B160" s="1288"/>
      <c r="C160" s="313" t="s">
        <v>1071</v>
      </c>
      <c r="D160" s="324">
        <f>D242</f>
        <v>4068.3</v>
      </c>
      <c r="E160" s="324">
        <f>E242</f>
        <v>0</v>
      </c>
      <c r="F160" s="1059"/>
      <c r="G160" s="238"/>
      <c r="H160" s="301"/>
    </row>
    <row r="161" spans="1:6" ht="12.75" customHeight="1" x14ac:dyDescent="0.25">
      <c r="A161" s="1641">
        <v>1</v>
      </c>
      <c r="B161" s="1308" t="s">
        <v>132</v>
      </c>
      <c r="C161" s="313" t="s">
        <v>344</v>
      </c>
      <c r="D161" s="324">
        <f>D162+D163+D164</f>
        <v>16376.25</v>
      </c>
      <c r="E161" s="1049">
        <f>E162+E163+E164</f>
        <v>3826.91</v>
      </c>
      <c r="F161" s="1059"/>
    </row>
    <row r="162" spans="1:6" ht="20.25" customHeight="1" x14ac:dyDescent="0.25">
      <c r="A162" s="1641"/>
      <c r="B162" s="1304"/>
      <c r="C162" s="313" t="s">
        <v>236</v>
      </c>
      <c r="D162" s="324">
        <f>D171+D176</f>
        <v>0</v>
      </c>
      <c r="E162" s="1049">
        <f>E171+E176</f>
        <v>0</v>
      </c>
      <c r="F162" s="1059"/>
    </row>
    <row r="163" spans="1:6" ht="15" customHeight="1" x14ac:dyDescent="0.25">
      <c r="A163" s="1641"/>
      <c r="B163" s="1304"/>
      <c r="C163" s="313" t="s">
        <v>237</v>
      </c>
      <c r="D163" s="324">
        <f>D167+D172+D177</f>
        <v>168</v>
      </c>
      <c r="E163" s="1049">
        <f>E167+E172+E177</f>
        <v>168</v>
      </c>
      <c r="F163" s="1059"/>
    </row>
    <row r="164" spans="1:6" s="300" customFormat="1" ht="14.25" customHeight="1" x14ac:dyDescent="0.25">
      <c r="A164" s="1641"/>
      <c r="B164" s="1304"/>
      <c r="C164" s="313" t="s">
        <v>6</v>
      </c>
      <c r="D164" s="312">
        <f>D165+D168+D169+D173+D174+D178</f>
        <v>16208.25</v>
      </c>
      <c r="E164" s="312">
        <f>E165+E168+E169+E173+E174+E178</f>
        <v>3658.91</v>
      </c>
      <c r="F164" s="1059"/>
    </row>
    <row r="165" spans="1:6" s="300" customFormat="1" ht="29.25" customHeight="1" x14ac:dyDescent="0.25">
      <c r="A165" s="321" t="s">
        <v>111</v>
      </c>
      <c r="B165" s="304" t="s">
        <v>133</v>
      </c>
      <c r="C165" s="308" t="s">
        <v>6</v>
      </c>
      <c r="D165" s="886">
        <v>16106.55</v>
      </c>
      <c r="E165" s="1050">
        <v>3657.21</v>
      </c>
      <c r="F165" s="1060"/>
    </row>
    <row r="166" spans="1:6" s="300" customFormat="1" ht="16.5" customHeight="1" x14ac:dyDescent="0.25">
      <c r="A166" s="1636" t="s">
        <v>114</v>
      </c>
      <c r="B166" s="1635" t="s">
        <v>460</v>
      </c>
      <c r="C166" s="308" t="s">
        <v>344</v>
      </c>
      <c r="D166" s="886">
        <v>1697.02</v>
      </c>
      <c r="E166" s="1050">
        <f>E167+E168</f>
        <v>169.7</v>
      </c>
      <c r="F166" s="1060"/>
    </row>
    <row r="167" spans="1:6" s="300" customFormat="1" ht="15" customHeight="1" x14ac:dyDescent="0.25">
      <c r="A167" s="1278"/>
      <c r="B167" s="1278"/>
      <c r="C167" s="308" t="s">
        <v>237</v>
      </c>
      <c r="D167" s="886">
        <v>168</v>
      </c>
      <c r="E167" s="1050">
        <v>168</v>
      </c>
      <c r="F167" s="1060"/>
    </row>
    <row r="168" spans="1:6" s="300" customFormat="1" ht="15.75" customHeight="1" x14ac:dyDescent="0.25">
      <c r="A168" s="1278"/>
      <c r="B168" s="1278"/>
      <c r="C168" s="308" t="s">
        <v>6</v>
      </c>
      <c r="D168" s="886">
        <v>1.7</v>
      </c>
      <c r="E168" s="1050">
        <v>1.7</v>
      </c>
      <c r="F168" s="1060"/>
    </row>
    <row r="169" spans="1:6" s="300" customFormat="1" ht="60" customHeight="1" x14ac:dyDescent="0.25">
      <c r="A169" s="322" t="s">
        <v>116</v>
      </c>
      <c r="B169" s="302" t="s">
        <v>461</v>
      </c>
      <c r="C169" s="308" t="s">
        <v>286</v>
      </c>
      <c r="D169" s="886">
        <v>100</v>
      </c>
      <c r="E169" s="1050">
        <v>0</v>
      </c>
      <c r="F169" s="1060"/>
    </row>
    <row r="170" spans="1:6" s="300" customFormat="1" ht="45" customHeight="1" x14ac:dyDescent="0.25">
      <c r="A170" s="1637" t="s">
        <v>118</v>
      </c>
      <c r="B170" s="1635" t="s">
        <v>136</v>
      </c>
      <c r="C170" s="41" t="s">
        <v>344</v>
      </c>
      <c r="D170" s="759">
        <f>D171+D172+D173</f>
        <v>0</v>
      </c>
      <c r="E170" s="1051">
        <f>E171+E172+E173</f>
        <v>0</v>
      </c>
      <c r="F170" s="815"/>
    </row>
    <row r="171" spans="1:6" s="300" customFormat="1" ht="30" customHeight="1" x14ac:dyDescent="0.25">
      <c r="A171" s="1314"/>
      <c r="B171" s="1428"/>
      <c r="C171" s="41" t="s">
        <v>236</v>
      </c>
      <c r="D171" s="759">
        <v>0</v>
      </c>
      <c r="E171" s="1051">
        <v>0</v>
      </c>
      <c r="F171" s="815"/>
    </row>
    <row r="172" spans="1:6" s="300" customFormat="1" ht="16.5" customHeight="1" x14ac:dyDescent="0.25">
      <c r="A172" s="1314"/>
      <c r="B172" s="1428"/>
      <c r="C172" s="41" t="s">
        <v>237</v>
      </c>
      <c r="D172" s="759">
        <v>0</v>
      </c>
      <c r="E172" s="1051">
        <v>0</v>
      </c>
      <c r="F172" s="815"/>
    </row>
    <row r="173" spans="1:6" s="300" customFormat="1" ht="21" customHeight="1" x14ac:dyDescent="0.25">
      <c r="A173" s="1314"/>
      <c r="B173" s="1428"/>
      <c r="C173" s="41" t="s">
        <v>6</v>
      </c>
      <c r="D173" s="759">
        <v>0</v>
      </c>
      <c r="E173" s="1051">
        <v>0</v>
      </c>
      <c r="F173" s="815"/>
    </row>
    <row r="174" spans="1:6" s="300" customFormat="1" ht="35.25" customHeight="1" x14ac:dyDescent="0.25">
      <c r="A174" s="321" t="s">
        <v>2</v>
      </c>
      <c r="B174" s="137" t="s">
        <v>424</v>
      </c>
      <c r="C174" s="306" t="s">
        <v>6</v>
      </c>
      <c r="D174" s="759">
        <v>0</v>
      </c>
      <c r="E174" s="1051">
        <v>0</v>
      </c>
      <c r="F174" s="815"/>
    </row>
    <row r="175" spans="1:6" s="300" customFormat="1" ht="15.75" customHeight="1" x14ac:dyDescent="0.25">
      <c r="A175" s="1636" t="s">
        <v>89</v>
      </c>
      <c r="B175" s="1635" t="s">
        <v>677</v>
      </c>
      <c r="C175" s="306" t="s">
        <v>344</v>
      </c>
      <c r="D175" s="759">
        <f>D176+D177+D178</f>
        <v>0</v>
      </c>
      <c r="E175" s="1051">
        <f>E176+E177+E178</f>
        <v>0</v>
      </c>
      <c r="F175" s="815"/>
    </row>
    <row r="176" spans="1:6" s="300" customFormat="1" ht="18" customHeight="1" x14ac:dyDescent="0.25">
      <c r="A176" s="1278"/>
      <c r="B176" s="1278"/>
      <c r="C176" s="306" t="s">
        <v>236</v>
      </c>
      <c r="D176" s="759">
        <v>0</v>
      </c>
      <c r="E176" s="1051">
        <v>0</v>
      </c>
      <c r="F176" s="815"/>
    </row>
    <row r="177" spans="1:6" s="300" customFormat="1" ht="23.25" customHeight="1" x14ac:dyDescent="0.25">
      <c r="A177" s="1278"/>
      <c r="B177" s="1278"/>
      <c r="C177" s="306" t="s">
        <v>237</v>
      </c>
      <c r="D177" s="759">
        <v>0</v>
      </c>
      <c r="E177" s="1051">
        <v>0</v>
      </c>
      <c r="F177" s="815"/>
    </row>
    <row r="178" spans="1:6" s="300" customFormat="1" ht="16.5" customHeight="1" x14ac:dyDescent="0.25">
      <c r="A178" s="1278"/>
      <c r="B178" s="1278"/>
      <c r="C178" s="306" t="s">
        <v>6</v>
      </c>
      <c r="D178" s="759">
        <v>0</v>
      </c>
      <c r="E178" s="1051">
        <v>0</v>
      </c>
      <c r="F178" s="815"/>
    </row>
    <row r="179" spans="1:6" s="300" customFormat="1" ht="21.75" customHeight="1" x14ac:dyDescent="0.25">
      <c r="A179" s="1565">
        <v>2</v>
      </c>
      <c r="B179" s="1568" t="s">
        <v>137</v>
      </c>
      <c r="C179" s="313" t="s">
        <v>344</v>
      </c>
      <c r="D179" s="40">
        <f>D180+D181+D182</f>
        <v>47184.45</v>
      </c>
      <c r="E179" s="1052">
        <f>E180+E181+E182</f>
        <v>10735.420000000002</v>
      </c>
      <c r="F179" s="842"/>
    </row>
    <row r="180" spans="1:6" ht="18" customHeight="1" x14ac:dyDescent="0.25">
      <c r="A180" s="1566"/>
      <c r="B180" s="1569"/>
      <c r="C180" s="313" t="s">
        <v>236</v>
      </c>
      <c r="D180" s="40">
        <v>0</v>
      </c>
      <c r="E180" s="1052">
        <v>0</v>
      </c>
      <c r="F180" s="842"/>
    </row>
    <row r="181" spans="1:6" ht="18.75" customHeight="1" x14ac:dyDescent="0.25">
      <c r="A181" s="1566"/>
      <c r="B181" s="1569"/>
      <c r="C181" s="313" t="s">
        <v>237</v>
      </c>
      <c r="D181" s="40">
        <v>0</v>
      </c>
      <c r="E181" s="1052">
        <v>0</v>
      </c>
      <c r="F181" s="842"/>
    </row>
    <row r="182" spans="1:6" ht="16.5" customHeight="1" x14ac:dyDescent="0.25">
      <c r="A182" s="1567"/>
      <c r="B182" s="1570"/>
      <c r="C182" s="313" t="s">
        <v>6</v>
      </c>
      <c r="D182" s="40">
        <f>D183+D184+D185+D190+D192+D191+D193+D194+D195+D196+D197</f>
        <v>47184.45</v>
      </c>
      <c r="E182" s="40">
        <f>E183+E184+E185+E190+E192+E191+E193+E194+E195+E196+E197</f>
        <v>10735.420000000002</v>
      </c>
      <c r="F182" s="842"/>
    </row>
    <row r="183" spans="1:6" ht="30" customHeight="1" x14ac:dyDescent="0.25">
      <c r="A183" s="37" t="s">
        <v>121</v>
      </c>
      <c r="B183" s="14" t="s">
        <v>138</v>
      </c>
      <c r="C183" s="41" t="s">
        <v>6</v>
      </c>
      <c r="D183" s="38">
        <v>35157.449999999997</v>
      </c>
      <c r="E183" s="1053">
        <v>7573.77</v>
      </c>
      <c r="F183" s="784"/>
    </row>
    <row r="184" spans="1:6" s="237" customFormat="1" ht="28.5" customHeight="1" x14ac:dyDescent="0.25">
      <c r="A184" s="305" t="s">
        <v>124</v>
      </c>
      <c r="B184" s="14" t="s">
        <v>139</v>
      </c>
      <c r="C184" s="41" t="s">
        <v>6</v>
      </c>
      <c r="D184" s="38">
        <v>1800</v>
      </c>
      <c r="E184" s="1053">
        <v>304.02</v>
      </c>
      <c r="F184" s="784"/>
    </row>
    <row r="185" spans="1:6" ht="20.25" customHeight="1" x14ac:dyDescent="0.25">
      <c r="A185" s="305" t="s">
        <v>126</v>
      </c>
      <c r="B185" s="302" t="s">
        <v>320</v>
      </c>
      <c r="C185" s="306" t="s">
        <v>6</v>
      </c>
      <c r="D185" s="38">
        <v>9716.2000000000007</v>
      </c>
      <c r="E185" s="1053">
        <v>2857.63</v>
      </c>
      <c r="F185" s="784"/>
    </row>
    <row r="186" spans="1:6" ht="39" customHeight="1" x14ac:dyDescent="0.25">
      <c r="A186" s="303" t="s">
        <v>140</v>
      </c>
      <c r="B186" s="302" t="s">
        <v>141</v>
      </c>
      <c r="C186" s="306" t="s">
        <v>6</v>
      </c>
      <c r="D186" s="38">
        <v>0</v>
      </c>
      <c r="E186" s="1053">
        <v>0</v>
      </c>
      <c r="F186" s="784"/>
    </row>
    <row r="187" spans="1:6" ht="14.25" customHeight="1" x14ac:dyDescent="0.25">
      <c r="A187" s="1571" t="s">
        <v>143</v>
      </c>
      <c r="B187" s="1577" t="s">
        <v>136</v>
      </c>
      <c r="C187" s="216" t="s">
        <v>344</v>
      </c>
      <c r="D187" s="38">
        <f>D188+D189+D190</f>
        <v>0</v>
      </c>
      <c r="E187" s="1053">
        <f>E188+E189+E190</f>
        <v>0</v>
      </c>
      <c r="F187" s="784"/>
    </row>
    <row r="188" spans="1:6" s="300" customFormat="1" ht="18" customHeight="1" x14ac:dyDescent="0.25">
      <c r="A188" s="1572"/>
      <c r="B188" s="1577"/>
      <c r="C188" s="306" t="s">
        <v>236</v>
      </c>
      <c r="D188" s="38">
        <v>0</v>
      </c>
      <c r="E188" s="1053">
        <v>0</v>
      </c>
      <c r="F188" s="784"/>
    </row>
    <row r="189" spans="1:6" s="300" customFormat="1" ht="15" customHeight="1" x14ac:dyDescent="0.25">
      <c r="A189" s="1572"/>
      <c r="B189" s="1577"/>
      <c r="C189" s="306" t="s">
        <v>237</v>
      </c>
      <c r="D189" s="38">
        <v>0</v>
      </c>
      <c r="E189" s="1053">
        <v>0</v>
      </c>
      <c r="F189" s="784"/>
    </row>
    <row r="190" spans="1:6" s="300" customFormat="1" ht="20.25" customHeight="1" x14ac:dyDescent="0.25">
      <c r="A190" s="1573"/>
      <c r="B190" s="1578"/>
      <c r="C190" s="41" t="s">
        <v>6</v>
      </c>
      <c r="D190" s="38">
        <v>0</v>
      </c>
      <c r="E190" s="1053">
        <v>0</v>
      </c>
      <c r="F190" s="784"/>
    </row>
    <row r="191" spans="1:6" s="300" customFormat="1" ht="28.5" customHeight="1" x14ac:dyDescent="0.25">
      <c r="A191" s="37" t="s">
        <v>145</v>
      </c>
      <c r="B191" s="14" t="s">
        <v>146</v>
      </c>
      <c r="C191" s="306" t="s">
        <v>6</v>
      </c>
      <c r="D191" s="38">
        <v>0</v>
      </c>
      <c r="E191" s="1053">
        <v>0</v>
      </c>
      <c r="F191" s="784"/>
    </row>
    <row r="192" spans="1:6" s="300" customFormat="1" ht="40.5" customHeight="1" x14ac:dyDescent="0.25">
      <c r="A192" s="305" t="s">
        <v>148</v>
      </c>
      <c r="B192" s="14" t="s">
        <v>333</v>
      </c>
      <c r="C192" s="306" t="s">
        <v>6</v>
      </c>
      <c r="D192" s="38">
        <v>0</v>
      </c>
      <c r="E192" s="1053">
        <v>0</v>
      </c>
      <c r="F192" s="784"/>
    </row>
    <row r="193" spans="1:6" s="300" customFormat="1" ht="49.5" customHeight="1" x14ac:dyDescent="0.25">
      <c r="A193" s="37" t="s">
        <v>150</v>
      </c>
      <c r="B193" s="125" t="s">
        <v>462</v>
      </c>
      <c r="C193" s="306" t="s">
        <v>6</v>
      </c>
      <c r="D193" s="38">
        <v>0</v>
      </c>
      <c r="E193" s="1053">
        <v>0</v>
      </c>
      <c r="F193" s="784"/>
    </row>
    <row r="194" spans="1:6" s="300" customFormat="1" ht="43.5" customHeight="1" x14ac:dyDescent="0.25">
      <c r="A194" s="141" t="s">
        <v>463</v>
      </c>
      <c r="B194" s="125" t="s">
        <v>464</v>
      </c>
      <c r="C194" s="41" t="s">
        <v>6</v>
      </c>
      <c r="D194" s="38">
        <v>0</v>
      </c>
      <c r="E194" s="1053">
        <v>0</v>
      </c>
      <c r="F194" s="784"/>
    </row>
    <row r="195" spans="1:6" s="300" customFormat="1" ht="36.75" customHeight="1" x14ac:dyDescent="0.25">
      <c r="A195" s="141" t="s">
        <v>465</v>
      </c>
      <c r="B195" s="125" t="s">
        <v>424</v>
      </c>
      <c r="C195" s="41" t="s">
        <v>6</v>
      </c>
      <c r="D195" s="38">
        <v>0</v>
      </c>
      <c r="E195" s="1053">
        <v>0</v>
      </c>
      <c r="F195" s="784"/>
    </row>
    <row r="196" spans="1:6" s="300" customFormat="1" ht="45.75" customHeight="1" x14ac:dyDescent="0.25">
      <c r="A196" s="1144" t="s">
        <v>1075</v>
      </c>
      <c r="B196" s="1147" t="s">
        <v>1082</v>
      </c>
      <c r="C196" s="306"/>
      <c r="D196" s="38"/>
      <c r="E196" s="1053"/>
      <c r="F196" s="784"/>
    </row>
    <row r="197" spans="1:6" s="300" customFormat="1" ht="50.25" customHeight="1" x14ac:dyDescent="0.25">
      <c r="A197" s="1144" t="s">
        <v>1081</v>
      </c>
      <c r="B197" s="1147" t="s">
        <v>334</v>
      </c>
      <c r="C197" s="306" t="s">
        <v>6</v>
      </c>
      <c r="D197" s="38">
        <v>510.8</v>
      </c>
      <c r="E197" s="1053">
        <v>0</v>
      </c>
      <c r="F197" s="784"/>
    </row>
    <row r="198" spans="1:6" s="300" customFormat="1" ht="43.5" customHeight="1" x14ac:dyDescent="0.25">
      <c r="A198" s="326" t="s">
        <v>153</v>
      </c>
      <c r="B198" s="311" t="s">
        <v>154</v>
      </c>
      <c r="C198" s="313" t="s">
        <v>6</v>
      </c>
      <c r="D198" s="40">
        <f>D199+D200+D201</f>
        <v>36445.189999999995</v>
      </c>
      <c r="E198" s="1052">
        <f>E199+E200+E201</f>
        <v>8477.65</v>
      </c>
      <c r="F198" s="842"/>
    </row>
    <row r="199" spans="1:6" s="300" customFormat="1" ht="34.5" customHeight="1" x14ac:dyDescent="0.25">
      <c r="A199" s="142" t="s">
        <v>129</v>
      </c>
      <c r="B199" s="80" t="s">
        <v>342</v>
      </c>
      <c r="C199" s="41" t="s">
        <v>6</v>
      </c>
      <c r="D199" s="38">
        <v>35722.089999999997</v>
      </c>
      <c r="E199" s="1053">
        <v>8367.67</v>
      </c>
      <c r="F199" s="784"/>
    </row>
    <row r="200" spans="1:6" s="300" customFormat="1" ht="32.25" customHeight="1" x14ac:dyDescent="0.25">
      <c r="A200" s="142" t="s">
        <v>439</v>
      </c>
      <c r="B200" s="80" t="s">
        <v>320</v>
      </c>
      <c r="C200" s="41" t="s">
        <v>6</v>
      </c>
      <c r="D200" s="38">
        <v>723.1</v>
      </c>
      <c r="E200" s="1053">
        <v>109.98</v>
      </c>
      <c r="F200" s="784"/>
    </row>
    <row r="201" spans="1:6" s="300" customFormat="1" ht="33" customHeight="1" x14ac:dyDescent="0.25">
      <c r="A201" s="142" t="s">
        <v>440</v>
      </c>
      <c r="B201" s="125" t="s">
        <v>424</v>
      </c>
      <c r="C201" s="41" t="s">
        <v>6</v>
      </c>
      <c r="D201" s="38">
        <v>0</v>
      </c>
      <c r="E201" s="1053">
        <v>0</v>
      </c>
      <c r="F201" s="784"/>
    </row>
    <row r="202" spans="1:6" ht="18" customHeight="1" x14ac:dyDescent="0.25">
      <c r="A202" s="327" t="s">
        <v>156</v>
      </c>
      <c r="B202" s="328" t="s">
        <v>157</v>
      </c>
      <c r="C202" s="329" t="s">
        <v>6</v>
      </c>
      <c r="D202" s="464">
        <f>D203+D204+D205</f>
        <v>450</v>
      </c>
      <c r="E202" s="1054">
        <f>E203+E204+E205</f>
        <v>38.9</v>
      </c>
      <c r="F202" s="1061"/>
    </row>
    <row r="203" spans="1:6" ht="45" customHeight="1" x14ac:dyDescent="0.25">
      <c r="A203" s="141" t="s">
        <v>158</v>
      </c>
      <c r="B203" s="125" t="s">
        <v>159</v>
      </c>
      <c r="C203" s="41" t="s">
        <v>6</v>
      </c>
      <c r="D203" s="38">
        <v>0</v>
      </c>
      <c r="E203" s="1053">
        <v>0</v>
      </c>
      <c r="F203" s="784"/>
    </row>
    <row r="204" spans="1:6" ht="45" customHeight="1" x14ac:dyDescent="0.25">
      <c r="A204" s="141" t="s">
        <v>161</v>
      </c>
      <c r="B204" s="125" t="s">
        <v>162</v>
      </c>
      <c r="C204" s="41" t="s">
        <v>6</v>
      </c>
      <c r="D204" s="38">
        <v>150</v>
      </c>
      <c r="E204" s="1053">
        <v>0</v>
      </c>
      <c r="F204" s="784"/>
    </row>
    <row r="205" spans="1:6" ht="39.75" customHeight="1" x14ac:dyDescent="0.25">
      <c r="A205" s="141" t="s">
        <v>164</v>
      </c>
      <c r="B205" s="125" t="s">
        <v>165</v>
      </c>
      <c r="C205" s="41" t="s">
        <v>6</v>
      </c>
      <c r="D205" s="38">
        <v>300</v>
      </c>
      <c r="E205" s="1053">
        <v>38.9</v>
      </c>
      <c r="F205" s="784"/>
    </row>
    <row r="206" spans="1:6" s="300" customFormat="1" ht="15" customHeight="1" x14ac:dyDescent="0.25">
      <c r="A206" s="330" t="s">
        <v>167</v>
      </c>
      <c r="B206" s="236" t="s">
        <v>168</v>
      </c>
      <c r="C206" s="313" t="s">
        <v>6</v>
      </c>
      <c r="D206" s="40">
        <f>D207</f>
        <v>150</v>
      </c>
      <c r="E206" s="1052">
        <f>E207</f>
        <v>0</v>
      </c>
      <c r="F206" s="842"/>
    </row>
    <row r="207" spans="1:6" s="300" customFormat="1" ht="45.75" customHeight="1" x14ac:dyDescent="0.25">
      <c r="A207" s="319" t="s">
        <v>254</v>
      </c>
      <c r="B207" s="320" t="s">
        <v>57</v>
      </c>
      <c r="C207" s="307" t="s">
        <v>6</v>
      </c>
      <c r="D207" s="887">
        <v>150</v>
      </c>
      <c r="E207" s="1055">
        <v>0</v>
      </c>
      <c r="F207" s="784"/>
    </row>
    <row r="208" spans="1:6" s="300" customFormat="1" ht="21.75" customHeight="1" x14ac:dyDescent="0.25">
      <c r="A208" s="1622" t="s">
        <v>170</v>
      </c>
      <c r="B208" s="1642" t="s">
        <v>171</v>
      </c>
      <c r="C208" s="313" t="s">
        <v>344</v>
      </c>
      <c r="D208" s="40">
        <f>D209+D210+D211</f>
        <v>110</v>
      </c>
      <c r="E208" s="1052">
        <f>E209+E210+E211</f>
        <v>0</v>
      </c>
      <c r="F208" s="842"/>
    </row>
    <row r="209" spans="1:8" s="300" customFormat="1" ht="18.75" customHeight="1" x14ac:dyDescent="0.25">
      <c r="A209" s="1356"/>
      <c r="B209" s="1643"/>
      <c r="C209" s="309" t="s">
        <v>236</v>
      </c>
      <c r="D209" s="355">
        <v>0</v>
      </c>
      <c r="E209" s="1056">
        <v>0</v>
      </c>
      <c r="F209" s="842"/>
    </row>
    <row r="210" spans="1:8" ht="13.9" customHeight="1" x14ac:dyDescent="0.25">
      <c r="A210" s="1356"/>
      <c r="B210" s="1643"/>
      <c r="C210" s="309" t="s">
        <v>237</v>
      </c>
      <c r="D210" s="40">
        <f>D214+D217</f>
        <v>0</v>
      </c>
      <c r="E210" s="1052">
        <f>E214+E217</f>
        <v>0</v>
      </c>
      <c r="F210" s="842"/>
    </row>
    <row r="211" spans="1:8" ht="22.5" customHeight="1" x14ac:dyDescent="0.25">
      <c r="A211" s="1261"/>
      <c r="B211" s="1644"/>
      <c r="C211" s="313" t="s">
        <v>6</v>
      </c>
      <c r="D211" s="40">
        <f>D215+D212+D218+D219</f>
        <v>110</v>
      </c>
      <c r="E211" s="1052">
        <f>E215+E212+E218+E219</f>
        <v>0</v>
      </c>
      <c r="F211" s="842"/>
    </row>
    <row r="212" spans="1:8" ht="45" customHeight="1" x14ac:dyDescent="0.25">
      <c r="A212" s="319" t="s">
        <v>172</v>
      </c>
      <c r="B212" s="125" t="s">
        <v>173</v>
      </c>
      <c r="C212" s="306" t="s">
        <v>6</v>
      </c>
      <c r="D212" s="38">
        <v>110</v>
      </c>
      <c r="E212" s="1053">
        <v>0</v>
      </c>
      <c r="F212" s="784"/>
    </row>
    <row r="213" spans="1:8" ht="15.75" customHeight="1" x14ac:dyDescent="0.25">
      <c r="A213" s="1297" t="s">
        <v>175</v>
      </c>
      <c r="B213" s="1621" t="s">
        <v>176</v>
      </c>
      <c r="C213" s="41" t="s">
        <v>344</v>
      </c>
      <c r="D213" s="38">
        <f>D214+D215</f>
        <v>0</v>
      </c>
      <c r="E213" s="1053">
        <f>E214+E215</f>
        <v>0</v>
      </c>
      <c r="F213" s="784"/>
    </row>
    <row r="214" spans="1:8" s="237" customFormat="1" x14ac:dyDescent="0.25">
      <c r="A214" s="1356"/>
      <c r="B214" s="1356"/>
      <c r="C214" s="41" t="s">
        <v>237</v>
      </c>
      <c r="D214" s="38">
        <v>0</v>
      </c>
      <c r="E214" s="1053">
        <v>0</v>
      </c>
      <c r="F214" s="784"/>
    </row>
    <row r="215" spans="1:8" ht="18.75" customHeight="1" x14ac:dyDescent="0.25">
      <c r="A215" s="1261"/>
      <c r="B215" s="1356"/>
      <c r="C215" s="41" t="s">
        <v>6</v>
      </c>
      <c r="D215" s="38">
        <v>0</v>
      </c>
      <c r="E215" s="1053">
        <v>0</v>
      </c>
      <c r="F215" s="784"/>
    </row>
    <row r="216" spans="1:8" ht="12.75" customHeight="1" x14ac:dyDescent="0.25">
      <c r="A216" s="1297" t="s">
        <v>466</v>
      </c>
      <c r="B216" s="1621" t="s">
        <v>467</v>
      </c>
      <c r="C216" s="325" t="s">
        <v>344</v>
      </c>
      <c r="D216" s="38">
        <f>D217+D218</f>
        <v>0</v>
      </c>
      <c r="E216" s="1053">
        <f>E217+E218</f>
        <v>0</v>
      </c>
      <c r="F216" s="784"/>
    </row>
    <row r="217" spans="1:8" ht="11.25" customHeight="1" x14ac:dyDescent="0.25">
      <c r="A217" s="1804"/>
      <c r="B217" s="1510"/>
      <c r="C217" s="41" t="s">
        <v>237</v>
      </c>
      <c r="D217" s="38">
        <v>0</v>
      </c>
      <c r="E217" s="1053">
        <v>0</v>
      </c>
      <c r="F217" s="784"/>
    </row>
    <row r="218" spans="1:8" s="237" customFormat="1" ht="15" customHeight="1" thickBot="1" x14ac:dyDescent="0.3">
      <c r="A218" s="1805"/>
      <c r="B218" s="1511"/>
      <c r="C218" s="41" t="s">
        <v>6</v>
      </c>
      <c r="D218" s="38">
        <v>0</v>
      </c>
      <c r="E218" s="1053">
        <v>0</v>
      </c>
      <c r="F218" s="784"/>
    </row>
    <row r="219" spans="1:8" ht="45" customHeight="1" thickBot="1" x14ac:dyDescent="0.3">
      <c r="A219" s="332" t="s">
        <v>624</v>
      </c>
      <c r="B219" s="318" t="s">
        <v>678</v>
      </c>
      <c r="C219" s="306" t="s">
        <v>6</v>
      </c>
      <c r="D219" s="38">
        <v>0</v>
      </c>
      <c r="E219" s="1053">
        <v>0</v>
      </c>
      <c r="F219" s="784"/>
    </row>
    <row r="220" spans="1:8" ht="45" customHeight="1" x14ac:dyDescent="0.25">
      <c r="A220" s="333" t="s">
        <v>679</v>
      </c>
      <c r="B220" s="331" t="s">
        <v>151</v>
      </c>
      <c r="C220" s="317" t="s">
        <v>6</v>
      </c>
      <c r="D220" s="888">
        <v>0</v>
      </c>
      <c r="E220" s="1057">
        <v>0</v>
      </c>
      <c r="F220" s="842"/>
    </row>
    <row r="221" spans="1:8" ht="30" customHeight="1" x14ac:dyDescent="0.25">
      <c r="A221" s="334" t="s">
        <v>680</v>
      </c>
      <c r="B221" s="236" t="s">
        <v>612</v>
      </c>
      <c r="C221" s="317" t="s">
        <v>6</v>
      </c>
      <c r="D221" s="40">
        <f>D222</f>
        <v>0</v>
      </c>
      <c r="E221" s="1052">
        <f>E222</f>
        <v>0</v>
      </c>
      <c r="F221" s="842"/>
    </row>
    <row r="222" spans="1:8" s="237" customFormat="1" x14ac:dyDescent="0.25">
      <c r="A222" s="335" t="s">
        <v>614</v>
      </c>
      <c r="B222" s="314" t="s">
        <v>613</v>
      </c>
      <c r="C222" s="306" t="s">
        <v>6</v>
      </c>
      <c r="D222" s="38">
        <v>0</v>
      </c>
      <c r="E222" s="1058">
        <v>0</v>
      </c>
      <c r="F222" s="784"/>
    </row>
    <row r="223" spans="1:8" ht="29.25" customHeight="1" x14ac:dyDescent="0.25">
      <c r="A223" s="1622" t="s">
        <v>681</v>
      </c>
      <c r="B223" s="1642" t="s">
        <v>682</v>
      </c>
      <c r="C223" s="313" t="s">
        <v>344</v>
      </c>
      <c r="D223" s="40">
        <f>D224+D225+D226</f>
        <v>2382.8900000000003</v>
      </c>
      <c r="E223" s="40">
        <f>E224+E225+E226</f>
        <v>0</v>
      </c>
      <c r="F223" s="842"/>
    </row>
    <row r="224" spans="1:8" s="300" customFormat="1" ht="29.25" customHeight="1" x14ac:dyDescent="0.25">
      <c r="A224" s="1356"/>
      <c r="B224" s="1356"/>
      <c r="C224" s="306" t="s">
        <v>236</v>
      </c>
      <c r="D224" s="40">
        <f>D229</f>
        <v>1998.4</v>
      </c>
      <c r="E224" s="1052">
        <v>0</v>
      </c>
      <c r="F224" s="842"/>
      <c r="G224" s="238"/>
      <c r="H224" s="301"/>
    </row>
    <row r="225" spans="1:8" s="300" customFormat="1" ht="29.25" customHeight="1" x14ac:dyDescent="0.25">
      <c r="A225" s="1356"/>
      <c r="B225" s="1356"/>
      <c r="C225" s="306" t="s">
        <v>237</v>
      </c>
      <c r="D225" s="40">
        <f>D230</f>
        <v>380.65</v>
      </c>
      <c r="E225" s="1052">
        <v>0</v>
      </c>
      <c r="F225" s="842"/>
      <c r="G225" s="238"/>
      <c r="H225" s="301"/>
    </row>
    <row r="226" spans="1:8" s="300" customFormat="1" ht="29.25" customHeight="1" x14ac:dyDescent="0.25">
      <c r="A226" s="1261"/>
      <c r="B226" s="1261"/>
      <c r="C226" s="306" t="s">
        <v>6</v>
      </c>
      <c r="D226" s="40">
        <f>D231</f>
        <v>3.84</v>
      </c>
      <c r="E226" s="1052">
        <v>0</v>
      </c>
      <c r="F226" s="842"/>
      <c r="G226" s="238"/>
      <c r="H226" s="301"/>
    </row>
    <row r="227" spans="1:8" s="300" customFormat="1" ht="29.25" customHeight="1" x14ac:dyDescent="0.25">
      <c r="A227" s="335" t="s">
        <v>617</v>
      </c>
      <c r="B227" s="1146" t="s">
        <v>1083</v>
      </c>
      <c r="C227" s="313"/>
      <c r="D227" s="40">
        <v>0</v>
      </c>
      <c r="E227" s="1052">
        <v>0</v>
      </c>
      <c r="F227" s="842"/>
      <c r="G227" s="238"/>
      <c r="H227" s="301"/>
    </row>
    <row r="228" spans="1:8" ht="19.5" customHeight="1" x14ac:dyDescent="0.25">
      <c r="A228" s="1525" t="s">
        <v>618</v>
      </c>
      <c r="B228" s="1579" t="s">
        <v>1084</v>
      </c>
      <c r="C228" s="313" t="s">
        <v>344</v>
      </c>
      <c r="D228" s="40">
        <f>D229+D231+D230</f>
        <v>2382.89</v>
      </c>
      <c r="E228" s="40">
        <f>E229+E231+E230</f>
        <v>0</v>
      </c>
      <c r="F228" s="842"/>
    </row>
    <row r="229" spans="1:8" ht="19.5" customHeight="1" x14ac:dyDescent="0.25">
      <c r="A229" s="1574"/>
      <c r="B229" s="1475"/>
      <c r="C229" s="306" t="s">
        <v>236</v>
      </c>
      <c r="D229" s="38">
        <f>D233</f>
        <v>1998.4</v>
      </c>
      <c r="E229" s="1058">
        <v>0</v>
      </c>
      <c r="F229" s="784"/>
    </row>
    <row r="230" spans="1:8" s="300" customFormat="1" ht="19.5" customHeight="1" x14ac:dyDescent="0.25">
      <c r="A230" s="1574"/>
      <c r="B230" s="1475"/>
      <c r="C230" s="306" t="s">
        <v>237</v>
      </c>
      <c r="D230" s="38">
        <f>D234</f>
        <v>380.65</v>
      </c>
      <c r="E230" s="1058">
        <v>0</v>
      </c>
      <c r="F230" s="784"/>
      <c r="G230" s="238"/>
      <c r="H230" s="301"/>
    </row>
    <row r="231" spans="1:8" ht="27.75" customHeight="1" x14ac:dyDescent="0.25">
      <c r="A231" s="1574"/>
      <c r="B231" s="1475"/>
      <c r="C231" s="306" t="s">
        <v>6</v>
      </c>
      <c r="D231" s="38">
        <f>D235</f>
        <v>3.84</v>
      </c>
      <c r="E231" s="1058">
        <v>0</v>
      </c>
      <c r="F231" s="784"/>
    </row>
    <row r="232" spans="1:8" s="300" customFormat="1" ht="15.75" customHeight="1" x14ac:dyDescent="0.25">
      <c r="A232" s="1546"/>
      <c r="B232" s="1579" t="s">
        <v>1085</v>
      </c>
      <c r="C232" s="313" t="s">
        <v>344</v>
      </c>
      <c r="D232" s="355">
        <f>D233+D234+D235</f>
        <v>2382.8900000000003</v>
      </c>
      <c r="E232" s="355">
        <f>E233+E234+E235</f>
        <v>0</v>
      </c>
      <c r="F232" s="842"/>
    </row>
    <row r="233" spans="1:8" s="300" customFormat="1" ht="19.5" customHeight="1" x14ac:dyDescent="0.25">
      <c r="A233" s="1547"/>
      <c r="B233" s="1475"/>
      <c r="C233" s="306" t="s">
        <v>236</v>
      </c>
      <c r="D233" s="38">
        <v>1998.4</v>
      </c>
      <c r="E233" s="38">
        <v>0</v>
      </c>
      <c r="F233" s="784"/>
    </row>
    <row r="234" spans="1:8" s="300" customFormat="1" ht="19.5" customHeight="1" x14ac:dyDescent="0.25">
      <c r="A234" s="1547"/>
      <c r="B234" s="1580"/>
      <c r="C234" s="306" t="s">
        <v>237</v>
      </c>
      <c r="D234" s="38">
        <v>380.65</v>
      </c>
      <c r="E234" s="38">
        <v>0</v>
      </c>
      <c r="F234" s="784"/>
    </row>
    <row r="235" spans="1:8" s="300" customFormat="1" ht="22.5" customHeight="1" x14ac:dyDescent="0.25">
      <c r="A235" s="1547"/>
      <c r="B235" s="1580"/>
      <c r="C235" s="307" t="s">
        <v>6</v>
      </c>
      <c r="D235" s="38">
        <v>3.84</v>
      </c>
      <c r="E235" s="38">
        <v>0</v>
      </c>
      <c r="F235" s="784"/>
    </row>
    <row r="236" spans="1:8" s="300" customFormat="1" ht="21.75" customHeight="1" x14ac:dyDescent="0.25">
      <c r="A236" s="334" t="s">
        <v>377</v>
      </c>
      <c r="B236" s="236" t="s">
        <v>683</v>
      </c>
      <c r="C236" s="317" t="s">
        <v>6</v>
      </c>
      <c r="D236" s="40">
        <f>D237</f>
        <v>0</v>
      </c>
      <c r="E236" s="40">
        <f>E237</f>
        <v>0</v>
      </c>
      <c r="F236" s="842"/>
    </row>
    <row r="237" spans="1:8" s="300" customFormat="1" ht="15.75" customHeight="1" x14ac:dyDescent="0.25">
      <c r="A237" s="335" t="s">
        <v>621</v>
      </c>
      <c r="B237" s="314" t="s">
        <v>683</v>
      </c>
      <c r="C237" s="306" t="s">
        <v>6</v>
      </c>
      <c r="D237" s="38">
        <v>0</v>
      </c>
      <c r="E237" s="38">
        <v>0</v>
      </c>
      <c r="F237" s="784"/>
    </row>
    <row r="238" spans="1:8" s="300" customFormat="1" ht="21" customHeight="1" x14ac:dyDescent="0.25">
      <c r="A238" s="1802" t="s">
        <v>179</v>
      </c>
      <c r="B238" s="1524" t="s">
        <v>1086</v>
      </c>
      <c r="C238" s="313" t="s">
        <v>344</v>
      </c>
      <c r="D238" s="40">
        <f>D239+D240+D241+D242</f>
        <v>49023.93</v>
      </c>
      <c r="E238" s="40">
        <f>E239+E240+E241+E242</f>
        <v>0</v>
      </c>
      <c r="F238" s="784"/>
    </row>
    <row r="239" spans="1:8" s="300" customFormat="1" ht="17.25" customHeight="1" x14ac:dyDescent="0.25">
      <c r="A239" s="1803"/>
      <c r="B239" s="1536"/>
      <c r="C239" s="313" t="s">
        <v>236</v>
      </c>
      <c r="D239" s="40">
        <f>D244</f>
        <v>43477.399999999994</v>
      </c>
      <c r="E239" s="40">
        <f>E244</f>
        <v>0</v>
      </c>
      <c r="F239" s="784"/>
    </row>
    <row r="240" spans="1:8" s="300" customFormat="1" ht="19.5" customHeight="1" x14ac:dyDescent="0.25">
      <c r="A240" s="1803"/>
      <c r="B240" s="1536"/>
      <c r="C240" s="313" t="s">
        <v>237</v>
      </c>
      <c r="D240" s="40">
        <f>D245</f>
        <v>887.29</v>
      </c>
      <c r="E240" s="40">
        <v>0</v>
      </c>
      <c r="F240" s="784"/>
    </row>
    <row r="241" spans="1:6" s="300" customFormat="1" ht="19.5" customHeight="1" x14ac:dyDescent="0.25">
      <c r="A241" s="1803"/>
      <c r="B241" s="1536"/>
      <c r="C241" s="313" t="s">
        <v>6</v>
      </c>
      <c r="D241" s="40">
        <f>D246</f>
        <v>590.94000000000005</v>
      </c>
      <c r="E241" s="40">
        <v>0</v>
      </c>
      <c r="F241" s="784"/>
    </row>
    <row r="242" spans="1:6" s="300" customFormat="1" ht="17.25" customHeight="1" x14ac:dyDescent="0.25">
      <c r="A242" s="1803"/>
      <c r="B242" s="1536"/>
      <c r="C242" s="1146" t="s">
        <v>1071</v>
      </c>
      <c r="D242" s="40">
        <f>D247</f>
        <v>4068.3</v>
      </c>
      <c r="E242" s="40">
        <v>0</v>
      </c>
      <c r="F242" s="784"/>
    </row>
    <row r="243" spans="1:6" s="300" customFormat="1" ht="17.25" customHeight="1" x14ac:dyDescent="0.25">
      <c r="A243" s="1795" t="s">
        <v>1088</v>
      </c>
      <c r="B243" s="1710" t="s">
        <v>1087</v>
      </c>
      <c r="C243" s="306" t="s">
        <v>344</v>
      </c>
      <c r="D243" s="38">
        <f>D244+D245+D246+D247</f>
        <v>49023.93</v>
      </c>
      <c r="E243" s="38">
        <f>E244+E245+E246+E247</f>
        <v>0</v>
      </c>
      <c r="F243" s="784"/>
    </row>
    <row r="244" spans="1:6" s="300" customFormat="1" ht="17.25" customHeight="1" x14ac:dyDescent="0.25">
      <c r="A244" s="1768"/>
      <c r="B244" s="1278"/>
      <c r="C244" s="306" t="s">
        <v>236</v>
      </c>
      <c r="D244" s="38">
        <f>D249</f>
        <v>43477.399999999994</v>
      </c>
      <c r="E244" s="38">
        <v>0</v>
      </c>
      <c r="F244" s="784"/>
    </row>
    <row r="245" spans="1:6" s="300" customFormat="1" ht="17.25" customHeight="1" x14ac:dyDescent="0.25">
      <c r="A245" s="1768"/>
      <c r="B245" s="1278"/>
      <c r="C245" s="306" t="s">
        <v>237</v>
      </c>
      <c r="D245" s="38">
        <f>D250</f>
        <v>887.29</v>
      </c>
      <c r="E245" s="38">
        <v>0</v>
      </c>
      <c r="F245" s="784"/>
    </row>
    <row r="246" spans="1:6" s="300" customFormat="1" ht="17.25" customHeight="1" x14ac:dyDescent="0.25">
      <c r="A246" s="1768"/>
      <c r="B246" s="1278"/>
      <c r="C246" s="306" t="s">
        <v>6</v>
      </c>
      <c r="D246" s="38">
        <f>D251</f>
        <v>590.94000000000005</v>
      </c>
      <c r="E246" s="38">
        <v>0</v>
      </c>
      <c r="F246" s="784"/>
    </row>
    <row r="247" spans="1:6" s="300" customFormat="1" ht="17.25" customHeight="1" x14ac:dyDescent="0.25">
      <c r="A247" s="1768"/>
      <c r="B247" s="1278"/>
      <c r="C247" s="1147" t="s">
        <v>1071</v>
      </c>
      <c r="D247" s="38">
        <f>D252</f>
        <v>4068.3</v>
      </c>
      <c r="E247" s="38">
        <v>0</v>
      </c>
      <c r="F247" s="784"/>
    </row>
    <row r="248" spans="1:6" s="300" customFormat="1" ht="17.25" customHeight="1" x14ac:dyDescent="0.25">
      <c r="A248" s="1795" t="s">
        <v>1089</v>
      </c>
      <c r="B248" s="1710" t="s">
        <v>1090</v>
      </c>
      <c r="C248" s="306" t="s">
        <v>344</v>
      </c>
      <c r="D248" s="38">
        <f>D249+D250+D251+D252</f>
        <v>49023.93</v>
      </c>
      <c r="E248" s="38">
        <f>E249+E250+E251+E252</f>
        <v>0</v>
      </c>
      <c r="F248" s="784"/>
    </row>
    <row r="249" spans="1:6" s="300" customFormat="1" ht="17.25" customHeight="1" x14ac:dyDescent="0.25">
      <c r="A249" s="1768"/>
      <c r="B249" s="1278"/>
      <c r="C249" s="306" t="s">
        <v>236</v>
      </c>
      <c r="D249" s="38">
        <f>D254+D259+D264</f>
        <v>43477.399999999994</v>
      </c>
      <c r="E249" s="38">
        <v>0</v>
      </c>
      <c r="F249" s="784"/>
    </row>
    <row r="250" spans="1:6" s="300" customFormat="1" ht="17.25" customHeight="1" x14ac:dyDescent="0.25">
      <c r="A250" s="1768"/>
      <c r="B250" s="1278"/>
      <c r="C250" s="306" t="s">
        <v>237</v>
      </c>
      <c r="D250" s="38">
        <f>D255+D260+D265</f>
        <v>887.29</v>
      </c>
      <c r="E250" s="38">
        <v>0</v>
      </c>
      <c r="F250" s="784"/>
    </row>
    <row r="251" spans="1:6" s="300" customFormat="1" ht="17.25" customHeight="1" x14ac:dyDescent="0.25">
      <c r="A251" s="1768"/>
      <c r="B251" s="1278"/>
      <c r="C251" s="306" t="s">
        <v>6</v>
      </c>
      <c r="D251" s="38">
        <f>D256+D261+D266</f>
        <v>590.94000000000005</v>
      </c>
      <c r="E251" s="38">
        <v>0</v>
      </c>
      <c r="F251" s="784"/>
    </row>
    <row r="252" spans="1:6" s="300" customFormat="1" ht="17.25" customHeight="1" x14ac:dyDescent="0.25">
      <c r="A252" s="1768"/>
      <c r="B252" s="1278"/>
      <c r="C252" s="1147" t="s">
        <v>1071</v>
      </c>
      <c r="D252" s="38">
        <f>D257+D262+D267</f>
        <v>4068.3</v>
      </c>
      <c r="E252" s="38">
        <v>0</v>
      </c>
      <c r="F252" s="784"/>
    </row>
    <row r="253" spans="1:6" s="300" customFormat="1" ht="17.25" customHeight="1" x14ac:dyDescent="0.25">
      <c r="A253" s="1795" t="s">
        <v>1094</v>
      </c>
      <c r="B253" s="1710" t="s">
        <v>1091</v>
      </c>
      <c r="C253" s="306" t="s">
        <v>344</v>
      </c>
      <c r="D253" s="38">
        <f>D254+D255+D256+D257</f>
        <v>33674.729999999996</v>
      </c>
      <c r="E253" s="38">
        <f>E254+E255+E256+E257</f>
        <v>0</v>
      </c>
      <c r="F253" s="784"/>
    </row>
    <row r="254" spans="1:6" s="300" customFormat="1" ht="17.25" customHeight="1" x14ac:dyDescent="0.25">
      <c r="A254" s="1768"/>
      <c r="B254" s="1278"/>
      <c r="C254" s="306" t="s">
        <v>236</v>
      </c>
      <c r="D254" s="38">
        <v>29878.799999999999</v>
      </c>
      <c r="E254" s="38">
        <v>0</v>
      </c>
      <c r="F254" s="784"/>
    </row>
    <row r="255" spans="1:6" s="300" customFormat="1" ht="17.25" customHeight="1" x14ac:dyDescent="0.25">
      <c r="A255" s="1768"/>
      <c r="B255" s="1278"/>
      <c r="C255" s="306" t="s">
        <v>237</v>
      </c>
      <c r="D255" s="38">
        <v>609.77</v>
      </c>
      <c r="E255" s="38">
        <v>0</v>
      </c>
      <c r="F255" s="784"/>
    </row>
    <row r="256" spans="1:6" s="300" customFormat="1" ht="17.25" customHeight="1" x14ac:dyDescent="0.25">
      <c r="A256" s="1768"/>
      <c r="B256" s="1278"/>
      <c r="C256" s="306" t="s">
        <v>6</v>
      </c>
      <c r="D256" s="38">
        <v>336.66</v>
      </c>
      <c r="E256" s="38">
        <v>0</v>
      </c>
      <c r="F256" s="784"/>
    </row>
    <row r="257" spans="1:8" s="300" customFormat="1" ht="17.25" customHeight="1" x14ac:dyDescent="0.25">
      <c r="A257" s="1768"/>
      <c r="B257" s="1278"/>
      <c r="C257" s="1147" t="s">
        <v>1071</v>
      </c>
      <c r="D257" s="38">
        <v>2849.5</v>
      </c>
      <c r="E257" s="38">
        <v>0</v>
      </c>
      <c r="F257" s="784"/>
    </row>
    <row r="258" spans="1:8" s="300" customFormat="1" ht="17.25" customHeight="1" x14ac:dyDescent="0.25">
      <c r="A258" s="1795" t="s">
        <v>1095</v>
      </c>
      <c r="B258" s="1710" t="s">
        <v>1092</v>
      </c>
      <c r="C258" s="313" t="s">
        <v>344</v>
      </c>
      <c r="D258" s="40">
        <f>D259+D260+D261+D262</f>
        <v>8935.1999999999989</v>
      </c>
      <c r="E258" s="40">
        <f>E259+E260+E261+E262</f>
        <v>0</v>
      </c>
      <c r="F258" s="784"/>
    </row>
    <row r="259" spans="1:8" s="300" customFormat="1" ht="17.25" customHeight="1" x14ac:dyDescent="0.25">
      <c r="A259" s="1768"/>
      <c r="B259" s="1278"/>
      <c r="C259" s="306" t="s">
        <v>236</v>
      </c>
      <c r="D259" s="38">
        <v>7975.4</v>
      </c>
      <c r="E259" s="38">
        <v>0</v>
      </c>
      <c r="F259" s="784"/>
    </row>
    <row r="260" spans="1:8" s="300" customFormat="1" ht="17.25" customHeight="1" x14ac:dyDescent="0.25">
      <c r="A260" s="1768"/>
      <c r="B260" s="1278"/>
      <c r="C260" s="306" t="s">
        <v>237</v>
      </c>
      <c r="D260" s="38">
        <v>162.76</v>
      </c>
      <c r="E260" s="38">
        <v>0</v>
      </c>
      <c r="F260" s="784"/>
    </row>
    <row r="261" spans="1:8" s="300" customFormat="1" ht="17.25" customHeight="1" x14ac:dyDescent="0.25">
      <c r="A261" s="1768"/>
      <c r="B261" s="1278"/>
      <c r="C261" s="306" t="s">
        <v>6</v>
      </c>
      <c r="D261" s="38">
        <v>82.24</v>
      </c>
      <c r="E261" s="38">
        <v>0</v>
      </c>
      <c r="F261" s="784"/>
    </row>
    <row r="262" spans="1:8" s="300" customFormat="1" ht="17.25" customHeight="1" x14ac:dyDescent="0.25">
      <c r="A262" s="1768"/>
      <c r="B262" s="1278"/>
      <c r="C262" s="1147" t="s">
        <v>1071</v>
      </c>
      <c r="D262" s="38">
        <v>714.8</v>
      </c>
      <c r="E262" s="38">
        <v>0</v>
      </c>
      <c r="F262" s="784"/>
    </row>
    <row r="263" spans="1:8" s="300" customFormat="1" ht="17.25" customHeight="1" x14ac:dyDescent="0.25">
      <c r="A263" s="1795" t="s">
        <v>1096</v>
      </c>
      <c r="B263" s="1710" t="s">
        <v>1093</v>
      </c>
      <c r="C263" s="313" t="s">
        <v>344</v>
      </c>
      <c r="D263" s="40">
        <f>D264+D265+D266+D267</f>
        <v>6414</v>
      </c>
      <c r="E263" s="40">
        <f>E264+E265+E266+E267</f>
        <v>0</v>
      </c>
      <c r="F263" s="784"/>
    </row>
    <row r="264" spans="1:8" s="300" customFormat="1" ht="17.25" customHeight="1" x14ac:dyDescent="0.25">
      <c r="A264" s="1768"/>
      <c r="B264" s="1278"/>
      <c r="C264" s="306" t="s">
        <v>236</v>
      </c>
      <c r="D264" s="38">
        <v>5623.2</v>
      </c>
      <c r="E264" s="38">
        <v>0</v>
      </c>
      <c r="F264" s="784"/>
    </row>
    <row r="265" spans="1:8" s="300" customFormat="1" ht="17.25" customHeight="1" x14ac:dyDescent="0.25">
      <c r="A265" s="1768"/>
      <c r="B265" s="1278"/>
      <c r="C265" s="306" t="s">
        <v>237</v>
      </c>
      <c r="D265" s="38">
        <v>114.76</v>
      </c>
      <c r="E265" s="38">
        <v>0</v>
      </c>
      <c r="F265" s="784"/>
    </row>
    <row r="266" spans="1:8" s="300" customFormat="1" ht="17.25" customHeight="1" x14ac:dyDescent="0.25">
      <c r="A266" s="1768"/>
      <c r="B266" s="1278"/>
      <c r="C266" s="306" t="s">
        <v>6</v>
      </c>
      <c r="D266" s="38">
        <v>172.04</v>
      </c>
      <c r="E266" s="38">
        <v>0</v>
      </c>
      <c r="F266" s="784"/>
    </row>
    <row r="267" spans="1:8" s="300" customFormat="1" ht="17.25" customHeight="1" x14ac:dyDescent="0.25">
      <c r="A267" s="1768"/>
      <c r="B267" s="1278"/>
      <c r="C267" s="1147" t="s">
        <v>1071</v>
      </c>
      <c r="D267" s="38">
        <v>504</v>
      </c>
      <c r="E267" s="38">
        <v>0</v>
      </c>
      <c r="F267" s="784"/>
    </row>
    <row r="268" spans="1:8" s="237" customFormat="1" ht="42" customHeight="1" x14ac:dyDescent="0.25">
      <c r="A268" s="2084" t="s">
        <v>1017</v>
      </c>
      <c r="B268" s="2085"/>
      <c r="C268" s="2085"/>
      <c r="D268" s="2085"/>
      <c r="E268" s="2086"/>
      <c r="F268" s="867"/>
      <c r="G268" s="73"/>
      <c r="H268" s="219"/>
    </row>
    <row r="269" spans="1:8" s="237" customFormat="1" ht="18" customHeight="1" x14ac:dyDescent="0.25">
      <c r="A269" s="512">
        <v>1</v>
      </c>
      <c r="B269" s="513">
        <v>2</v>
      </c>
      <c r="C269" s="513">
        <v>3</v>
      </c>
      <c r="D269" s="513">
        <v>4</v>
      </c>
      <c r="E269" s="513">
        <v>5</v>
      </c>
      <c r="F269" s="785"/>
      <c r="G269" s="73"/>
      <c r="H269" s="219"/>
    </row>
    <row r="270" spans="1:8" ht="14.25" customHeight="1" x14ac:dyDescent="0.25">
      <c r="A270" s="1583"/>
      <c r="B270" s="1585" t="s">
        <v>720</v>
      </c>
      <c r="C270" s="514" t="s">
        <v>344</v>
      </c>
      <c r="D270" s="515">
        <f>D271+D272</f>
        <v>71903.456999999995</v>
      </c>
      <c r="E270" s="515">
        <f>E271+E272</f>
        <v>7459.06</v>
      </c>
      <c r="F270" s="786"/>
      <c r="G270" s="277"/>
    </row>
    <row r="271" spans="1:8" ht="20.25" customHeight="1" x14ac:dyDescent="0.25">
      <c r="A271" s="1584"/>
      <c r="B271" s="1586"/>
      <c r="C271" s="25" t="s">
        <v>13</v>
      </c>
      <c r="D271" s="273">
        <f>D278+D274+D275</f>
        <v>20113.777000000002</v>
      </c>
      <c r="E271" s="273">
        <f>E278+E274</f>
        <v>0</v>
      </c>
      <c r="F271" s="786"/>
      <c r="G271" s="277"/>
    </row>
    <row r="272" spans="1:8" ht="23.25" customHeight="1" x14ac:dyDescent="0.25">
      <c r="A272" s="1584"/>
      <c r="B272" s="1586"/>
      <c r="C272" s="25" t="s">
        <v>14</v>
      </c>
      <c r="D272" s="273">
        <f>D276+D279</f>
        <v>51789.679999999993</v>
      </c>
      <c r="E272" s="273">
        <f>E275+E279</f>
        <v>7459.06</v>
      </c>
      <c r="F272" s="786"/>
      <c r="G272" s="277"/>
    </row>
    <row r="273" spans="1:8" ht="26.25" customHeight="1" x14ac:dyDescent="0.25">
      <c r="A273" s="271" t="s">
        <v>293</v>
      </c>
      <c r="B273" s="25" t="s">
        <v>15</v>
      </c>
      <c r="C273" s="25" t="s">
        <v>344</v>
      </c>
      <c r="D273" s="494">
        <f>D274+D275+D276</f>
        <v>12178.666999999999</v>
      </c>
      <c r="E273" s="1139">
        <f>E274+E275+E276</f>
        <v>0</v>
      </c>
      <c r="F273" s="402"/>
      <c r="G273" s="133"/>
    </row>
    <row r="274" spans="1:8" ht="90" x14ac:dyDescent="0.25">
      <c r="A274" s="122" t="s">
        <v>111</v>
      </c>
      <c r="B274" s="357" t="s">
        <v>16</v>
      </c>
      <c r="C274" s="436" t="s">
        <v>13</v>
      </c>
      <c r="D274" s="20">
        <v>3.387</v>
      </c>
      <c r="E274" s="20">
        <v>0</v>
      </c>
      <c r="F274" s="403"/>
      <c r="G274" s="133"/>
    </row>
    <row r="275" spans="1:8" ht="60" x14ac:dyDescent="0.25">
      <c r="A275" s="122" t="s">
        <v>114</v>
      </c>
      <c r="B275" s="357" t="s">
        <v>17</v>
      </c>
      <c r="C275" s="1140" t="s">
        <v>13</v>
      </c>
      <c r="D275" s="272">
        <v>9740.2199999999993</v>
      </c>
      <c r="E275" s="272">
        <v>0</v>
      </c>
      <c r="F275" s="787"/>
      <c r="G275" s="133"/>
    </row>
    <row r="276" spans="1:8" s="300" customFormat="1" ht="30" x14ac:dyDescent="0.25">
      <c r="A276" s="122" t="s">
        <v>116</v>
      </c>
      <c r="B276" s="357" t="s">
        <v>1097</v>
      </c>
      <c r="C276" s="1140" t="s">
        <v>14</v>
      </c>
      <c r="D276" s="272">
        <v>2435.06</v>
      </c>
      <c r="E276" s="272">
        <v>0</v>
      </c>
      <c r="F276" s="787"/>
      <c r="G276" s="133"/>
      <c r="H276" s="301"/>
    </row>
    <row r="277" spans="1:8" ht="15.75" customHeight="1" x14ac:dyDescent="0.25">
      <c r="A277" s="1391">
        <v>2</v>
      </c>
      <c r="B277" s="1461" t="s">
        <v>1098</v>
      </c>
      <c r="C277" s="25" t="s">
        <v>344</v>
      </c>
      <c r="D277" s="273">
        <f>D278+D279</f>
        <v>59724.789999999994</v>
      </c>
      <c r="E277" s="273">
        <f>E278+E279</f>
        <v>7459.06</v>
      </c>
      <c r="F277" s="786"/>
      <c r="G277" s="133"/>
    </row>
    <row r="278" spans="1:8" ht="23.25" customHeight="1" x14ac:dyDescent="0.25">
      <c r="A278" s="1650"/>
      <c r="B278" s="1548"/>
      <c r="C278" s="25" t="s">
        <v>13</v>
      </c>
      <c r="D278" s="273">
        <f>D285+D315</f>
        <v>10370.17</v>
      </c>
      <c r="E278" s="273">
        <f>E285+E315+E318</f>
        <v>0</v>
      </c>
      <c r="F278" s="786"/>
      <c r="G278" s="133"/>
    </row>
    <row r="279" spans="1:8" ht="34.5" customHeight="1" x14ac:dyDescent="0.25">
      <c r="A279" s="1336"/>
      <c r="B279" s="1549"/>
      <c r="C279" s="25" t="s">
        <v>14</v>
      </c>
      <c r="D279" s="231">
        <f>D280+D286+D308+D310+D316</f>
        <v>49354.619999999995</v>
      </c>
      <c r="E279" s="527">
        <f>E280+E286+E308+E310+E316</f>
        <v>7459.06</v>
      </c>
      <c r="F279" s="788"/>
      <c r="G279" s="133"/>
    </row>
    <row r="280" spans="1:8" s="237" customFormat="1" ht="56.25" customHeight="1" x14ac:dyDescent="0.25">
      <c r="A280" s="284" t="s">
        <v>121</v>
      </c>
      <c r="B280" s="25" t="s">
        <v>443</v>
      </c>
      <c r="C280" s="25" t="s">
        <v>14</v>
      </c>
      <c r="D280" s="231">
        <f>D281+D282+D283</f>
        <v>1500</v>
      </c>
      <c r="E280" s="527">
        <f>E281+E282+E283</f>
        <v>375</v>
      </c>
      <c r="F280" s="788"/>
      <c r="G280" s="133"/>
      <c r="H280" s="219"/>
    </row>
    <row r="281" spans="1:8" x14ac:dyDescent="0.25">
      <c r="A281" s="29" t="s">
        <v>1099</v>
      </c>
      <c r="B281" s="26" t="s">
        <v>18</v>
      </c>
      <c r="C281" s="26" t="s">
        <v>14</v>
      </c>
      <c r="D281" s="272">
        <v>500</v>
      </c>
      <c r="E281" s="272">
        <v>375</v>
      </c>
      <c r="F281" s="787"/>
      <c r="G281" s="133"/>
    </row>
    <row r="282" spans="1:8" x14ac:dyDescent="0.25">
      <c r="A282" s="1138" t="s">
        <v>1100</v>
      </c>
      <c r="B282" s="16" t="s">
        <v>19</v>
      </c>
      <c r="C282" s="26" t="s">
        <v>14</v>
      </c>
      <c r="D282" s="272">
        <v>546.37</v>
      </c>
      <c r="E282" s="272">
        <v>0</v>
      </c>
      <c r="F282" s="787"/>
      <c r="G282" s="133"/>
    </row>
    <row r="283" spans="1:8" x14ac:dyDescent="0.25">
      <c r="A283" s="1138" t="s">
        <v>1101</v>
      </c>
      <c r="B283" s="17" t="s">
        <v>20</v>
      </c>
      <c r="C283" s="26" t="s">
        <v>14</v>
      </c>
      <c r="D283" s="272">
        <v>453.63</v>
      </c>
      <c r="E283" s="272">
        <v>0</v>
      </c>
      <c r="F283" s="787"/>
      <c r="G283" s="133"/>
    </row>
    <row r="284" spans="1:8" ht="15" customHeight="1" x14ac:dyDescent="0.25">
      <c r="A284" s="1550" t="s">
        <v>321</v>
      </c>
      <c r="B284" s="1461" t="s">
        <v>101</v>
      </c>
      <c r="C284" s="285" t="s">
        <v>8</v>
      </c>
      <c r="D284" s="273">
        <f>D285+D286</f>
        <v>43752.17</v>
      </c>
      <c r="E284" s="273">
        <f>E285+E286</f>
        <v>6986.77</v>
      </c>
      <c r="F284" s="786"/>
      <c r="G284" s="133"/>
    </row>
    <row r="285" spans="1:8" ht="15.75" customHeight="1" x14ac:dyDescent="0.25">
      <c r="A285" s="1551"/>
      <c r="B285" s="1387"/>
      <c r="C285" s="25" t="s">
        <v>13</v>
      </c>
      <c r="D285" s="273">
        <v>0</v>
      </c>
      <c r="E285" s="273">
        <v>0</v>
      </c>
      <c r="F285" s="786"/>
      <c r="G285" s="133"/>
    </row>
    <row r="286" spans="1:8" x14ac:dyDescent="0.25">
      <c r="A286" s="1552"/>
      <c r="B286" s="1387"/>
      <c r="C286" s="25" t="s">
        <v>14</v>
      </c>
      <c r="D286" s="273">
        <v>43752.17</v>
      </c>
      <c r="E286" s="273">
        <v>6986.77</v>
      </c>
      <c r="F286" s="786"/>
      <c r="G286" s="133"/>
    </row>
    <row r="287" spans="1:8" ht="42.75" x14ac:dyDescent="0.25">
      <c r="A287" s="271" t="s">
        <v>1102</v>
      </c>
      <c r="B287" s="258" t="s">
        <v>278</v>
      </c>
      <c r="C287" s="25" t="s">
        <v>14</v>
      </c>
      <c r="D287" s="273">
        <f>D288</f>
        <v>236.77</v>
      </c>
      <c r="E287" s="273">
        <f>E288</f>
        <v>236.77</v>
      </c>
      <c r="F287" s="786"/>
      <c r="G287" s="133"/>
    </row>
    <row r="288" spans="1:8" s="300" customFormat="1" x14ac:dyDescent="0.25">
      <c r="A288" s="29" t="s">
        <v>1103</v>
      </c>
      <c r="B288" s="124" t="s">
        <v>666</v>
      </c>
      <c r="C288" s="26" t="s">
        <v>14</v>
      </c>
      <c r="D288" s="272">
        <v>236.77</v>
      </c>
      <c r="E288" s="272">
        <v>236.77</v>
      </c>
      <c r="F288" s="786"/>
      <c r="G288" s="133"/>
      <c r="H288" s="301"/>
    </row>
    <row r="289" spans="1:8" s="300" customFormat="1" ht="15" customHeight="1" x14ac:dyDescent="0.25">
      <c r="A289" s="1391" t="s">
        <v>1104</v>
      </c>
      <c r="B289" s="1588" t="s">
        <v>282</v>
      </c>
      <c r="C289" s="127" t="s">
        <v>8</v>
      </c>
      <c r="D289" s="275">
        <f>D290+D291</f>
        <v>23015.41</v>
      </c>
      <c r="E289" s="275">
        <f>E290+E291</f>
        <v>0</v>
      </c>
      <c r="F289" s="789"/>
      <c r="G289" s="278"/>
      <c r="H289" s="301"/>
    </row>
    <row r="290" spans="1:8" s="300" customFormat="1" x14ac:dyDescent="0.25">
      <c r="A290" s="1589"/>
      <c r="B290" s="1387"/>
      <c r="C290" s="128" t="s">
        <v>13</v>
      </c>
      <c r="D290" s="275">
        <v>0</v>
      </c>
      <c r="E290" s="275">
        <v>0</v>
      </c>
      <c r="F290" s="789"/>
      <c r="G290" s="278"/>
      <c r="H290" s="301"/>
    </row>
    <row r="291" spans="1:8" s="300" customFormat="1" x14ac:dyDescent="0.25">
      <c r="A291" s="1590"/>
      <c r="B291" s="1387"/>
      <c r="C291" s="128" t="s">
        <v>14</v>
      </c>
      <c r="D291" s="275">
        <f>D292+D293+D294</f>
        <v>23015.41</v>
      </c>
      <c r="E291" s="275">
        <f>E292+E293+E294</f>
        <v>0</v>
      </c>
      <c r="F291" s="789"/>
      <c r="G291" s="278"/>
      <c r="H291" s="301"/>
    </row>
    <row r="292" spans="1:8" ht="60" x14ac:dyDescent="0.25">
      <c r="A292" s="291" t="s">
        <v>1105</v>
      </c>
      <c r="B292" s="126" t="s">
        <v>1106</v>
      </c>
      <c r="C292" s="399" t="s">
        <v>14</v>
      </c>
      <c r="D292" s="274">
        <v>4724.9399999999996</v>
      </c>
      <c r="E292" s="274">
        <v>0</v>
      </c>
      <c r="F292" s="790"/>
      <c r="G292" s="278"/>
    </row>
    <row r="293" spans="1:8" ht="60" x14ac:dyDescent="0.25">
      <c r="A293" s="291" t="s">
        <v>1108</v>
      </c>
      <c r="B293" s="130" t="s">
        <v>1107</v>
      </c>
      <c r="C293" s="399" t="s">
        <v>14</v>
      </c>
      <c r="D293" s="274">
        <v>4402.5200000000004</v>
      </c>
      <c r="E293" s="274">
        <v>0</v>
      </c>
      <c r="F293" s="790"/>
      <c r="G293" s="278"/>
    </row>
    <row r="294" spans="1:8" ht="45" x14ac:dyDescent="0.25">
      <c r="A294" s="291" t="s">
        <v>1109</v>
      </c>
      <c r="B294" s="400" t="s">
        <v>721</v>
      </c>
      <c r="C294" s="399" t="s">
        <v>14</v>
      </c>
      <c r="D294" s="274">
        <v>13887.95</v>
      </c>
      <c r="E294" s="274">
        <v>0</v>
      </c>
      <c r="F294" s="790"/>
      <c r="G294" s="278"/>
    </row>
    <row r="295" spans="1:8" ht="28.5" x14ac:dyDescent="0.25">
      <c r="A295" s="131" t="s">
        <v>1110</v>
      </c>
      <c r="B295" s="134" t="s">
        <v>445</v>
      </c>
      <c r="C295" s="292"/>
      <c r="D295" s="275">
        <f>D296+D299+D301+D302+D303+D304+D305+D306+D307</f>
        <v>20500</v>
      </c>
      <c r="E295" s="275">
        <f>E296+E299+E301+E302+E303+E304+E305+E306+E307</f>
        <v>6750</v>
      </c>
      <c r="F295" s="789"/>
      <c r="G295" s="279"/>
    </row>
    <row r="296" spans="1:8" ht="16.5" x14ac:dyDescent="0.25">
      <c r="A296" s="293" t="s">
        <v>1111</v>
      </c>
      <c r="B296" s="162" t="s">
        <v>21</v>
      </c>
      <c r="C296" s="292"/>
      <c r="D296" s="274">
        <v>9500</v>
      </c>
      <c r="E296" s="274">
        <v>6625</v>
      </c>
      <c r="F296" s="790"/>
      <c r="G296" s="280"/>
    </row>
    <row r="297" spans="1:8" ht="16.5" x14ac:dyDescent="0.25">
      <c r="A297" s="293" t="s">
        <v>1112</v>
      </c>
      <c r="B297" s="124" t="s">
        <v>22</v>
      </c>
      <c r="C297" s="125" t="s">
        <v>444</v>
      </c>
      <c r="D297" s="274">
        <v>8500</v>
      </c>
      <c r="E297" s="274">
        <v>6434.32</v>
      </c>
      <c r="F297" s="790"/>
      <c r="G297" s="280"/>
    </row>
    <row r="298" spans="1:8" ht="16.5" x14ac:dyDescent="0.25">
      <c r="A298" s="293" t="s">
        <v>1113</v>
      </c>
      <c r="B298" s="124" t="s">
        <v>667</v>
      </c>
      <c r="C298" s="125" t="s">
        <v>444</v>
      </c>
      <c r="D298" s="274">
        <v>1000</v>
      </c>
      <c r="E298" s="274">
        <v>190.68</v>
      </c>
      <c r="F298" s="790"/>
      <c r="G298" s="280"/>
    </row>
    <row r="299" spans="1:8" ht="16.5" x14ac:dyDescent="0.25">
      <c r="A299" s="293" t="s">
        <v>1114</v>
      </c>
      <c r="B299" s="124" t="s">
        <v>273</v>
      </c>
      <c r="C299" s="125" t="s">
        <v>444</v>
      </c>
      <c r="D299" s="274">
        <f>D300</f>
        <v>5000</v>
      </c>
      <c r="E299" s="274">
        <v>0</v>
      </c>
      <c r="F299" s="790"/>
      <c r="G299" s="280"/>
    </row>
    <row r="300" spans="1:8" ht="30" x14ac:dyDescent="0.25">
      <c r="A300" s="293" t="s">
        <v>1115</v>
      </c>
      <c r="B300" s="129" t="s">
        <v>274</v>
      </c>
      <c r="C300" s="125" t="s">
        <v>444</v>
      </c>
      <c r="D300" s="274">
        <v>5000</v>
      </c>
      <c r="E300" s="274">
        <v>0</v>
      </c>
      <c r="F300" s="790"/>
      <c r="G300" s="280"/>
    </row>
    <row r="301" spans="1:8" ht="16.5" x14ac:dyDescent="0.25">
      <c r="A301" s="293" t="s">
        <v>1116</v>
      </c>
      <c r="B301" s="124" t="s">
        <v>275</v>
      </c>
      <c r="C301" s="125" t="s">
        <v>444</v>
      </c>
      <c r="D301" s="274">
        <v>2000</v>
      </c>
      <c r="E301" s="274">
        <v>0</v>
      </c>
      <c r="F301" s="790"/>
      <c r="G301" s="280"/>
    </row>
    <row r="302" spans="1:8" ht="99.75" customHeight="1" x14ac:dyDescent="0.25">
      <c r="A302" s="293" t="s">
        <v>1117</v>
      </c>
      <c r="B302" s="159" t="s">
        <v>668</v>
      </c>
      <c r="C302" s="125" t="s">
        <v>444</v>
      </c>
      <c r="D302" s="274">
        <v>500</v>
      </c>
      <c r="E302" s="274">
        <v>100</v>
      </c>
      <c r="F302" s="790"/>
      <c r="G302" s="280"/>
    </row>
    <row r="303" spans="1:8" ht="30" x14ac:dyDescent="0.25">
      <c r="A303" s="293" t="s">
        <v>1118</v>
      </c>
      <c r="B303" s="879" t="s">
        <v>276</v>
      </c>
      <c r="C303" s="125" t="s">
        <v>444</v>
      </c>
      <c r="D303" s="274">
        <v>2500</v>
      </c>
      <c r="E303" s="274">
        <v>0</v>
      </c>
      <c r="F303" s="790"/>
      <c r="G303" s="280"/>
    </row>
    <row r="304" spans="1:8" ht="30" x14ac:dyDescent="0.25">
      <c r="A304" s="293" t="s">
        <v>1119</v>
      </c>
      <c r="B304" s="879" t="s">
        <v>277</v>
      </c>
      <c r="C304" s="125" t="s">
        <v>444</v>
      </c>
      <c r="D304" s="274">
        <v>500</v>
      </c>
      <c r="E304" s="274">
        <v>0</v>
      </c>
      <c r="F304" s="790"/>
      <c r="G304" s="280"/>
    </row>
    <row r="305" spans="1:8" ht="16.5" x14ac:dyDescent="0.25">
      <c r="A305" s="293" t="s">
        <v>1120</v>
      </c>
      <c r="B305" s="879" t="s">
        <v>279</v>
      </c>
      <c r="C305" s="125" t="s">
        <v>444</v>
      </c>
      <c r="D305" s="274">
        <v>100</v>
      </c>
      <c r="E305" s="274">
        <v>25</v>
      </c>
      <c r="F305" s="790"/>
      <c r="G305" s="280"/>
    </row>
    <row r="306" spans="1:8" ht="16.5" x14ac:dyDescent="0.25">
      <c r="A306" s="293" t="s">
        <v>1121</v>
      </c>
      <c r="B306" s="879" t="s">
        <v>280</v>
      </c>
      <c r="C306" s="125" t="s">
        <v>444</v>
      </c>
      <c r="D306" s="274">
        <v>100</v>
      </c>
      <c r="E306" s="274">
        <v>0</v>
      </c>
      <c r="F306" s="790"/>
      <c r="G306" s="280"/>
    </row>
    <row r="307" spans="1:8" x14ac:dyDescent="0.25">
      <c r="A307" s="293" t="s">
        <v>1122</v>
      </c>
      <c r="B307" s="879" t="s">
        <v>281</v>
      </c>
      <c r="C307" s="234" t="s">
        <v>444</v>
      </c>
      <c r="D307" s="274">
        <v>300</v>
      </c>
      <c r="E307" s="274">
        <v>0</v>
      </c>
      <c r="F307" s="790"/>
      <c r="G307" s="133"/>
    </row>
    <row r="308" spans="1:8" ht="42.75" x14ac:dyDescent="0.25">
      <c r="A308" s="294" t="s">
        <v>126</v>
      </c>
      <c r="B308" s="132" t="s">
        <v>283</v>
      </c>
      <c r="C308" s="236" t="s">
        <v>14</v>
      </c>
      <c r="D308" s="275">
        <f>D309</f>
        <v>197.7</v>
      </c>
      <c r="E308" s="275">
        <f>E309</f>
        <v>0</v>
      </c>
      <c r="F308" s="789"/>
      <c r="G308" s="133"/>
    </row>
    <row r="309" spans="1:8" s="237" customFormat="1" x14ac:dyDescent="0.25">
      <c r="A309" s="123" t="s">
        <v>1123</v>
      </c>
      <c r="B309" s="259" t="s">
        <v>669</v>
      </c>
      <c r="C309" s="234" t="s">
        <v>444</v>
      </c>
      <c r="D309" s="274">
        <v>197.7</v>
      </c>
      <c r="E309" s="276">
        <v>0</v>
      </c>
      <c r="F309" s="790"/>
      <c r="G309" s="133"/>
      <c r="H309" s="219"/>
    </row>
    <row r="310" spans="1:8" ht="42.75" x14ac:dyDescent="0.25">
      <c r="A310" s="296" t="s">
        <v>54</v>
      </c>
      <c r="B310" s="132" t="s">
        <v>670</v>
      </c>
      <c r="C310" s="295" t="s">
        <v>671</v>
      </c>
      <c r="D310" s="275">
        <f>D311+D312+D313</f>
        <v>3800</v>
      </c>
      <c r="E310" s="275">
        <f>E311+E312+E313</f>
        <v>97.29</v>
      </c>
      <c r="F310" s="789"/>
      <c r="G310" s="281"/>
    </row>
    <row r="311" spans="1:8" s="300" customFormat="1" ht="30" x14ac:dyDescent="0.25">
      <c r="A311" s="96" t="s">
        <v>56</v>
      </c>
      <c r="B311" s="259" t="s">
        <v>785</v>
      </c>
      <c r="C311" s="489" t="s">
        <v>14</v>
      </c>
      <c r="D311" s="274">
        <v>1900</v>
      </c>
      <c r="E311" s="274">
        <v>0</v>
      </c>
      <c r="F311" s="790"/>
      <c r="G311" s="281"/>
      <c r="H311" s="301"/>
    </row>
    <row r="312" spans="1:8" s="300" customFormat="1" x14ac:dyDescent="0.25">
      <c r="A312" s="96" t="s">
        <v>661</v>
      </c>
      <c r="B312" s="259" t="s">
        <v>786</v>
      </c>
      <c r="C312" s="489" t="s">
        <v>14</v>
      </c>
      <c r="D312" s="275">
        <v>100</v>
      </c>
      <c r="E312" s="275">
        <v>97.29</v>
      </c>
      <c r="F312" s="789"/>
      <c r="G312" s="281"/>
      <c r="H312" s="301"/>
    </row>
    <row r="313" spans="1:8" s="300" customFormat="1" ht="30" x14ac:dyDescent="0.25">
      <c r="A313" s="96" t="s">
        <v>1124</v>
      </c>
      <c r="B313" s="259" t="s">
        <v>787</v>
      </c>
      <c r="C313" s="489" t="s">
        <v>14</v>
      </c>
      <c r="D313" s="275">
        <v>1800</v>
      </c>
      <c r="E313" s="275">
        <v>0</v>
      </c>
      <c r="F313" s="789"/>
      <c r="G313" s="281"/>
      <c r="H313" s="301"/>
    </row>
    <row r="314" spans="1:8" s="300" customFormat="1" x14ac:dyDescent="0.25">
      <c r="A314" s="1622" t="s">
        <v>143</v>
      </c>
      <c r="B314" s="1648" t="s">
        <v>1125</v>
      </c>
      <c r="C314" s="1156" t="s">
        <v>8</v>
      </c>
      <c r="D314" s="1157">
        <f>D315+D316</f>
        <v>10474.92</v>
      </c>
      <c r="E314" s="1157">
        <f>E315+E316</f>
        <v>0</v>
      </c>
      <c r="F314" s="789"/>
      <c r="G314" s="281"/>
      <c r="H314" s="301"/>
    </row>
    <row r="315" spans="1:8" s="300" customFormat="1" x14ac:dyDescent="0.25">
      <c r="A315" s="1356"/>
      <c r="B315" s="1649"/>
      <c r="C315" s="1156" t="s">
        <v>13</v>
      </c>
      <c r="D315" s="1157">
        <f>D318+D321+D324</f>
        <v>10370.17</v>
      </c>
      <c r="E315" s="1157">
        <f>E318+E321+E324</f>
        <v>0</v>
      </c>
      <c r="F315" s="790"/>
      <c r="G315" s="281"/>
      <c r="H315" s="301"/>
    </row>
    <row r="316" spans="1:8" s="300" customFormat="1" x14ac:dyDescent="0.25">
      <c r="A316" s="1623"/>
      <c r="B316" s="1639"/>
      <c r="C316" s="1156" t="s">
        <v>14</v>
      </c>
      <c r="D316" s="1157">
        <f>D319+D322+D325</f>
        <v>104.75</v>
      </c>
      <c r="E316" s="1157">
        <f>E319+E322+E325</f>
        <v>0</v>
      </c>
      <c r="F316" s="790"/>
      <c r="G316" s="281"/>
      <c r="H316" s="301"/>
    </row>
    <row r="317" spans="1:8" s="300" customFormat="1" x14ac:dyDescent="0.25">
      <c r="A317" s="1297" t="s">
        <v>557</v>
      </c>
      <c r="B317" s="1558" t="s">
        <v>1126</v>
      </c>
      <c r="C317" s="489" t="s">
        <v>8</v>
      </c>
      <c r="D317" s="274">
        <f>D318+D319</f>
        <v>3770.0099999999998</v>
      </c>
      <c r="E317" s="274">
        <f>E318+E319</f>
        <v>0</v>
      </c>
      <c r="F317" s="789"/>
      <c r="G317" s="281"/>
      <c r="H317" s="301"/>
    </row>
    <row r="318" spans="1:8" s="300" customFormat="1" x14ac:dyDescent="0.25">
      <c r="A318" s="1356"/>
      <c r="B318" s="1398"/>
      <c r="C318" s="489" t="s">
        <v>13</v>
      </c>
      <c r="D318" s="274">
        <v>3732.31</v>
      </c>
      <c r="E318" s="274">
        <f>E321+E324</f>
        <v>0</v>
      </c>
      <c r="F318" s="789"/>
      <c r="G318" s="281"/>
      <c r="H318" s="301"/>
    </row>
    <row r="319" spans="1:8" s="300" customFormat="1" x14ac:dyDescent="0.25">
      <c r="A319" s="1623"/>
      <c r="B319" s="1399"/>
      <c r="C319" s="489" t="s">
        <v>14</v>
      </c>
      <c r="D319" s="274">
        <v>37.700000000000003</v>
      </c>
      <c r="E319" s="274">
        <f>E322+E325</f>
        <v>0</v>
      </c>
      <c r="F319" s="789"/>
      <c r="G319" s="281"/>
      <c r="H319" s="301"/>
    </row>
    <row r="320" spans="1:8" s="300" customFormat="1" x14ac:dyDescent="0.25">
      <c r="A320" s="1622" t="s">
        <v>788</v>
      </c>
      <c r="B320" s="1558" t="s">
        <v>1127</v>
      </c>
      <c r="C320" s="489" t="s">
        <v>8</v>
      </c>
      <c r="D320" s="274">
        <f>D321+D322</f>
        <v>3109.34</v>
      </c>
      <c r="E320" s="274">
        <f>E321+E322</f>
        <v>0</v>
      </c>
      <c r="F320" s="790"/>
      <c r="G320" s="281"/>
      <c r="H320" s="301"/>
    </row>
    <row r="321" spans="1:11" s="300" customFormat="1" x14ac:dyDescent="0.25">
      <c r="A321" s="1356"/>
      <c r="B321" s="1398"/>
      <c r="C321" s="489" t="s">
        <v>13</v>
      </c>
      <c r="D321" s="274">
        <v>3078.25</v>
      </c>
      <c r="E321" s="274">
        <v>0</v>
      </c>
      <c r="F321" s="790"/>
      <c r="G321" s="281"/>
      <c r="H321" s="301"/>
    </row>
    <row r="322" spans="1:11" s="300" customFormat="1" x14ac:dyDescent="0.25">
      <c r="A322" s="1623"/>
      <c r="B322" s="1399"/>
      <c r="C322" s="489" t="s">
        <v>14</v>
      </c>
      <c r="D322" s="274">
        <v>31.09</v>
      </c>
      <c r="E322" s="274">
        <v>0</v>
      </c>
      <c r="F322" s="790"/>
      <c r="G322" s="281"/>
      <c r="H322" s="301"/>
    </row>
    <row r="323" spans="1:11" s="300" customFormat="1" x14ac:dyDescent="0.25">
      <c r="A323" s="1622" t="s">
        <v>789</v>
      </c>
      <c r="B323" s="1558" t="s">
        <v>1128</v>
      </c>
      <c r="C323" s="489" t="s">
        <v>8</v>
      </c>
      <c r="D323" s="274">
        <f>D324+D325</f>
        <v>3595.57</v>
      </c>
      <c r="E323" s="274">
        <f>E324+E325</f>
        <v>0</v>
      </c>
      <c r="F323" s="790"/>
      <c r="G323" s="281"/>
      <c r="H323" s="301"/>
    </row>
    <row r="324" spans="1:11" s="300" customFormat="1" x14ac:dyDescent="0.25">
      <c r="A324" s="1356"/>
      <c r="B324" s="1398"/>
      <c r="C324" s="489" t="s">
        <v>13</v>
      </c>
      <c r="D324" s="274">
        <v>3559.61</v>
      </c>
      <c r="E324" s="274">
        <v>0</v>
      </c>
      <c r="F324" s="790"/>
      <c r="G324" s="281"/>
      <c r="H324" s="301"/>
    </row>
    <row r="325" spans="1:11" s="300" customFormat="1" x14ac:dyDescent="0.25">
      <c r="A325" s="1623"/>
      <c r="B325" s="1399"/>
      <c r="C325" s="489" t="s">
        <v>14</v>
      </c>
      <c r="D325" s="274">
        <v>35.96</v>
      </c>
      <c r="E325" s="274">
        <v>0</v>
      </c>
      <c r="F325" s="790"/>
      <c r="G325" s="281"/>
      <c r="H325" s="301"/>
    </row>
    <row r="326" spans="1:11" s="300" customFormat="1" ht="45" customHeight="1" x14ac:dyDescent="0.25">
      <c r="A326" s="1381" t="s">
        <v>1129</v>
      </c>
      <c r="B326" s="1711"/>
      <c r="C326" s="1711"/>
      <c r="D326" s="1711"/>
      <c r="E326" s="1711"/>
      <c r="F326" s="903"/>
      <c r="G326" s="281"/>
      <c r="H326" s="301"/>
    </row>
    <row r="327" spans="1:11" s="300" customFormat="1" ht="105" x14ac:dyDescent="0.25">
      <c r="A327" s="1230" t="s">
        <v>290</v>
      </c>
      <c r="B327" s="1230" t="s">
        <v>640</v>
      </c>
      <c r="C327" s="1230" t="s">
        <v>307</v>
      </c>
      <c r="D327" s="1168" t="s">
        <v>318</v>
      </c>
      <c r="E327" s="1230" t="s">
        <v>317</v>
      </c>
      <c r="F327" s="780"/>
      <c r="G327" s="281"/>
      <c r="H327" s="301"/>
    </row>
    <row r="328" spans="1:11" ht="15" customHeight="1" x14ac:dyDescent="0.25">
      <c r="A328" s="1200">
        <v>1</v>
      </c>
      <c r="B328" s="1200">
        <v>2</v>
      </c>
      <c r="C328" s="1200">
        <v>3</v>
      </c>
      <c r="D328" s="1200">
        <v>4</v>
      </c>
      <c r="E328" s="2083">
        <v>5</v>
      </c>
      <c r="F328" s="780"/>
      <c r="G328" s="282"/>
    </row>
    <row r="329" spans="1:11" ht="21" customHeight="1" x14ac:dyDescent="0.25">
      <c r="A329" s="1679" t="s">
        <v>684</v>
      </c>
      <c r="B329" s="1680"/>
      <c r="C329" s="383" t="s">
        <v>344</v>
      </c>
      <c r="D329" s="490">
        <f>D330+D331+D332+D333</f>
        <v>330326.87</v>
      </c>
      <c r="E329" s="500">
        <f>E330+E331+E332+E333</f>
        <v>97886.01</v>
      </c>
      <c r="F329" s="792"/>
      <c r="G329" s="1651"/>
      <c r="H329" s="1652"/>
      <c r="I329" s="1652"/>
      <c r="J329" s="1652"/>
      <c r="K329" s="1652"/>
    </row>
    <row r="330" spans="1:11" s="237" customFormat="1" ht="16.5" customHeight="1" x14ac:dyDescent="0.25">
      <c r="A330" s="1681"/>
      <c r="B330" s="1680"/>
      <c r="C330" s="438" t="s">
        <v>236</v>
      </c>
      <c r="D330" s="493">
        <v>0</v>
      </c>
      <c r="E330" s="1038">
        <v>0</v>
      </c>
      <c r="F330" s="792"/>
      <c r="G330" s="1653"/>
      <c r="H330" s="1655"/>
      <c r="I330" s="1655"/>
      <c r="J330" s="1661"/>
      <c r="K330" s="1655"/>
    </row>
    <row r="331" spans="1:11" s="237" customFormat="1" ht="15.75" x14ac:dyDescent="0.25">
      <c r="A331" s="1681"/>
      <c r="B331" s="1680"/>
      <c r="C331" s="438" t="s">
        <v>237</v>
      </c>
      <c r="D331" s="493">
        <f>D354+D392</f>
        <v>35130.240000000005</v>
      </c>
      <c r="E331" s="1038">
        <f>E354+E392</f>
        <v>4229.09</v>
      </c>
      <c r="F331" s="792"/>
      <c r="G331" s="1654"/>
      <c r="H331" s="1653"/>
      <c r="I331" s="1653"/>
      <c r="J331" s="1661"/>
      <c r="K331" s="1655"/>
    </row>
    <row r="332" spans="1:11" ht="23.25" customHeight="1" x14ac:dyDescent="0.25">
      <c r="A332" s="1681"/>
      <c r="B332" s="1680"/>
      <c r="C332" s="438" t="s">
        <v>238</v>
      </c>
      <c r="D332" s="493">
        <f>D334+D339+D367+D393+D403+D360</f>
        <v>18051.129999999997</v>
      </c>
      <c r="E332" s="1038">
        <f>E334+E339+E367+E393+E403+E360</f>
        <v>2634.22</v>
      </c>
      <c r="F332" s="792"/>
      <c r="G332" s="1086"/>
      <c r="H332" s="1088"/>
      <c r="I332" s="928"/>
      <c r="J332" s="792"/>
      <c r="K332" s="792"/>
    </row>
    <row r="333" spans="1:11" ht="22.5" customHeight="1" x14ac:dyDescent="0.25">
      <c r="A333" s="1682"/>
      <c r="B333" s="1683"/>
      <c r="C333" s="382" t="s">
        <v>239</v>
      </c>
      <c r="D333" s="493">
        <f>D373+D379+D366</f>
        <v>277145.5</v>
      </c>
      <c r="E333" s="1038">
        <f>E373+E379+E366</f>
        <v>91022.7</v>
      </c>
      <c r="F333" s="793"/>
      <c r="G333" s="1088"/>
      <c r="H333" s="1088"/>
      <c r="I333" s="928"/>
      <c r="J333" s="792"/>
      <c r="K333" s="792"/>
    </row>
    <row r="334" spans="1:11" ht="21.75" customHeight="1" x14ac:dyDescent="0.25">
      <c r="A334" s="1553" t="s">
        <v>293</v>
      </c>
      <c r="B334" s="1556" t="s">
        <v>736</v>
      </c>
      <c r="C334" s="1684" t="s">
        <v>238</v>
      </c>
      <c r="D334" s="1685">
        <f>D337+D338</f>
        <v>135</v>
      </c>
      <c r="E334" s="1658">
        <f>E337+E338</f>
        <v>0</v>
      </c>
      <c r="F334" s="793"/>
      <c r="G334" s="792"/>
      <c r="H334" s="1088"/>
      <c r="I334" s="928"/>
      <c r="J334" s="792"/>
      <c r="K334" s="792"/>
    </row>
    <row r="335" spans="1:11" ht="24" customHeight="1" x14ac:dyDescent="0.25">
      <c r="A335" s="1554"/>
      <c r="B335" s="1403"/>
      <c r="C335" s="1684"/>
      <c r="D335" s="1686"/>
      <c r="E335" s="1659"/>
      <c r="F335" s="794"/>
      <c r="G335" s="1088"/>
      <c r="H335" s="1088"/>
      <c r="I335" s="928"/>
      <c r="J335" s="792"/>
      <c r="K335" s="792"/>
    </row>
    <row r="336" spans="1:11" ht="45" customHeight="1" x14ac:dyDescent="0.25">
      <c r="A336" s="1555"/>
      <c r="B336" s="1403"/>
      <c r="C336" s="1684"/>
      <c r="D336" s="1687"/>
      <c r="E336" s="1660"/>
      <c r="F336" s="795"/>
      <c r="G336" s="1088"/>
      <c r="H336" s="1088"/>
      <c r="I336" s="1042"/>
      <c r="J336" s="793"/>
      <c r="K336" s="793"/>
    </row>
    <row r="337" spans="1:11" ht="30" x14ac:dyDescent="0.25">
      <c r="A337" s="67" t="s">
        <v>111</v>
      </c>
      <c r="B337" s="367" t="s">
        <v>705</v>
      </c>
      <c r="C337" s="381" t="s">
        <v>238</v>
      </c>
      <c r="D337" s="360">
        <v>35</v>
      </c>
      <c r="E337" s="1038">
        <v>0</v>
      </c>
      <c r="F337" s="795"/>
      <c r="G337" s="1088"/>
      <c r="H337" s="1088"/>
      <c r="I337" s="1042"/>
      <c r="J337" s="793"/>
      <c r="K337" s="793"/>
    </row>
    <row r="338" spans="1:11" ht="45" x14ac:dyDescent="0.25">
      <c r="A338" s="67" t="s">
        <v>114</v>
      </c>
      <c r="B338" s="487" t="s">
        <v>790</v>
      </c>
      <c r="C338" s="381" t="s">
        <v>238</v>
      </c>
      <c r="D338" s="486">
        <v>100</v>
      </c>
      <c r="E338" s="1038">
        <v>0</v>
      </c>
      <c r="F338" s="796"/>
      <c r="G338" s="1663"/>
      <c r="H338" s="1651"/>
      <c r="I338" s="946"/>
      <c r="J338" s="794"/>
      <c r="K338" s="794"/>
    </row>
    <row r="339" spans="1:11" ht="22.5" customHeight="1" x14ac:dyDescent="0.25">
      <c r="A339" s="1800" t="s">
        <v>29</v>
      </c>
      <c r="B339" s="1673" t="s">
        <v>735</v>
      </c>
      <c r="C339" s="228" t="s">
        <v>344</v>
      </c>
      <c r="D339" s="360">
        <f>D340+D341</f>
        <v>4182.6499999999996</v>
      </c>
      <c r="E339" s="564">
        <f>E340+E341</f>
        <v>125.2</v>
      </c>
      <c r="F339" s="796"/>
      <c r="G339" s="1663"/>
      <c r="H339" s="1662"/>
      <c r="I339" s="946"/>
      <c r="J339" s="795"/>
      <c r="K339" s="795"/>
    </row>
    <row r="340" spans="1:11" s="300" customFormat="1" ht="22.5" customHeight="1" x14ac:dyDescent="0.25">
      <c r="A340" s="1801"/>
      <c r="B340" s="1352"/>
      <c r="C340" s="1143" t="s">
        <v>1134</v>
      </c>
      <c r="D340" s="564">
        <f>D350</f>
        <v>3482.48</v>
      </c>
      <c r="E340" s="564">
        <f>E349</f>
        <v>0</v>
      </c>
      <c r="F340" s="796"/>
      <c r="G340" s="1663"/>
      <c r="H340" s="1662"/>
      <c r="I340" s="1145"/>
      <c r="J340" s="795"/>
      <c r="K340" s="795"/>
    </row>
    <row r="341" spans="1:11" s="300" customFormat="1" ht="19.5" customHeight="1" x14ac:dyDescent="0.25">
      <c r="A341" s="1474"/>
      <c r="B341" s="1262"/>
      <c r="C341" s="1143" t="s">
        <v>238</v>
      </c>
      <c r="D341" s="564">
        <f>D342+D351+D344+D346</f>
        <v>700.17</v>
      </c>
      <c r="E341" s="564">
        <f>E342+E351+E344+E346</f>
        <v>125.2</v>
      </c>
      <c r="F341" s="796"/>
      <c r="G341" s="1663"/>
      <c r="H341" s="1662"/>
      <c r="I341" s="1145"/>
      <c r="J341" s="795"/>
      <c r="K341" s="795"/>
    </row>
    <row r="342" spans="1:11" ht="28.5" customHeight="1" x14ac:dyDescent="0.25">
      <c r="A342" s="516" t="s">
        <v>121</v>
      </c>
      <c r="B342" s="63" t="s">
        <v>241</v>
      </c>
      <c r="C342" s="438" t="s">
        <v>238</v>
      </c>
      <c r="D342" s="493">
        <f>D343</f>
        <v>580</v>
      </c>
      <c r="E342" s="1038">
        <f>E343</f>
        <v>100</v>
      </c>
      <c r="F342" s="797"/>
      <c r="G342" s="1663"/>
      <c r="H342" s="1662"/>
      <c r="I342" s="946"/>
      <c r="J342" s="795"/>
      <c r="K342" s="795"/>
    </row>
    <row r="343" spans="1:11" ht="60" x14ac:dyDescent="0.25">
      <c r="A343" s="64" t="s">
        <v>31</v>
      </c>
      <c r="B343" s="65" t="s">
        <v>243</v>
      </c>
      <c r="C343" s="27" t="s">
        <v>238</v>
      </c>
      <c r="D343" s="496">
        <v>580</v>
      </c>
      <c r="E343" s="1039">
        <v>100</v>
      </c>
      <c r="F343" s="797"/>
      <c r="G343" s="1662"/>
      <c r="H343" s="1662"/>
      <c r="I343" s="947"/>
      <c r="J343" s="796"/>
      <c r="K343" s="796"/>
    </row>
    <row r="344" spans="1:11" ht="42.75" x14ac:dyDescent="0.25">
      <c r="A344" s="868" t="s">
        <v>124</v>
      </c>
      <c r="B344" s="63" t="s">
        <v>244</v>
      </c>
      <c r="C344" s="438" t="s">
        <v>238</v>
      </c>
      <c r="D344" s="493">
        <f>D345</f>
        <v>65</v>
      </c>
      <c r="E344" s="1038">
        <f>E345</f>
        <v>25.2</v>
      </c>
      <c r="F344" s="798"/>
      <c r="G344" s="1664"/>
      <c r="H344" s="1646"/>
      <c r="I344" s="947"/>
      <c r="J344" s="796"/>
      <c r="K344" s="796"/>
    </row>
    <row r="345" spans="1:11" ht="33.75" customHeight="1" x14ac:dyDescent="0.25">
      <c r="A345" s="869" t="s">
        <v>34</v>
      </c>
      <c r="B345" s="363" t="s">
        <v>1130</v>
      </c>
      <c r="C345" s="27" t="s">
        <v>238</v>
      </c>
      <c r="D345" s="369">
        <v>65</v>
      </c>
      <c r="E345" s="1040">
        <v>25.2</v>
      </c>
      <c r="F345" s="799"/>
      <c r="G345" s="1043"/>
      <c r="H345" s="957"/>
      <c r="I345" s="947"/>
      <c r="J345" s="797"/>
      <c r="K345" s="797"/>
    </row>
    <row r="346" spans="1:11" ht="31.5" customHeight="1" x14ac:dyDescent="0.25">
      <c r="A346" s="870" t="s">
        <v>126</v>
      </c>
      <c r="B346" s="63" t="s">
        <v>706</v>
      </c>
      <c r="C346" s="228" t="s">
        <v>238</v>
      </c>
      <c r="D346" s="368">
        <v>20</v>
      </c>
      <c r="E346" s="1041">
        <v>0</v>
      </c>
      <c r="F346" s="800"/>
      <c r="G346" s="1043"/>
      <c r="H346" s="957"/>
      <c r="I346" s="947"/>
      <c r="J346" s="797"/>
      <c r="K346" s="797"/>
    </row>
    <row r="347" spans="1:11" ht="49.5" customHeight="1" x14ac:dyDescent="0.25">
      <c r="A347" s="870" t="s">
        <v>140</v>
      </c>
      <c r="B347" s="63" t="s">
        <v>707</v>
      </c>
      <c r="C347" s="228" t="s">
        <v>238</v>
      </c>
      <c r="D347" s="368">
        <f>D348</f>
        <v>0</v>
      </c>
      <c r="E347" s="1041">
        <f>E348</f>
        <v>0</v>
      </c>
      <c r="F347" s="801"/>
      <c r="G347" s="1043"/>
      <c r="H347" s="957"/>
      <c r="I347" s="957"/>
      <c r="J347" s="798"/>
      <c r="K347" s="798"/>
    </row>
    <row r="348" spans="1:11" ht="29.25" customHeight="1" x14ac:dyDescent="0.25">
      <c r="A348" s="870" t="s">
        <v>56</v>
      </c>
      <c r="B348" s="363" t="s">
        <v>707</v>
      </c>
      <c r="C348" s="27" t="s">
        <v>238</v>
      </c>
      <c r="D348" s="369">
        <v>0</v>
      </c>
      <c r="E348" s="369">
        <v>0</v>
      </c>
      <c r="F348" s="797"/>
      <c r="G348" s="1645"/>
      <c r="H348" s="1665"/>
      <c r="I348" s="946"/>
      <c r="J348" s="799"/>
      <c r="K348" s="799"/>
    </row>
    <row r="349" spans="1:11" s="300" customFormat="1" ht="29.25" customHeight="1" x14ac:dyDescent="0.25">
      <c r="A349" s="1542" t="s">
        <v>143</v>
      </c>
      <c r="B349" s="1797" t="s">
        <v>1133</v>
      </c>
      <c r="C349" s="1143" t="s">
        <v>1131</v>
      </c>
      <c r="D349" s="368">
        <f>D350+D351</f>
        <v>3517.65</v>
      </c>
      <c r="E349" s="368">
        <f>E350+E351</f>
        <v>0</v>
      </c>
      <c r="F349" s="797"/>
      <c r="G349" s="1645"/>
      <c r="H349" s="1665"/>
      <c r="I349" s="1145"/>
      <c r="J349" s="799"/>
      <c r="K349" s="799"/>
    </row>
    <row r="350" spans="1:11" s="300" customFormat="1" ht="29.25" customHeight="1" x14ac:dyDescent="0.25">
      <c r="A350" s="1352"/>
      <c r="B350" s="1798"/>
      <c r="C350" s="1143" t="s">
        <v>237</v>
      </c>
      <c r="D350" s="368">
        <v>3482.48</v>
      </c>
      <c r="E350" s="368">
        <v>0</v>
      </c>
      <c r="F350" s="797"/>
      <c r="G350" s="1645"/>
      <c r="H350" s="1665"/>
      <c r="I350" s="1145"/>
      <c r="J350" s="799"/>
      <c r="K350" s="799"/>
    </row>
    <row r="351" spans="1:11" s="300" customFormat="1" ht="29.25" customHeight="1" x14ac:dyDescent="0.25">
      <c r="A351" s="1262"/>
      <c r="B351" s="1799"/>
      <c r="C351" s="1143" t="s">
        <v>1132</v>
      </c>
      <c r="D351" s="368">
        <v>35.17</v>
      </c>
      <c r="E351" s="368">
        <v>0</v>
      </c>
      <c r="F351" s="797"/>
      <c r="G351" s="1645"/>
      <c r="H351" s="1665"/>
      <c r="I351" s="1145"/>
      <c r="J351" s="799"/>
      <c r="K351" s="799"/>
    </row>
    <row r="352" spans="1:11" ht="13.5" customHeight="1" x14ac:dyDescent="0.25">
      <c r="A352" s="1587" t="s">
        <v>62</v>
      </c>
      <c r="B352" s="1556" t="s">
        <v>247</v>
      </c>
      <c r="C352" s="228" t="s">
        <v>344</v>
      </c>
      <c r="D352" s="368">
        <f>D353+D354+D355+D356</f>
        <v>13800</v>
      </c>
      <c r="E352" s="368">
        <f>E353+E354+E355+E356</f>
        <v>0</v>
      </c>
      <c r="F352" s="797"/>
      <c r="G352" s="1645"/>
      <c r="H352" s="1666"/>
      <c r="I352" s="1647"/>
      <c r="J352" s="1656"/>
      <c r="K352" s="1656"/>
    </row>
    <row r="353" spans="1:11" ht="20.25" customHeight="1" x14ac:dyDescent="0.25">
      <c r="A353" s="1425"/>
      <c r="B353" s="1557"/>
      <c r="C353" s="228" t="s">
        <v>236</v>
      </c>
      <c r="D353" s="368">
        <f>D358</f>
        <v>0</v>
      </c>
      <c r="E353" s="368">
        <f>E358</f>
        <v>0</v>
      </c>
      <c r="F353" s="797"/>
      <c r="G353" s="1646"/>
      <c r="H353" s="1666"/>
      <c r="I353" s="1647"/>
      <c r="J353" s="1656"/>
      <c r="K353" s="1656"/>
    </row>
    <row r="354" spans="1:11" ht="21.75" customHeight="1" x14ac:dyDescent="0.25">
      <c r="A354" s="1425"/>
      <c r="B354" s="1557"/>
      <c r="C354" s="228" t="s">
        <v>237</v>
      </c>
      <c r="D354" s="368">
        <f t="shared" ref="D354:E356" si="0">D364</f>
        <v>9660</v>
      </c>
      <c r="E354" s="368">
        <f t="shared" si="0"/>
        <v>0</v>
      </c>
      <c r="F354" s="799"/>
      <c r="G354" s="1043"/>
      <c r="H354" s="1044"/>
      <c r="I354" s="947"/>
      <c r="J354" s="797"/>
      <c r="K354" s="797"/>
    </row>
    <row r="355" spans="1:11" ht="15" customHeight="1" x14ac:dyDescent="0.25">
      <c r="A355" s="1425"/>
      <c r="B355" s="1557"/>
      <c r="C355" s="228" t="s">
        <v>238</v>
      </c>
      <c r="D355" s="368">
        <f t="shared" si="0"/>
        <v>50</v>
      </c>
      <c r="E355" s="368">
        <f t="shared" si="0"/>
        <v>0</v>
      </c>
      <c r="F355" s="799"/>
      <c r="G355" s="1043"/>
      <c r="H355" s="1045"/>
      <c r="I355" s="947"/>
      <c r="J355" s="797"/>
      <c r="K355" s="797"/>
    </row>
    <row r="356" spans="1:11" s="237" customFormat="1" ht="15" customHeight="1" x14ac:dyDescent="0.25">
      <c r="A356" s="1425"/>
      <c r="B356" s="1557"/>
      <c r="C356" s="382" t="s">
        <v>239</v>
      </c>
      <c r="D356" s="368">
        <f t="shared" si="0"/>
        <v>4090</v>
      </c>
      <c r="E356" s="368">
        <f t="shared" si="0"/>
        <v>0</v>
      </c>
      <c r="F356" s="802"/>
      <c r="G356" s="1043"/>
      <c r="H356" s="1045"/>
      <c r="I356" s="947"/>
      <c r="J356" s="797"/>
      <c r="K356" s="797"/>
    </row>
    <row r="357" spans="1:11" x14ac:dyDescent="0.25">
      <c r="A357" s="1576" t="s">
        <v>129</v>
      </c>
      <c r="B357" s="1575" t="s">
        <v>626</v>
      </c>
      <c r="C357" s="438" t="s">
        <v>344</v>
      </c>
      <c r="D357" s="368">
        <f>D358+D359+D360+D361</f>
        <v>13800</v>
      </c>
      <c r="E357" s="368">
        <f>E358+E359+E360+E361</f>
        <v>0</v>
      </c>
      <c r="F357" s="378"/>
      <c r="G357" s="1663"/>
      <c r="H357" s="1665"/>
      <c r="I357" s="861"/>
      <c r="J357" s="799"/>
      <c r="K357" s="799"/>
    </row>
    <row r="358" spans="1:11" ht="18.75" customHeight="1" x14ac:dyDescent="0.25">
      <c r="A358" s="1403"/>
      <c r="B358" s="1403"/>
      <c r="C358" s="27" t="s">
        <v>236</v>
      </c>
      <c r="D358" s="369">
        <f t="shared" ref="D358:E361" si="1">D363</f>
        <v>0</v>
      </c>
      <c r="E358" s="369">
        <f t="shared" si="1"/>
        <v>0</v>
      </c>
      <c r="F358" s="378"/>
      <c r="G358" s="1663"/>
      <c r="H358" s="1666"/>
      <c r="I358" s="946"/>
      <c r="J358" s="799"/>
      <c r="K358" s="799"/>
    </row>
    <row r="359" spans="1:11" ht="36.75" customHeight="1" x14ac:dyDescent="0.25">
      <c r="A359" s="1403"/>
      <c r="B359" s="1403"/>
      <c r="C359" s="27" t="s">
        <v>237</v>
      </c>
      <c r="D359" s="369">
        <v>9660</v>
      </c>
      <c r="E359" s="369">
        <f t="shared" si="1"/>
        <v>0</v>
      </c>
      <c r="F359" s="378"/>
      <c r="G359" s="1046"/>
      <c r="H359" s="1047"/>
      <c r="I359" s="1048"/>
      <c r="J359" s="802"/>
      <c r="K359" s="802"/>
    </row>
    <row r="360" spans="1:11" s="237" customFormat="1" x14ac:dyDescent="0.25">
      <c r="A360" s="1403"/>
      <c r="B360" s="1403"/>
      <c r="C360" s="27" t="s">
        <v>238</v>
      </c>
      <c r="D360" s="369">
        <v>50</v>
      </c>
      <c r="E360" s="369">
        <f t="shared" si="1"/>
        <v>0</v>
      </c>
      <c r="F360" s="378"/>
      <c r="G360" s="283"/>
      <c r="H360" s="397"/>
      <c r="I360" s="378"/>
      <c r="J360" s="378"/>
      <c r="K360" s="378"/>
    </row>
    <row r="361" spans="1:11" ht="17.25" customHeight="1" x14ac:dyDescent="0.25">
      <c r="A361" s="1403"/>
      <c r="B361" s="1403"/>
      <c r="C361" s="27" t="s">
        <v>239</v>
      </c>
      <c r="D361" s="369">
        <v>4090</v>
      </c>
      <c r="E361" s="369">
        <f t="shared" si="1"/>
        <v>0</v>
      </c>
      <c r="F361" s="378"/>
      <c r="G361" s="283"/>
      <c r="H361" s="397"/>
      <c r="I361" s="378"/>
      <c r="J361" s="378"/>
      <c r="K361" s="378"/>
    </row>
    <row r="362" spans="1:11" ht="13.5" customHeight="1" x14ac:dyDescent="0.25">
      <c r="A362" s="1576" t="s">
        <v>64</v>
      </c>
      <c r="B362" s="1575" t="s">
        <v>708</v>
      </c>
      <c r="C362" s="438" t="s">
        <v>344</v>
      </c>
      <c r="D362" s="368">
        <f>D363+D364+D365+D366</f>
        <v>13800</v>
      </c>
      <c r="E362" s="368">
        <f>E363+E364+E365+E366</f>
        <v>0</v>
      </c>
      <c r="F362" s="378"/>
      <c r="G362" s="283"/>
      <c r="H362" s="397"/>
      <c r="I362" s="378"/>
      <c r="J362" s="378"/>
      <c r="K362" s="378"/>
    </row>
    <row r="363" spans="1:11" ht="15.75" customHeight="1" x14ac:dyDescent="0.25">
      <c r="A363" s="1403"/>
      <c r="B363" s="1403"/>
      <c r="C363" s="27" t="s">
        <v>236</v>
      </c>
      <c r="D363" s="369">
        <v>0</v>
      </c>
      <c r="E363" s="369">
        <v>0</v>
      </c>
      <c r="F363" s="378"/>
      <c r="G363" s="283"/>
      <c r="H363" s="397"/>
      <c r="I363" s="378"/>
      <c r="J363" s="378"/>
      <c r="K363" s="378"/>
    </row>
    <row r="364" spans="1:11" x14ac:dyDescent="0.25">
      <c r="A364" s="1403"/>
      <c r="B364" s="1403"/>
      <c r="C364" s="27" t="s">
        <v>237</v>
      </c>
      <c r="D364" s="369">
        <v>9660</v>
      </c>
      <c r="E364" s="369">
        <v>0</v>
      </c>
      <c r="F364" s="378"/>
      <c r="G364" s="283"/>
      <c r="H364" s="397"/>
      <c r="I364" s="378"/>
      <c r="J364" s="378"/>
      <c r="K364" s="378"/>
    </row>
    <row r="365" spans="1:11" x14ac:dyDescent="0.25">
      <c r="A365" s="1403"/>
      <c r="B365" s="1403"/>
      <c r="C365" s="27" t="s">
        <v>238</v>
      </c>
      <c r="D365" s="369">
        <v>50</v>
      </c>
      <c r="E365" s="369">
        <v>0</v>
      </c>
      <c r="F365" s="378"/>
      <c r="G365" s="283"/>
      <c r="H365" s="397"/>
      <c r="I365" s="378"/>
      <c r="J365" s="378"/>
      <c r="K365" s="378"/>
    </row>
    <row r="366" spans="1:11" ht="20.25" customHeight="1" x14ac:dyDescent="0.25">
      <c r="A366" s="1403"/>
      <c r="B366" s="1403"/>
      <c r="C366" s="27" t="s">
        <v>239</v>
      </c>
      <c r="D366" s="369">
        <v>4090</v>
      </c>
      <c r="E366" s="369">
        <v>0</v>
      </c>
      <c r="F366" s="378"/>
      <c r="G366" s="283"/>
      <c r="H366" s="397"/>
      <c r="I366" s="378"/>
      <c r="J366" s="378"/>
      <c r="K366" s="378"/>
    </row>
    <row r="367" spans="1:11" ht="68.25" customHeight="1" x14ac:dyDescent="0.25">
      <c r="A367" s="517" t="s">
        <v>86</v>
      </c>
      <c r="B367" s="492" t="s">
        <v>248</v>
      </c>
      <c r="C367" s="917" t="s">
        <v>238</v>
      </c>
      <c r="D367" s="564">
        <f>D368</f>
        <v>11108</v>
      </c>
      <c r="E367" s="564">
        <f>E368</f>
        <v>2189.02</v>
      </c>
      <c r="F367" s="378"/>
      <c r="G367" s="283"/>
      <c r="H367" s="397"/>
      <c r="I367" s="378"/>
      <c r="J367" s="378"/>
      <c r="K367" s="378"/>
    </row>
    <row r="368" spans="1:11" ht="32.25" customHeight="1" x14ac:dyDescent="0.25">
      <c r="A368" s="35" t="s">
        <v>158</v>
      </c>
      <c r="B368" s="361" t="s">
        <v>251</v>
      </c>
      <c r="C368" s="27" t="s">
        <v>238</v>
      </c>
      <c r="D368" s="496">
        <f>D369+D370</f>
        <v>11108</v>
      </c>
      <c r="E368" s="496">
        <f>E369+E370</f>
        <v>2189.02</v>
      </c>
      <c r="F368" s="378"/>
      <c r="G368" s="283"/>
      <c r="H368" s="397"/>
      <c r="I368" s="378"/>
      <c r="J368" s="378"/>
      <c r="K368" s="378"/>
    </row>
    <row r="369" spans="1:11" ht="45" x14ac:dyDescent="0.25">
      <c r="A369" s="362" t="s">
        <v>340</v>
      </c>
      <c r="B369" s="357" t="s">
        <v>709</v>
      </c>
      <c r="C369" s="27" t="s">
        <v>238</v>
      </c>
      <c r="D369" s="496">
        <v>11028</v>
      </c>
      <c r="E369" s="496">
        <v>2184.79</v>
      </c>
      <c r="F369" s="378"/>
      <c r="G369" s="283"/>
      <c r="H369" s="397"/>
      <c r="I369" s="378"/>
      <c r="J369" s="378"/>
      <c r="K369" s="378"/>
    </row>
    <row r="370" spans="1:11" s="300" customFormat="1" x14ac:dyDescent="0.25">
      <c r="A370" s="362" t="s">
        <v>341</v>
      </c>
      <c r="B370" s="357" t="s">
        <v>1135</v>
      </c>
      <c r="C370" s="27" t="s">
        <v>238</v>
      </c>
      <c r="D370" s="496">
        <v>80</v>
      </c>
      <c r="E370" s="496">
        <v>4.2300000000000004</v>
      </c>
      <c r="F370" s="378"/>
      <c r="G370" s="283"/>
      <c r="H370" s="397"/>
      <c r="I370" s="378"/>
      <c r="J370" s="378"/>
      <c r="K370" s="378"/>
    </row>
    <row r="371" spans="1:11" ht="42.75" x14ac:dyDescent="0.25">
      <c r="A371" s="465" t="s">
        <v>167</v>
      </c>
      <c r="B371" s="466" t="s">
        <v>1019</v>
      </c>
      <c r="C371" s="917" t="s">
        <v>239</v>
      </c>
      <c r="D371" s="564">
        <f>D372</f>
        <v>273055.5</v>
      </c>
      <c r="E371" s="564">
        <f>E372</f>
        <v>91022.7</v>
      </c>
      <c r="F371" s="378"/>
      <c r="G371" s="283"/>
      <c r="H371" s="397"/>
      <c r="I371" s="378"/>
      <c r="J371" s="378"/>
      <c r="K371" s="378"/>
    </row>
    <row r="372" spans="1:11" ht="41.25" customHeight="1" x14ac:dyDescent="0.25">
      <c r="A372" s="441" t="s">
        <v>436</v>
      </c>
      <c r="B372" s="533" t="s">
        <v>710</v>
      </c>
      <c r="C372" s="85"/>
      <c r="D372" s="564">
        <f>D373+D379</f>
        <v>273055.5</v>
      </c>
      <c r="E372" s="564">
        <f>E373+E379</f>
        <v>91022.7</v>
      </c>
      <c r="G372" s="283"/>
      <c r="H372" s="397"/>
      <c r="I372" s="378"/>
      <c r="J372" s="378"/>
      <c r="K372" s="378"/>
    </row>
    <row r="373" spans="1:11" ht="48.75" customHeight="1" x14ac:dyDescent="0.25">
      <c r="A373" s="362" t="s">
        <v>111</v>
      </c>
      <c r="B373" s="533" t="s">
        <v>255</v>
      </c>
      <c r="C373" s="917" t="s">
        <v>239</v>
      </c>
      <c r="D373" s="564">
        <f>D374+D375+D376+D377+D378</f>
        <v>247800</v>
      </c>
      <c r="E373" s="564">
        <f>E374+E375+E376+E377+E378</f>
        <v>47200</v>
      </c>
      <c r="G373" s="283"/>
      <c r="H373" s="397"/>
      <c r="I373" s="378"/>
      <c r="J373" s="378"/>
      <c r="K373" s="378"/>
    </row>
    <row r="374" spans="1:11" s="300" customFormat="1" ht="45.75" customHeight="1" x14ac:dyDescent="0.25">
      <c r="A374" s="362" t="s">
        <v>308</v>
      </c>
      <c r="B374" s="532" t="s">
        <v>256</v>
      </c>
      <c r="C374" s="27" t="s">
        <v>239</v>
      </c>
      <c r="D374" s="496">
        <v>182000</v>
      </c>
      <c r="E374" s="496">
        <v>40000</v>
      </c>
      <c r="G374" s="283"/>
      <c r="H374" s="397"/>
      <c r="I374" s="378"/>
      <c r="J374" s="378"/>
      <c r="K374" s="378"/>
    </row>
    <row r="375" spans="1:11" s="300" customFormat="1" ht="32.25" customHeight="1" x14ac:dyDescent="0.25">
      <c r="A375" s="362" t="s">
        <v>309</v>
      </c>
      <c r="B375" s="532" t="s">
        <v>257</v>
      </c>
      <c r="C375" s="27" t="s">
        <v>239</v>
      </c>
      <c r="D375" s="496">
        <v>0</v>
      </c>
      <c r="E375" s="496">
        <v>0</v>
      </c>
      <c r="G375" s="310"/>
      <c r="H375" s="301"/>
    </row>
    <row r="376" spans="1:11" ht="33.75" customHeight="1" x14ac:dyDescent="0.25">
      <c r="A376" s="362" t="s">
        <v>310</v>
      </c>
      <c r="B376" s="532" t="s">
        <v>258</v>
      </c>
      <c r="C376" s="27" t="s">
        <v>239</v>
      </c>
      <c r="D376" s="496">
        <v>3800</v>
      </c>
      <c r="E376" s="496">
        <v>1000</v>
      </c>
      <c r="G376" s="73"/>
    </row>
    <row r="377" spans="1:11" ht="34.5" customHeight="1" x14ac:dyDescent="0.25">
      <c r="A377" s="67" t="s">
        <v>470</v>
      </c>
      <c r="B377" s="532" t="s">
        <v>259</v>
      </c>
      <c r="C377" s="27" t="s">
        <v>239</v>
      </c>
      <c r="D377" s="496">
        <v>60500</v>
      </c>
      <c r="E377" s="451">
        <v>4800</v>
      </c>
      <c r="G377" s="73"/>
    </row>
    <row r="378" spans="1:11" ht="24.75" customHeight="1" x14ac:dyDescent="0.25">
      <c r="A378" s="67" t="s">
        <v>471</v>
      </c>
      <c r="B378" s="532" t="s">
        <v>260</v>
      </c>
      <c r="C378" s="27" t="s">
        <v>239</v>
      </c>
      <c r="D378" s="496">
        <v>1500</v>
      </c>
      <c r="E378" s="451">
        <v>1400</v>
      </c>
      <c r="G378" s="73"/>
    </row>
    <row r="379" spans="1:11" ht="33" customHeight="1" x14ac:dyDescent="0.25">
      <c r="A379" s="452" t="s">
        <v>114</v>
      </c>
      <c r="B379" s="529" t="s">
        <v>262</v>
      </c>
      <c r="C379" s="85" t="s">
        <v>239</v>
      </c>
      <c r="D379" s="519">
        <f>D380+D381+D382+D383+D384+D385</f>
        <v>25255.5</v>
      </c>
      <c r="E379" s="519">
        <f>E380+E381+E382+E383+E384+E385</f>
        <v>43822.7</v>
      </c>
      <c r="G379" s="73"/>
    </row>
    <row r="380" spans="1:11" x14ac:dyDescent="0.25">
      <c r="A380" s="67" t="s">
        <v>297</v>
      </c>
      <c r="B380" s="530" t="s">
        <v>263</v>
      </c>
      <c r="C380" s="528" t="s">
        <v>239</v>
      </c>
      <c r="D380" s="496">
        <v>0</v>
      </c>
      <c r="E380" s="451">
        <v>22765</v>
      </c>
      <c r="G380" s="73"/>
    </row>
    <row r="381" spans="1:11" ht="39" customHeight="1" x14ac:dyDescent="0.25">
      <c r="A381" s="67" t="s">
        <v>298</v>
      </c>
      <c r="B381" s="530" t="s">
        <v>264</v>
      </c>
      <c r="C381" s="528" t="s">
        <v>239</v>
      </c>
      <c r="D381" s="496">
        <v>0</v>
      </c>
      <c r="E381" s="451">
        <v>0</v>
      </c>
      <c r="G381" s="73"/>
    </row>
    <row r="382" spans="1:11" s="300" customFormat="1" ht="27" customHeight="1" x14ac:dyDescent="0.25">
      <c r="A382" s="67" t="s">
        <v>299</v>
      </c>
      <c r="B382" s="530" t="s">
        <v>265</v>
      </c>
      <c r="C382" s="528" t="s">
        <v>239</v>
      </c>
      <c r="D382" s="496">
        <v>12000</v>
      </c>
      <c r="E382" s="451">
        <v>21000</v>
      </c>
      <c r="G382" s="310"/>
      <c r="H382" s="301"/>
    </row>
    <row r="383" spans="1:11" s="300" customFormat="1" ht="27" customHeight="1" x14ac:dyDescent="0.25">
      <c r="A383" s="67" t="s">
        <v>300</v>
      </c>
      <c r="B383" s="530" t="s">
        <v>266</v>
      </c>
      <c r="C383" s="528" t="s">
        <v>239</v>
      </c>
      <c r="D383" s="496">
        <v>5000</v>
      </c>
      <c r="E383" s="496">
        <v>0</v>
      </c>
      <c r="G383" s="310"/>
      <c r="H383" s="301"/>
    </row>
    <row r="384" spans="1:11" s="300" customFormat="1" ht="31.5" customHeight="1" x14ac:dyDescent="0.25">
      <c r="A384" s="67" t="s">
        <v>301</v>
      </c>
      <c r="B384" s="530" t="s">
        <v>258</v>
      </c>
      <c r="C384" s="528" t="s">
        <v>239</v>
      </c>
      <c r="D384" s="496">
        <v>255.5</v>
      </c>
      <c r="E384" s="451">
        <v>57.7</v>
      </c>
      <c r="G384" s="310"/>
      <c r="H384" s="301"/>
    </row>
    <row r="385" spans="1:8" s="300" customFormat="1" ht="42.75" customHeight="1" x14ac:dyDescent="0.25">
      <c r="A385" s="67" t="s">
        <v>302</v>
      </c>
      <c r="B385" s="530" t="s">
        <v>267</v>
      </c>
      <c r="C385" s="528" t="s">
        <v>239</v>
      </c>
      <c r="D385" s="496">
        <v>8000</v>
      </c>
      <c r="E385" s="451">
        <v>0</v>
      </c>
      <c r="G385" s="310"/>
      <c r="H385" s="301"/>
    </row>
    <row r="386" spans="1:8" s="300" customFormat="1" ht="16.5" customHeight="1" x14ac:dyDescent="0.25">
      <c r="A386" s="1545"/>
      <c r="B386" s="1542" t="s">
        <v>1139</v>
      </c>
      <c r="C386" s="85" t="s">
        <v>344</v>
      </c>
      <c r="D386" s="496">
        <f>D387+D388+D389</f>
        <v>28045.72</v>
      </c>
      <c r="E386" s="496">
        <f>E387+E388+E389</f>
        <v>4549.09</v>
      </c>
      <c r="G386" s="310"/>
      <c r="H386" s="301"/>
    </row>
    <row r="387" spans="1:8" s="300" customFormat="1" ht="25.5" customHeight="1" x14ac:dyDescent="0.25">
      <c r="A387" s="1414"/>
      <c r="B387" s="1543"/>
      <c r="C387" s="85" t="s">
        <v>236</v>
      </c>
      <c r="D387" s="496">
        <f>D391</f>
        <v>0</v>
      </c>
      <c r="E387" s="496">
        <f>E391</f>
        <v>0</v>
      </c>
      <c r="G387" s="310"/>
      <c r="H387" s="301"/>
    </row>
    <row r="388" spans="1:8" s="300" customFormat="1" ht="21.75" customHeight="1" x14ac:dyDescent="0.25">
      <c r="A388" s="1414"/>
      <c r="B388" s="1543"/>
      <c r="C388" s="85" t="s">
        <v>253</v>
      </c>
      <c r="D388" s="496">
        <f>D400+D401+D402</f>
        <v>25470.240000000002</v>
      </c>
      <c r="E388" s="496">
        <f>E392</f>
        <v>4229.09</v>
      </c>
      <c r="G388" s="310"/>
      <c r="H388" s="301"/>
    </row>
    <row r="389" spans="1:8" s="300" customFormat="1" ht="25.5" customHeight="1" x14ac:dyDescent="0.25">
      <c r="A389" s="1415"/>
      <c r="B389" s="1544"/>
      <c r="C389" s="453" t="s">
        <v>238</v>
      </c>
      <c r="D389" s="496">
        <f>D393+D403</f>
        <v>2575.48</v>
      </c>
      <c r="E389" s="496">
        <f>E393+E403</f>
        <v>320</v>
      </c>
      <c r="G389" s="310"/>
      <c r="H389" s="301"/>
    </row>
    <row r="390" spans="1:8" s="300" customFormat="1" ht="24" customHeight="1" x14ac:dyDescent="0.25">
      <c r="A390" s="1676" t="s">
        <v>29</v>
      </c>
      <c r="B390" s="1673" t="s">
        <v>1018</v>
      </c>
      <c r="C390" s="85" t="s">
        <v>344</v>
      </c>
      <c r="D390" s="450">
        <f>D391+D392+D393</f>
        <v>25920.720000000001</v>
      </c>
      <c r="E390" s="564">
        <f>E391+E392+E393</f>
        <v>4549.09</v>
      </c>
      <c r="G390" s="310"/>
      <c r="H390" s="301"/>
    </row>
    <row r="391" spans="1:8" ht="18" customHeight="1" x14ac:dyDescent="0.25">
      <c r="A391" s="1677"/>
      <c r="B391" s="1674"/>
      <c r="C391" s="85" t="s">
        <v>236</v>
      </c>
      <c r="D391" s="150">
        <v>0</v>
      </c>
      <c r="E391" s="150">
        <v>0</v>
      </c>
      <c r="G391" s="73"/>
    </row>
    <row r="392" spans="1:8" ht="20.25" customHeight="1" x14ac:dyDescent="0.25">
      <c r="A392" s="1677"/>
      <c r="B392" s="1674"/>
      <c r="C392" s="85" t="s">
        <v>253</v>
      </c>
      <c r="D392" s="1158">
        <f>D400+D401+D402</f>
        <v>25470.240000000002</v>
      </c>
      <c r="E392" s="1158">
        <f>E400+E401+E402</f>
        <v>4229.09</v>
      </c>
      <c r="G392" s="73"/>
    </row>
    <row r="393" spans="1:8" ht="15" customHeight="1" x14ac:dyDescent="0.25">
      <c r="A393" s="1678"/>
      <c r="B393" s="1675"/>
      <c r="C393" s="453" t="s">
        <v>238</v>
      </c>
      <c r="D393" s="370">
        <f>D395</f>
        <v>450.48</v>
      </c>
      <c r="E393" s="370">
        <f>E395</f>
        <v>320</v>
      </c>
      <c r="G393" s="73"/>
    </row>
    <row r="394" spans="1:8" ht="28.5" x14ac:dyDescent="0.25">
      <c r="A394" s="372" t="s">
        <v>121</v>
      </c>
      <c r="B394" s="454" t="s">
        <v>711</v>
      </c>
      <c r="C394" s="85"/>
      <c r="D394" s="149"/>
      <c r="E394" s="148"/>
      <c r="G394" s="73"/>
    </row>
    <row r="395" spans="1:8" ht="30" x14ac:dyDescent="0.25">
      <c r="A395" s="362" t="s">
        <v>31</v>
      </c>
      <c r="B395" s="357" t="s">
        <v>712</v>
      </c>
      <c r="C395" s="27" t="s">
        <v>238</v>
      </c>
      <c r="D395" s="147">
        <f>D396+D397+D398+D399</f>
        <v>450.48</v>
      </c>
      <c r="E395" s="147">
        <f>E396+E397+E398+E399</f>
        <v>320</v>
      </c>
      <c r="G395" s="73"/>
    </row>
    <row r="396" spans="1:8" ht="34.5" customHeight="1" x14ac:dyDescent="0.25">
      <c r="A396" s="362" t="s">
        <v>628</v>
      </c>
      <c r="B396" s="357" t="s">
        <v>269</v>
      </c>
      <c r="C396" s="27" t="s">
        <v>238</v>
      </c>
      <c r="D396" s="147">
        <v>90</v>
      </c>
      <c r="E396" s="147">
        <v>0</v>
      </c>
      <c r="G396" s="73"/>
    </row>
    <row r="397" spans="1:8" s="300" customFormat="1" ht="56.25" customHeight="1" x14ac:dyDescent="0.25">
      <c r="A397" s="362" t="s">
        <v>629</v>
      </c>
      <c r="B397" s="371" t="s">
        <v>713</v>
      </c>
      <c r="C397" s="27" t="s">
        <v>238</v>
      </c>
      <c r="D397" s="145">
        <v>300</v>
      </c>
      <c r="E397" s="145">
        <v>290</v>
      </c>
      <c r="G397" s="310"/>
      <c r="H397" s="301"/>
    </row>
    <row r="398" spans="1:8" ht="15" customHeight="1" x14ac:dyDescent="0.25">
      <c r="A398" s="362" t="s">
        <v>630</v>
      </c>
      <c r="B398" s="357" t="s">
        <v>270</v>
      </c>
      <c r="C398" s="27" t="s">
        <v>238</v>
      </c>
      <c r="D398" s="145">
        <v>60</v>
      </c>
      <c r="E398" s="146">
        <v>30</v>
      </c>
      <c r="G398" s="73"/>
    </row>
    <row r="399" spans="1:8" ht="30" x14ac:dyDescent="0.25">
      <c r="A399" s="362" t="s">
        <v>737</v>
      </c>
      <c r="B399" s="357" t="s">
        <v>738</v>
      </c>
      <c r="C399" s="27" t="s">
        <v>238</v>
      </c>
      <c r="D399" s="145">
        <v>0.48</v>
      </c>
      <c r="E399" s="145">
        <v>0</v>
      </c>
      <c r="G399" s="73"/>
    </row>
    <row r="400" spans="1:8" ht="45" x14ac:dyDescent="0.25">
      <c r="A400" s="362" t="s">
        <v>32</v>
      </c>
      <c r="B400" s="357" t="s">
        <v>207</v>
      </c>
      <c r="C400" s="27" t="s">
        <v>237</v>
      </c>
      <c r="D400" s="145">
        <v>16021.15</v>
      </c>
      <c r="E400" s="145">
        <v>2834.37</v>
      </c>
      <c r="G400" s="73"/>
    </row>
    <row r="401" spans="1:8" x14ac:dyDescent="0.25">
      <c r="A401" s="362" t="s">
        <v>450</v>
      </c>
      <c r="B401" s="357" t="s">
        <v>210</v>
      </c>
      <c r="C401" s="27" t="s">
        <v>237</v>
      </c>
      <c r="D401" s="145">
        <v>6866.21</v>
      </c>
      <c r="E401" s="145">
        <v>962.01</v>
      </c>
      <c r="G401" s="73"/>
    </row>
    <row r="402" spans="1:8" ht="45" x14ac:dyDescent="0.25">
      <c r="A402" s="362" t="s">
        <v>451</v>
      </c>
      <c r="B402" s="357" t="s">
        <v>714</v>
      </c>
      <c r="C402" s="27" t="s">
        <v>237</v>
      </c>
      <c r="D402" s="1159">
        <v>2582.88</v>
      </c>
      <c r="E402" s="1159">
        <v>432.71</v>
      </c>
      <c r="G402" s="73"/>
    </row>
    <row r="403" spans="1:8" s="300" customFormat="1" ht="28.5" x14ac:dyDescent="0.25">
      <c r="A403" s="373" t="s">
        <v>153</v>
      </c>
      <c r="B403" s="361" t="s">
        <v>472</v>
      </c>
      <c r="C403" s="228" t="s">
        <v>238</v>
      </c>
      <c r="D403" s="374">
        <f>D404+D407+D409</f>
        <v>2125</v>
      </c>
      <c r="E403" s="374">
        <f>E404+E407+E409</f>
        <v>0</v>
      </c>
      <c r="G403" s="310"/>
      <c r="H403" s="301"/>
    </row>
    <row r="404" spans="1:8" s="300" customFormat="1" ht="42.75" x14ac:dyDescent="0.25">
      <c r="A404" s="373" t="s">
        <v>129</v>
      </c>
      <c r="B404" s="1141" t="s">
        <v>1136</v>
      </c>
      <c r="C404" s="1143" t="s">
        <v>238</v>
      </c>
      <c r="D404" s="374">
        <f>D405+D406</f>
        <v>1300</v>
      </c>
      <c r="E404" s="374">
        <f>E405+E406</f>
        <v>0</v>
      </c>
      <c r="G404" s="310"/>
      <c r="H404" s="301"/>
    </row>
    <row r="405" spans="1:8" s="300" customFormat="1" ht="30" x14ac:dyDescent="0.25">
      <c r="A405" s="211" t="s">
        <v>64</v>
      </c>
      <c r="B405" s="357" t="s">
        <v>1137</v>
      </c>
      <c r="C405" s="27" t="s">
        <v>238</v>
      </c>
      <c r="D405" s="364">
        <v>900</v>
      </c>
      <c r="E405" s="364">
        <v>0</v>
      </c>
      <c r="G405" s="310"/>
      <c r="H405" s="301"/>
    </row>
    <row r="406" spans="1:8" s="300" customFormat="1" ht="30" x14ac:dyDescent="0.25">
      <c r="A406" s="211" t="s">
        <v>65</v>
      </c>
      <c r="B406" s="357" t="s">
        <v>1138</v>
      </c>
      <c r="C406" s="27" t="s">
        <v>238</v>
      </c>
      <c r="D406" s="364">
        <v>400</v>
      </c>
      <c r="E406" s="364">
        <v>0</v>
      </c>
      <c r="G406" s="310"/>
      <c r="H406" s="301"/>
    </row>
    <row r="407" spans="1:8" s="300" customFormat="1" x14ac:dyDescent="0.25">
      <c r="A407" s="373" t="s">
        <v>326</v>
      </c>
      <c r="B407" s="361" t="s">
        <v>715</v>
      </c>
      <c r="C407" s="228" t="s">
        <v>238</v>
      </c>
      <c r="D407" s="374">
        <f>D408</f>
        <v>635</v>
      </c>
      <c r="E407" s="374">
        <f>E408</f>
        <v>0</v>
      </c>
      <c r="G407" s="310"/>
      <c r="H407" s="301"/>
    </row>
    <row r="408" spans="1:8" ht="30" x14ac:dyDescent="0.25">
      <c r="A408" s="362" t="s">
        <v>74</v>
      </c>
      <c r="B408" s="68" t="s">
        <v>213</v>
      </c>
      <c r="C408" s="27" t="s">
        <v>238</v>
      </c>
      <c r="D408" s="364">
        <v>635</v>
      </c>
      <c r="E408" s="365">
        <v>0</v>
      </c>
      <c r="G408" s="73"/>
    </row>
    <row r="409" spans="1:8" ht="57" customHeight="1" x14ac:dyDescent="0.25">
      <c r="A409" s="35" t="s">
        <v>440</v>
      </c>
      <c r="B409" s="375" t="s">
        <v>716</v>
      </c>
      <c r="C409" s="27" t="s">
        <v>238</v>
      </c>
      <c r="D409" s="374">
        <f>D410</f>
        <v>190</v>
      </c>
      <c r="E409" s="374">
        <f>E410</f>
        <v>0</v>
      </c>
      <c r="G409" s="73"/>
    </row>
    <row r="410" spans="1:8" ht="37.5" customHeight="1" x14ac:dyDescent="0.25">
      <c r="A410" s="362" t="s">
        <v>82</v>
      </c>
      <c r="B410" s="68" t="s">
        <v>214</v>
      </c>
      <c r="C410" s="27" t="s">
        <v>238</v>
      </c>
      <c r="D410" s="364">
        <v>190</v>
      </c>
      <c r="E410" s="365">
        <v>0</v>
      </c>
      <c r="G410" s="73"/>
    </row>
    <row r="411" spans="1:8" ht="51" customHeight="1" x14ac:dyDescent="0.25">
      <c r="A411" s="1381" t="s">
        <v>1170</v>
      </c>
      <c r="B411" s="1426"/>
      <c r="C411" s="1426"/>
      <c r="D411" s="1426"/>
      <c r="E411" s="1426"/>
      <c r="F411" s="871"/>
      <c r="G411" s="73"/>
    </row>
    <row r="412" spans="1:8" ht="81" customHeight="1" x14ac:dyDescent="0.25">
      <c r="A412" s="1091" t="s">
        <v>290</v>
      </c>
      <c r="B412" s="1091" t="s">
        <v>640</v>
      </c>
      <c r="C412" s="158" t="s">
        <v>307</v>
      </c>
      <c r="D412" s="1072" t="s">
        <v>318</v>
      </c>
      <c r="E412" s="1091" t="s">
        <v>317</v>
      </c>
      <c r="F412" s="780"/>
      <c r="G412" s="73"/>
    </row>
    <row r="413" spans="1:8" ht="18" customHeight="1" x14ac:dyDescent="0.25">
      <c r="A413" s="1080">
        <v>1</v>
      </c>
      <c r="B413" s="1080">
        <v>2</v>
      </c>
      <c r="C413" s="1087">
        <v>3</v>
      </c>
      <c r="D413" s="1112">
        <v>4</v>
      </c>
      <c r="E413" s="1113">
        <v>5</v>
      </c>
      <c r="F413" s="872"/>
      <c r="G413" s="73"/>
    </row>
    <row r="414" spans="1:8" ht="24" customHeight="1" x14ac:dyDescent="0.25">
      <c r="A414" s="1581" t="s">
        <v>684</v>
      </c>
      <c r="B414" s="1395"/>
      <c r="C414" s="1114" t="s">
        <v>344</v>
      </c>
      <c r="D414" s="1115">
        <f>D417+D416+D415</f>
        <v>36589.03</v>
      </c>
      <c r="E414" s="1115">
        <f>E417+E416+E415</f>
        <v>6733.5</v>
      </c>
      <c r="F414" s="873"/>
      <c r="G414" s="73"/>
    </row>
    <row r="415" spans="1:8" ht="27" customHeight="1" x14ac:dyDescent="0.25">
      <c r="A415" s="1395"/>
      <c r="B415" s="1395"/>
      <c r="C415" s="1080" t="s">
        <v>236</v>
      </c>
      <c r="D415" s="44">
        <f>D419+D443+D488</f>
        <v>0</v>
      </c>
      <c r="E415" s="44">
        <f>E419+E443+E488</f>
        <v>0</v>
      </c>
      <c r="F415" s="803"/>
      <c r="G415" s="73"/>
    </row>
    <row r="416" spans="1:8" ht="15" customHeight="1" x14ac:dyDescent="0.25">
      <c r="A416" s="1395"/>
      <c r="B416" s="1395"/>
      <c r="C416" s="1080" t="s">
        <v>237</v>
      </c>
      <c r="D416" s="44">
        <f>D420+D444+D464+D489+D525</f>
        <v>1671.24</v>
      </c>
      <c r="E416" s="44">
        <f>E420+E444+E464+E489+E525</f>
        <v>0</v>
      </c>
      <c r="F416" s="803"/>
      <c r="G416" s="73"/>
    </row>
    <row r="417" spans="1:8" s="300" customFormat="1" ht="15" customHeight="1" x14ac:dyDescent="0.25">
      <c r="A417" s="1395"/>
      <c r="B417" s="1395"/>
      <c r="C417" s="1080" t="s">
        <v>6</v>
      </c>
      <c r="D417" s="44">
        <f>D421+D445+D490+D526</f>
        <v>34917.79</v>
      </c>
      <c r="E417" s="44">
        <f>E421+E445+E490+E526</f>
        <v>6733.5</v>
      </c>
      <c r="F417" s="803"/>
      <c r="G417" s="310"/>
      <c r="H417" s="301"/>
    </row>
    <row r="418" spans="1:8" x14ac:dyDescent="0.25">
      <c r="A418" s="1563">
        <v>1</v>
      </c>
      <c r="B418" s="1345" t="s">
        <v>1186</v>
      </c>
      <c r="C418" s="309" t="s">
        <v>344</v>
      </c>
      <c r="D418" s="44">
        <f>D422+D426+D430+D434</f>
        <v>1870.95</v>
      </c>
      <c r="E418" s="44">
        <f>E422+E426+E430+E434</f>
        <v>0</v>
      </c>
      <c r="F418" s="803"/>
      <c r="G418" s="73"/>
    </row>
    <row r="419" spans="1:8" x14ac:dyDescent="0.25">
      <c r="A419" s="1563"/>
      <c r="B419" s="1434"/>
      <c r="C419" s="309" t="s">
        <v>284</v>
      </c>
      <c r="D419" s="44">
        <f t="shared" ref="D419:E419" si="2">D423+D427+D431+D435</f>
        <v>0</v>
      </c>
      <c r="E419" s="44">
        <f t="shared" si="2"/>
        <v>0</v>
      </c>
      <c r="F419" s="803"/>
      <c r="G419" s="73"/>
    </row>
    <row r="420" spans="1:8" x14ac:dyDescent="0.25">
      <c r="A420" s="1563"/>
      <c r="B420" s="1434"/>
      <c r="C420" s="309" t="s">
        <v>285</v>
      </c>
      <c r="D420" s="44">
        <f>D424+D428+D432+D436</f>
        <v>1671.24</v>
      </c>
      <c r="E420" s="44">
        <f>E424+E428+E432+E436</f>
        <v>0</v>
      </c>
      <c r="F420" s="803"/>
      <c r="G420" s="73"/>
    </row>
    <row r="421" spans="1:8" ht="26.25" customHeight="1" x14ac:dyDescent="0.25">
      <c r="A421" s="1564"/>
      <c r="B421" s="1434"/>
      <c r="C421" s="309" t="s">
        <v>286</v>
      </c>
      <c r="D421" s="44">
        <f>D425+D429+D433+D441</f>
        <v>199.71</v>
      </c>
      <c r="E421" s="44">
        <f>E425+E429+E433+E441</f>
        <v>0</v>
      </c>
      <c r="F421" s="803"/>
      <c r="G421" s="73"/>
    </row>
    <row r="422" spans="1:8" s="300" customFormat="1" x14ac:dyDescent="0.25">
      <c r="A422" s="1506" t="s">
        <v>111</v>
      </c>
      <c r="B422" s="1289" t="s">
        <v>195</v>
      </c>
      <c r="C422" s="309" t="s">
        <v>344</v>
      </c>
      <c r="D422" s="1837">
        <f>D423+D424+D425</f>
        <v>172.97</v>
      </c>
      <c r="E422" s="1837">
        <f>E423+E424+E425</f>
        <v>0</v>
      </c>
      <c r="F422" s="804"/>
      <c r="G422" s="310"/>
      <c r="H422" s="301"/>
    </row>
    <row r="423" spans="1:8" s="300" customFormat="1" x14ac:dyDescent="0.25">
      <c r="A423" s="1295"/>
      <c r="B423" s="1290"/>
      <c r="C423" s="290" t="s">
        <v>284</v>
      </c>
      <c r="D423" s="1838">
        <v>0</v>
      </c>
      <c r="E423" s="1838">
        <v>0</v>
      </c>
      <c r="F423" s="805"/>
      <c r="G423" s="310"/>
      <c r="H423" s="301"/>
    </row>
    <row r="424" spans="1:8" s="300" customFormat="1" x14ac:dyDescent="0.25">
      <c r="A424" s="1295"/>
      <c r="B424" s="1290"/>
      <c r="C424" s="290" t="s">
        <v>285</v>
      </c>
      <c r="D424" s="1838">
        <v>171.24</v>
      </c>
      <c r="E424" s="1838">
        <v>0</v>
      </c>
      <c r="F424" s="805"/>
      <c r="G424" s="310"/>
      <c r="H424" s="301"/>
    </row>
    <row r="425" spans="1:8" s="300" customFormat="1" x14ac:dyDescent="0.25">
      <c r="A425" s="1296"/>
      <c r="B425" s="1291"/>
      <c r="C425" s="290" t="s">
        <v>286</v>
      </c>
      <c r="D425" s="1838">
        <v>1.73</v>
      </c>
      <c r="E425" s="1838">
        <v>0</v>
      </c>
      <c r="F425" s="805"/>
      <c r="G425" s="310"/>
      <c r="H425" s="301"/>
    </row>
    <row r="426" spans="1:8" s="300" customFormat="1" x14ac:dyDescent="0.25">
      <c r="A426" s="1506" t="s">
        <v>114</v>
      </c>
      <c r="B426" s="1289" t="s">
        <v>748</v>
      </c>
      <c r="C426" s="309" t="s">
        <v>344</v>
      </c>
      <c r="D426" s="1837">
        <f>D427+D428+D429</f>
        <v>32.83</v>
      </c>
      <c r="E426" s="1837">
        <f>E427+E428+E429</f>
        <v>0</v>
      </c>
      <c r="F426" s="804"/>
      <c r="G426" s="310"/>
      <c r="H426" s="301"/>
    </row>
    <row r="427" spans="1:8" s="300" customFormat="1" x14ac:dyDescent="0.25">
      <c r="A427" s="1295"/>
      <c r="B427" s="1290"/>
      <c r="C427" s="290" t="s">
        <v>284</v>
      </c>
      <c r="D427" s="1838">
        <v>0</v>
      </c>
      <c r="E427" s="1838">
        <v>0</v>
      </c>
      <c r="F427" s="805"/>
      <c r="G427" s="310"/>
      <c r="H427" s="301"/>
    </row>
    <row r="428" spans="1:8" s="300" customFormat="1" x14ac:dyDescent="0.25">
      <c r="A428" s="1295"/>
      <c r="B428" s="1290"/>
      <c r="C428" s="290" t="s">
        <v>285</v>
      </c>
      <c r="D428" s="1838">
        <v>0</v>
      </c>
      <c r="E428" s="1838">
        <v>0</v>
      </c>
      <c r="F428" s="805"/>
      <c r="G428" s="310"/>
      <c r="H428" s="301"/>
    </row>
    <row r="429" spans="1:8" s="300" customFormat="1" x14ac:dyDescent="0.25">
      <c r="A429" s="1296"/>
      <c r="B429" s="1291"/>
      <c r="C429" s="290" t="s">
        <v>286</v>
      </c>
      <c r="D429" s="1838">
        <v>32.83</v>
      </c>
      <c r="E429" s="1838">
        <v>0</v>
      </c>
      <c r="F429" s="805"/>
      <c r="G429" s="310"/>
      <c r="H429" s="301"/>
    </row>
    <row r="430" spans="1:8" s="300" customFormat="1" x14ac:dyDescent="0.25">
      <c r="A430" s="1506" t="s">
        <v>116</v>
      </c>
      <c r="B430" s="1507" t="s">
        <v>665</v>
      </c>
      <c r="C430" s="309" t="s">
        <v>344</v>
      </c>
      <c r="D430" s="1837">
        <f>D431+D432+D433</f>
        <v>150</v>
      </c>
      <c r="E430" s="339">
        <f>E431+E432+E433</f>
        <v>0</v>
      </c>
      <c r="F430" s="804"/>
      <c r="G430" s="310"/>
      <c r="H430" s="301"/>
    </row>
    <row r="431" spans="1:8" s="300" customFormat="1" x14ac:dyDescent="0.25">
      <c r="A431" s="1295"/>
      <c r="B431" s="1508"/>
      <c r="C431" s="290" t="s">
        <v>284</v>
      </c>
      <c r="D431" s="1838">
        <v>0</v>
      </c>
      <c r="E431" s="139">
        <v>0</v>
      </c>
      <c r="F431" s="805"/>
      <c r="G431" s="310"/>
      <c r="H431" s="301"/>
    </row>
    <row r="432" spans="1:8" s="300" customFormat="1" x14ac:dyDescent="0.25">
      <c r="A432" s="1295"/>
      <c r="B432" s="1508"/>
      <c r="C432" s="290" t="s">
        <v>285</v>
      </c>
      <c r="D432" s="1838">
        <v>0</v>
      </c>
      <c r="E432" s="139">
        <v>0</v>
      </c>
      <c r="F432" s="805"/>
      <c r="G432" s="310"/>
      <c r="H432" s="301"/>
    </row>
    <row r="433" spans="1:8" s="300" customFormat="1" x14ac:dyDescent="0.25">
      <c r="A433" s="1296"/>
      <c r="B433" s="1509"/>
      <c r="C433" s="290" t="s">
        <v>286</v>
      </c>
      <c r="D433" s="1838">
        <v>150</v>
      </c>
      <c r="E433" s="139">
        <v>0</v>
      </c>
      <c r="F433" s="805"/>
      <c r="G433" s="310"/>
      <c r="H433" s="301"/>
    </row>
    <row r="434" spans="1:8" s="300" customFormat="1" x14ac:dyDescent="0.25">
      <c r="A434" s="1506" t="s">
        <v>118</v>
      </c>
      <c r="B434" s="1507" t="s">
        <v>1183</v>
      </c>
      <c r="C434" s="309" t="s">
        <v>344</v>
      </c>
      <c r="D434" s="1837">
        <f>D435+D436+D437</f>
        <v>1515.15</v>
      </c>
      <c r="E434" s="339">
        <f>E435+E436+E437</f>
        <v>0</v>
      </c>
      <c r="F434" s="804"/>
      <c r="G434" s="310"/>
      <c r="H434" s="301"/>
    </row>
    <row r="435" spans="1:8" s="300" customFormat="1" x14ac:dyDescent="0.25">
      <c r="A435" s="1295"/>
      <c r="B435" s="1508"/>
      <c r="C435" s="290" t="s">
        <v>284</v>
      </c>
      <c r="D435" s="139">
        <v>0</v>
      </c>
      <c r="E435" s="139">
        <v>0</v>
      </c>
      <c r="F435" s="805"/>
      <c r="G435" s="310"/>
      <c r="H435" s="301"/>
    </row>
    <row r="436" spans="1:8" s="300" customFormat="1" x14ac:dyDescent="0.25">
      <c r="A436" s="1295"/>
      <c r="B436" s="1508"/>
      <c r="C436" s="290" t="s">
        <v>285</v>
      </c>
      <c r="D436" s="139">
        <v>1500</v>
      </c>
      <c r="E436" s="139">
        <v>0</v>
      </c>
      <c r="F436" s="805"/>
      <c r="G436" s="310"/>
      <c r="H436" s="301"/>
    </row>
    <row r="437" spans="1:8" s="300" customFormat="1" x14ac:dyDescent="0.25">
      <c r="A437" s="1296"/>
      <c r="B437" s="1509"/>
      <c r="C437" s="290" t="s">
        <v>286</v>
      </c>
      <c r="D437" s="139">
        <v>15.15</v>
      </c>
      <c r="E437" s="139">
        <v>0</v>
      </c>
      <c r="F437" s="805"/>
      <c r="G437" s="310"/>
      <c r="H437" s="301"/>
    </row>
    <row r="438" spans="1:8" s="300" customFormat="1" x14ac:dyDescent="0.25">
      <c r="A438" s="1506" t="s">
        <v>27</v>
      </c>
      <c r="B438" s="1507" t="s">
        <v>1184</v>
      </c>
      <c r="C438" s="309" t="s">
        <v>344</v>
      </c>
      <c r="D438" s="339">
        <f>D439+D440+D441</f>
        <v>1515.15</v>
      </c>
      <c r="E438" s="339">
        <f>E439+E440+E441</f>
        <v>0</v>
      </c>
      <c r="F438" s="805"/>
      <c r="G438" s="310"/>
      <c r="H438" s="301"/>
    </row>
    <row r="439" spans="1:8" s="300" customFormat="1" x14ac:dyDescent="0.25">
      <c r="A439" s="1295"/>
      <c r="B439" s="1508"/>
      <c r="C439" s="290" t="s">
        <v>284</v>
      </c>
      <c r="D439" s="139">
        <v>0</v>
      </c>
      <c r="E439" s="139">
        <v>0</v>
      </c>
      <c r="F439" s="805"/>
      <c r="G439" s="310"/>
      <c r="H439" s="301"/>
    </row>
    <row r="440" spans="1:8" s="300" customFormat="1" x14ac:dyDescent="0.25">
      <c r="A440" s="1295"/>
      <c r="B440" s="1508"/>
      <c r="C440" s="290" t="s">
        <v>285</v>
      </c>
      <c r="D440" s="139">
        <v>1500</v>
      </c>
      <c r="E440" s="139">
        <v>0</v>
      </c>
      <c r="F440" s="805"/>
      <c r="G440" s="310"/>
      <c r="H440" s="301"/>
    </row>
    <row r="441" spans="1:8" s="300" customFormat="1" x14ac:dyDescent="0.25">
      <c r="A441" s="1296"/>
      <c r="B441" s="1509"/>
      <c r="C441" s="290" t="s">
        <v>286</v>
      </c>
      <c r="D441" s="139">
        <v>15.15</v>
      </c>
      <c r="E441" s="139">
        <v>0</v>
      </c>
      <c r="F441" s="805"/>
      <c r="G441" s="310"/>
      <c r="H441" s="301"/>
    </row>
    <row r="442" spans="1:8" s="300" customFormat="1" x14ac:dyDescent="0.25">
      <c r="A442" s="1670" t="s">
        <v>199</v>
      </c>
      <c r="B442" s="1701" t="s">
        <v>1187</v>
      </c>
      <c r="C442" s="309" t="s">
        <v>344</v>
      </c>
      <c r="D442" s="340">
        <f>D443+D444+D445</f>
        <v>1751.04</v>
      </c>
      <c r="E442" s="340">
        <f>E443+E444+E445</f>
        <v>702.73</v>
      </c>
      <c r="F442" s="809"/>
      <c r="G442" s="310"/>
      <c r="H442" s="301"/>
    </row>
    <row r="443" spans="1:8" s="300" customFormat="1" x14ac:dyDescent="0.25">
      <c r="A443" s="1671"/>
      <c r="B443" s="1534"/>
      <c r="C443" s="309" t="s">
        <v>284</v>
      </c>
      <c r="D443" s="340">
        <f>D447+D463+D471+D479+D484</f>
        <v>0</v>
      </c>
      <c r="E443" s="340">
        <f>E447</f>
        <v>0</v>
      </c>
      <c r="F443" s="809"/>
      <c r="G443" s="310"/>
      <c r="H443" s="301"/>
    </row>
    <row r="444" spans="1:8" s="300" customFormat="1" x14ac:dyDescent="0.25">
      <c r="A444" s="1671"/>
      <c r="B444" s="1534"/>
      <c r="C444" s="309" t="s">
        <v>285</v>
      </c>
      <c r="D444" s="340">
        <f>D448+D464+D472+D480+D485</f>
        <v>0</v>
      </c>
      <c r="E444" s="340">
        <f>E448+E464+E472+E480+E485</f>
        <v>0</v>
      </c>
      <c r="F444" s="809"/>
      <c r="G444" s="310"/>
      <c r="H444" s="301"/>
    </row>
    <row r="445" spans="1:8" ht="13.9" customHeight="1" x14ac:dyDescent="0.25">
      <c r="A445" s="1672"/>
      <c r="B445" s="1535"/>
      <c r="C445" s="309" t="s">
        <v>286</v>
      </c>
      <c r="D445" s="340">
        <f>D449+D465+D473+D481+D486</f>
        <v>1751.04</v>
      </c>
      <c r="E445" s="340">
        <f>E449+E465+E473+E481+E486</f>
        <v>702.73</v>
      </c>
      <c r="F445" s="809"/>
      <c r="G445" s="73"/>
    </row>
    <row r="446" spans="1:8" ht="15" customHeight="1" x14ac:dyDescent="0.25">
      <c r="A446" s="1515" t="s">
        <v>121</v>
      </c>
      <c r="B446" s="1518" t="s">
        <v>686</v>
      </c>
      <c r="C446" s="309" t="s">
        <v>344</v>
      </c>
      <c r="D446" s="339">
        <f>D447+D448+D449</f>
        <v>601.04</v>
      </c>
      <c r="E446" s="340">
        <f>E447+E448+E449</f>
        <v>486.83</v>
      </c>
      <c r="F446" s="809"/>
      <c r="G446" s="73"/>
    </row>
    <row r="447" spans="1:8" x14ac:dyDescent="0.25">
      <c r="A447" s="1516"/>
      <c r="B447" s="1312"/>
      <c r="C447" s="52" t="s">
        <v>284</v>
      </c>
      <c r="D447" s="139">
        <f>D455+D455+D459</f>
        <v>0</v>
      </c>
      <c r="E447" s="139">
        <f>E455+E455+E459</f>
        <v>0</v>
      </c>
      <c r="F447" s="805"/>
      <c r="G447" s="73"/>
    </row>
    <row r="448" spans="1:8" ht="18" customHeight="1" x14ac:dyDescent="0.25">
      <c r="A448" s="1516"/>
      <c r="B448" s="1312"/>
      <c r="C448" s="52" t="s">
        <v>285</v>
      </c>
      <c r="D448" s="139">
        <f>D452+D456+D460</f>
        <v>0</v>
      </c>
      <c r="E448" s="139">
        <f>E452+E456+E460</f>
        <v>0</v>
      </c>
      <c r="F448" s="805"/>
      <c r="G448" s="73"/>
    </row>
    <row r="449" spans="1:7" ht="13.9" customHeight="1" x14ac:dyDescent="0.25">
      <c r="A449" s="1517"/>
      <c r="B449" s="1313"/>
      <c r="C449" s="52" t="s">
        <v>286</v>
      </c>
      <c r="D449" s="1838">
        <v>601.04</v>
      </c>
      <c r="E449" s="139">
        <v>486.83</v>
      </c>
      <c r="F449" s="805"/>
      <c r="G449" s="73"/>
    </row>
    <row r="450" spans="1:7" ht="15" customHeight="1" x14ac:dyDescent="0.25">
      <c r="A450" s="1515" t="s">
        <v>31</v>
      </c>
      <c r="B450" s="1518" t="s">
        <v>687</v>
      </c>
      <c r="C450" s="313" t="s">
        <v>344</v>
      </c>
      <c r="D450" s="339">
        <f>D451+D452+D453</f>
        <v>501.04</v>
      </c>
      <c r="E450" s="340">
        <f>E451+E452+E453</f>
        <v>486.83</v>
      </c>
      <c r="F450" s="809"/>
      <c r="G450" s="73"/>
    </row>
    <row r="451" spans="1:7" x14ac:dyDescent="0.25">
      <c r="A451" s="1516"/>
      <c r="B451" s="1312"/>
      <c r="C451" s="306" t="s">
        <v>284</v>
      </c>
      <c r="D451" s="139">
        <v>0</v>
      </c>
      <c r="E451" s="140">
        <v>0</v>
      </c>
      <c r="F451" s="808"/>
      <c r="G451" s="73"/>
    </row>
    <row r="452" spans="1:7" x14ac:dyDescent="0.25">
      <c r="A452" s="1516"/>
      <c r="B452" s="1312"/>
      <c r="C452" s="306" t="s">
        <v>285</v>
      </c>
      <c r="D452" s="139">
        <v>0</v>
      </c>
      <c r="E452" s="140">
        <v>0</v>
      </c>
      <c r="F452" s="808"/>
      <c r="G452" s="73"/>
    </row>
    <row r="453" spans="1:7" x14ac:dyDescent="0.25">
      <c r="A453" s="1517"/>
      <c r="B453" s="1313"/>
      <c r="C453" s="306" t="s">
        <v>286</v>
      </c>
      <c r="D453" s="289">
        <v>501.04</v>
      </c>
      <c r="E453" s="289">
        <v>486.83</v>
      </c>
      <c r="F453" s="808"/>
      <c r="G453" s="73"/>
    </row>
    <row r="454" spans="1:7" x14ac:dyDescent="0.25">
      <c r="A454" s="1515" t="s">
        <v>32</v>
      </c>
      <c r="B454" s="1518" t="s">
        <v>182</v>
      </c>
      <c r="C454" s="309" t="s">
        <v>344</v>
      </c>
      <c r="D454" s="339">
        <f>D455+D456+D457</f>
        <v>100</v>
      </c>
      <c r="E454" s="340">
        <f>E455+E456+E457</f>
        <v>0</v>
      </c>
      <c r="F454" s="809"/>
      <c r="G454" s="73"/>
    </row>
    <row r="455" spans="1:7" x14ac:dyDescent="0.25">
      <c r="A455" s="1516"/>
      <c r="B455" s="1312"/>
      <c r="C455" s="52" t="s">
        <v>284</v>
      </c>
      <c r="D455" s="139">
        <v>0</v>
      </c>
      <c r="E455" s="140">
        <v>0</v>
      </c>
      <c r="F455" s="808"/>
      <c r="G455" s="73"/>
    </row>
    <row r="456" spans="1:7" x14ac:dyDescent="0.25">
      <c r="A456" s="1516"/>
      <c r="B456" s="1312"/>
      <c r="C456" s="52" t="s">
        <v>285</v>
      </c>
      <c r="D456" s="139">
        <v>0</v>
      </c>
      <c r="E456" s="140">
        <v>0</v>
      </c>
      <c r="F456" s="808"/>
      <c r="G456" s="73"/>
    </row>
    <row r="457" spans="1:7" ht="13.9" customHeight="1" x14ac:dyDescent="0.25">
      <c r="A457" s="1517"/>
      <c r="B457" s="1313"/>
      <c r="C457" s="52" t="s">
        <v>286</v>
      </c>
      <c r="D457" s="139">
        <v>100</v>
      </c>
      <c r="E457" s="140">
        <v>0</v>
      </c>
      <c r="F457" s="808"/>
      <c r="G457" s="73"/>
    </row>
    <row r="458" spans="1:7" ht="15" customHeight="1" x14ac:dyDescent="0.25">
      <c r="A458" s="1515" t="s">
        <v>450</v>
      </c>
      <c r="B458" s="1518" t="s">
        <v>688</v>
      </c>
      <c r="C458" s="309" t="s">
        <v>344</v>
      </c>
      <c r="D458" s="50">
        <f>D459+D460+D461</f>
        <v>0</v>
      </c>
      <c r="E458" s="50">
        <f>E459+E460+E461</f>
        <v>0</v>
      </c>
      <c r="F458" s="806"/>
      <c r="G458" s="73"/>
    </row>
    <row r="459" spans="1:7" x14ac:dyDescent="0.25">
      <c r="A459" s="1516"/>
      <c r="B459" s="1312"/>
      <c r="C459" s="290" t="s">
        <v>284</v>
      </c>
      <c r="D459" s="48">
        <f>D463+D475</f>
        <v>0</v>
      </c>
      <c r="E459" s="49">
        <f>E463+E475</f>
        <v>0</v>
      </c>
      <c r="F459" s="807"/>
      <c r="G459" s="73"/>
    </row>
    <row r="460" spans="1:7" x14ac:dyDescent="0.25">
      <c r="A460" s="1516"/>
      <c r="B460" s="1312"/>
      <c r="C460" s="290" t="s">
        <v>285</v>
      </c>
      <c r="D460" s="48">
        <f>D464+D476</f>
        <v>0</v>
      </c>
      <c r="E460" s="49">
        <f>E464+E476</f>
        <v>0</v>
      </c>
      <c r="F460" s="807"/>
      <c r="G460" s="73"/>
    </row>
    <row r="461" spans="1:7" ht="13.9" customHeight="1" x14ac:dyDescent="0.25">
      <c r="A461" s="1517"/>
      <c r="B461" s="1313"/>
      <c r="C461" s="290" t="s">
        <v>286</v>
      </c>
      <c r="D461" s="48">
        <v>0</v>
      </c>
      <c r="E461" s="49">
        <v>0</v>
      </c>
      <c r="F461" s="807"/>
      <c r="G461" s="73"/>
    </row>
    <row r="462" spans="1:7" ht="15" customHeight="1" x14ac:dyDescent="0.25">
      <c r="A462" s="1519" t="s">
        <v>124</v>
      </c>
      <c r="B462" s="1522" t="s">
        <v>287</v>
      </c>
      <c r="C462" s="309" t="s">
        <v>344</v>
      </c>
      <c r="D462" s="50">
        <f>D463+D464+D465</f>
        <v>50</v>
      </c>
      <c r="E462" s="51">
        <f>E463+E464+E465</f>
        <v>0</v>
      </c>
      <c r="F462" s="806"/>
      <c r="G462" s="73"/>
    </row>
    <row r="463" spans="1:7" x14ac:dyDescent="0.25">
      <c r="A463" s="1520"/>
      <c r="B463" s="1312"/>
      <c r="C463" s="309" t="s">
        <v>284</v>
      </c>
      <c r="D463" s="50">
        <f>D467+D471</f>
        <v>0</v>
      </c>
      <c r="E463" s="51">
        <f>E467+E471</f>
        <v>0</v>
      </c>
      <c r="F463" s="806"/>
      <c r="G463" s="73"/>
    </row>
    <row r="464" spans="1:7" x14ac:dyDescent="0.25">
      <c r="A464" s="1520"/>
      <c r="B464" s="1312"/>
      <c r="C464" s="309" t="s">
        <v>285</v>
      </c>
      <c r="D464" s="50">
        <f>D468+D472</f>
        <v>0</v>
      </c>
      <c r="E464" s="51">
        <f>E468+E472</f>
        <v>0</v>
      </c>
      <c r="F464" s="806"/>
      <c r="G464" s="73"/>
    </row>
    <row r="465" spans="1:7" ht="13.9" customHeight="1" x14ac:dyDescent="0.25">
      <c r="A465" s="1521"/>
      <c r="B465" s="1313"/>
      <c r="C465" s="309" t="s">
        <v>286</v>
      </c>
      <c r="D465" s="50">
        <f>D469</f>
        <v>50</v>
      </c>
      <c r="E465" s="50">
        <f>E469</f>
        <v>0</v>
      </c>
      <c r="F465" s="806"/>
      <c r="G465" s="73"/>
    </row>
    <row r="466" spans="1:7" ht="15" customHeight="1" x14ac:dyDescent="0.25">
      <c r="A466" s="1512" t="s">
        <v>34</v>
      </c>
      <c r="B466" s="1482" t="s">
        <v>689</v>
      </c>
      <c r="C466" s="309" t="s">
        <v>344</v>
      </c>
      <c r="D466" s="50">
        <f>D467+D468+D469</f>
        <v>50</v>
      </c>
      <c r="E466" s="51">
        <f>E467+E468+E469</f>
        <v>0</v>
      </c>
      <c r="F466" s="806"/>
      <c r="G466" s="73"/>
    </row>
    <row r="467" spans="1:7" x14ac:dyDescent="0.25">
      <c r="A467" s="1513"/>
      <c r="B467" s="1312"/>
      <c r="C467" s="52" t="s">
        <v>284</v>
      </c>
      <c r="D467" s="48">
        <v>0</v>
      </c>
      <c r="E467" s="49">
        <v>0</v>
      </c>
      <c r="F467" s="807"/>
      <c r="G467" s="73"/>
    </row>
    <row r="468" spans="1:7" x14ac:dyDescent="0.25">
      <c r="A468" s="1513"/>
      <c r="B468" s="1312"/>
      <c r="C468" s="52" t="s">
        <v>285</v>
      </c>
      <c r="D468" s="48">
        <v>0</v>
      </c>
      <c r="E468" s="49">
        <v>0</v>
      </c>
      <c r="F468" s="807"/>
      <c r="G468" s="73"/>
    </row>
    <row r="469" spans="1:7" ht="13.9" customHeight="1" x14ac:dyDescent="0.25">
      <c r="A469" s="1514"/>
      <c r="B469" s="1313"/>
      <c r="C469" s="52" t="s">
        <v>286</v>
      </c>
      <c r="D469" s="48">
        <v>50</v>
      </c>
      <c r="E469" s="48">
        <v>0</v>
      </c>
      <c r="F469" s="807"/>
      <c r="G469" s="73"/>
    </row>
    <row r="470" spans="1:7" ht="15" customHeight="1" x14ac:dyDescent="0.25">
      <c r="A470" s="1512" t="s">
        <v>126</v>
      </c>
      <c r="B470" s="1482" t="s">
        <v>185</v>
      </c>
      <c r="C470" s="309" t="s">
        <v>344</v>
      </c>
      <c r="D470" s="50">
        <f>D471+D472+D473</f>
        <v>100</v>
      </c>
      <c r="E470" s="50">
        <f>E471+E472+E473</f>
        <v>0</v>
      </c>
      <c r="F470" s="806"/>
      <c r="G470" s="73"/>
    </row>
    <row r="471" spans="1:7" x14ac:dyDescent="0.25">
      <c r="A471" s="1513"/>
      <c r="B471" s="1312"/>
      <c r="C471" s="52" t="s">
        <v>284</v>
      </c>
      <c r="D471" s="48">
        <v>0</v>
      </c>
      <c r="E471" s="49">
        <v>0</v>
      </c>
      <c r="F471" s="807"/>
      <c r="G471" s="73"/>
    </row>
    <row r="472" spans="1:7" x14ac:dyDescent="0.25">
      <c r="A472" s="1513"/>
      <c r="B472" s="1312"/>
      <c r="C472" s="52" t="s">
        <v>285</v>
      </c>
      <c r="D472" s="48">
        <v>0</v>
      </c>
      <c r="E472" s="49">
        <v>0</v>
      </c>
      <c r="F472" s="807"/>
      <c r="G472" s="73"/>
    </row>
    <row r="473" spans="1:7" x14ac:dyDescent="0.25">
      <c r="A473" s="1514"/>
      <c r="B473" s="1313"/>
      <c r="C473" s="52" t="s">
        <v>286</v>
      </c>
      <c r="D473" s="48">
        <v>100</v>
      </c>
      <c r="E473" s="48">
        <v>0</v>
      </c>
      <c r="F473" s="807"/>
      <c r="G473" s="73"/>
    </row>
    <row r="474" spans="1:7" x14ac:dyDescent="0.25">
      <c r="A474" s="1512" t="s">
        <v>50</v>
      </c>
      <c r="B474" s="1482" t="s">
        <v>690</v>
      </c>
      <c r="C474" s="309" t="s">
        <v>344</v>
      </c>
      <c r="D474" s="50">
        <f>D477+D476+D475</f>
        <v>100</v>
      </c>
      <c r="E474" s="50">
        <f>E477+E476+E475</f>
        <v>0</v>
      </c>
      <c r="F474" s="806"/>
      <c r="G474" s="73"/>
    </row>
    <row r="475" spans="1:7" x14ac:dyDescent="0.25">
      <c r="A475" s="1513"/>
      <c r="B475" s="1312"/>
      <c r="C475" s="52" t="s">
        <v>284</v>
      </c>
      <c r="D475" s="48">
        <f>D479+D484+D488</f>
        <v>0</v>
      </c>
      <c r="E475" s="49">
        <f>E479+E484+E488</f>
        <v>0</v>
      </c>
      <c r="F475" s="807"/>
      <c r="G475" s="73"/>
    </row>
    <row r="476" spans="1:7" x14ac:dyDescent="0.25">
      <c r="A476" s="1513"/>
      <c r="B476" s="1312"/>
      <c r="C476" s="52" t="s">
        <v>285</v>
      </c>
      <c r="D476" s="48">
        <f>D480+D485+D489</f>
        <v>0</v>
      </c>
      <c r="E476" s="49">
        <f>E480+E485+E489</f>
        <v>0</v>
      </c>
      <c r="F476" s="807"/>
      <c r="G476" s="73"/>
    </row>
    <row r="477" spans="1:7" x14ac:dyDescent="0.25">
      <c r="A477" s="1514"/>
      <c r="B477" s="1313"/>
      <c r="C477" s="52" t="s">
        <v>286</v>
      </c>
      <c r="D477" s="48">
        <v>100</v>
      </c>
      <c r="E477" s="48">
        <v>0</v>
      </c>
      <c r="F477" s="807"/>
      <c r="G477" s="73"/>
    </row>
    <row r="478" spans="1:7" ht="24" x14ac:dyDescent="0.25">
      <c r="A478" s="1538" t="s">
        <v>140</v>
      </c>
      <c r="B478" s="138" t="s">
        <v>691</v>
      </c>
      <c r="C478" s="309" t="s">
        <v>344</v>
      </c>
      <c r="D478" s="50">
        <f>D479+D480+D481</f>
        <v>1000</v>
      </c>
      <c r="E478" s="50">
        <f>E479+E480+E481</f>
        <v>215.9</v>
      </c>
      <c r="F478" s="806"/>
      <c r="G478" s="73"/>
    </row>
    <row r="479" spans="1:7" x14ac:dyDescent="0.25">
      <c r="A479" s="1539"/>
      <c r="B479" s="341" t="s">
        <v>692</v>
      </c>
      <c r="C479" s="52" t="s">
        <v>284</v>
      </c>
      <c r="D479" s="48">
        <v>0</v>
      </c>
      <c r="E479" s="49">
        <v>0</v>
      </c>
      <c r="F479" s="807"/>
      <c r="G479" s="73"/>
    </row>
    <row r="480" spans="1:7" x14ac:dyDescent="0.25">
      <c r="A480" s="1539"/>
      <c r="B480" s="341" t="s">
        <v>693</v>
      </c>
      <c r="C480" s="52" t="s">
        <v>285</v>
      </c>
      <c r="D480" s="48">
        <v>0</v>
      </c>
      <c r="E480" s="49">
        <v>0</v>
      </c>
      <c r="F480" s="807"/>
      <c r="G480" s="73"/>
    </row>
    <row r="481" spans="1:8" ht="34.5" customHeight="1" x14ac:dyDescent="0.25">
      <c r="A481" s="1539"/>
      <c r="B481" s="341" t="s">
        <v>694</v>
      </c>
      <c r="C481" s="1303" t="s">
        <v>286</v>
      </c>
      <c r="D481" s="1531">
        <v>1000</v>
      </c>
      <c r="E481" s="1531">
        <v>215.9</v>
      </c>
      <c r="F481" s="810"/>
      <c r="G481" s="73"/>
    </row>
    <row r="482" spans="1:8" ht="15" customHeight="1" x14ac:dyDescent="0.25">
      <c r="A482" s="1315"/>
      <c r="B482" s="341" t="s">
        <v>695</v>
      </c>
      <c r="C482" s="1261"/>
      <c r="D482" s="1532"/>
      <c r="E482" s="1532"/>
      <c r="F482" s="801"/>
      <c r="G482" s="73"/>
    </row>
    <row r="483" spans="1:8" x14ac:dyDescent="0.25">
      <c r="A483" s="1512" t="s">
        <v>143</v>
      </c>
      <c r="B483" s="1482" t="s">
        <v>188</v>
      </c>
      <c r="C483" s="309" t="s">
        <v>344</v>
      </c>
      <c r="D483" s="50">
        <f>D484+D485+D486</f>
        <v>0</v>
      </c>
      <c r="E483" s="50">
        <f>E484+E485+E486</f>
        <v>0</v>
      </c>
      <c r="F483" s="806"/>
      <c r="G483" s="73"/>
    </row>
    <row r="484" spans="1:8" x14ac:dyDescent="0.25">
      <c r="A484" s="1513"/>
      <c r="B484" s="1312"/>
      <c r="C484" s="52" t="s">
        <v>284</v>
      </c>
      <c r="D484" s="48">
        <v>0</v>
      </c>
      <c r="E484" s="49">
        <v>0</v>
      </c>
      <c r="F484" s="807"/>
      <c r="G484" s="73"/>
    </row>
    <row r="485" spans="1:8" s="300" customFormat="1" x14ac:dyDescent="0.25">
      <c r="A485" s="1513"/>
      <c r="B485" s="1312"/>
      <c r="C485" s="52" t="s">
        <v>285</v>
      </c>
      <c r="D485" s="48">
        <v>0</v>
      </c>
      <c r="E485" s="49">
        <v>0</v>
      </c>
      <c r="F485" s="807"/>
      <c r="G485" s="310"/>
      <c r="H485" s="301"/>
    </row>
    <row r="486" spans="1:8" x14ac:dyDescent="0.25">
      <c r="A486" s="1514"/>
      <c r="B486" s="1313"/>
      <c r="C486" s="52" t="s">
        <v>286</v>
      </c>
      <c r="D486" s="48">
        <v>0</v>
      </c>
      <c r="E486" s="49">
        <v>0</v>
      </c>
      <c r="F486" s="807"/>
      <c r="G486" s="73"/>
    </row>
    <row r="487" spans="1:8" x14ac:dyDescent="0.25">
      <c r="A487" s="1706" t="s">
        <v>153</v>
      </c>
      <c r="B487" s="1533" t="s">
        <v>190</v>
      </c>
      <c r="C487" s="309" t="s">
        <v>344</v>
      </c>
      <c r="D487" s="50">
        <f>D488+D489+D490</f>
        <v>100</v>
      </c>
      <c r="E487" s="51">
        <f>E488+E489+E490</f>
        <v>0</v>
      </c>
      <c r="F487" s="806"/>
      <c r="G487" s="73"/>
    </row>
    <row r="488" spans="1:8" x14ac:dyDescent="0.25">
      <c r="A488" s="1707"/>
      <c r="B488" s="1534"/>
      <c r="C488" s="309" t="s">
        <v>284</v>
      </c>
      <c r="D488" s="50">
        <f t="shared" ref="D488:E490" si="3">D492+D504</f>
        <v>0</v>
      </c>
      <c r="E488" s="50">
        <f t="shared" si="3"/>
        <v>0</v>
      </c>
      <c r="F488" s="806"/>
      <c r="G488" s="73"/>
    </row>
    <row r="489" spans="1:8" x14ac:dyDescent="0.25">
      <c r="A489" s="1707"/>
      <c r="B489" s="1534"/>
      <c r="C489" s="309" t="s">
        <v>285</v>
      </c>
      <c r="D489" s="50">
        <f t="shared" si="3"/>
        <v>0</v>
      </c>
      <c r="E489" s="50">
        <f t="shared" si="3"/>
        <v>0</v>
      </c>
      <c r="F489" s="806"/>
      <c r="G489" s="73"/>
    </row>
    <row r="490" spans="1:8" x14ac:dyDescent="0.25">
      <c r="A490" s="1708"/>
      <c r="B490" s="1535"/>
      <c r="C490" s="309" t="s">
        <v>286</v>
      </c>
      <c r="D490" s="50">
        <f t="shared" si="3"/>
        <v>100</v>
      </c>
      <c r="E490" s="50">
        <f t="shared" si="3"/>
        <v>0</v>
      </c>
      <c r="F490" s="806"/>
      <c r="G490" s="73"/>
    </row>
    <row r="491" spans="1:8" x14ac:dyDescent="0.25">
      <c r="A491" s="1512" t="s">
        <v>129</v>
      </c>
      <c r="B491" s="1482" t="s">
        <v>696</v>
      </c>
      <c r="C491" s="66" t="s">
        <v>344</v>
      </c>
      <c r="D491" s="50">
        <f>D492+D493+D494</f>
        <v>100</v>
      </c>
      <c r="E491" s="50">
        <f>E492+E493+E494</f>
        <v>0</v>
      </c>
      <c r="F491" s="806"/>
      <c r="G491" s="73"/>
    </row>
    <row r="492" spans="1:8" x14ac:dyDescent="0.25">
      <c r="A492" s="1513"/>
      <c r="B492" s="1312"/>
      <c r="C492" s="66" t="s">
        <v>284</v>
      </c>
      <c r="D492" s="50">
        <f t="shared" ref="D492:E493" si="4">D496+D500</f>
        <v>0</v>
      </c>
      <c r="E492" s="50">
        <f t="shared" si="4"/>
        <v>0</v>
      </c>
      <c r="F492" s="806"/>
      <c r="G492" s="73"/>
    </row>
    <row r="493" spans="1:8" x14ac:dyDescent="0.25">
      <c r="A493" s="1513"/>
      <c r="B493" s="1312"/>
      <c r="C493" s="66" t="s">
        <v>285</v>
      </c>
      <c r="D493" s="50">
        <f t="shared" si="4"/>
        <v>0</v>
      </c>
      <c r="E493" s="50">
        <f t="shared" si="4"/>
        <v>0</v>
      </c>
      <c r="F493" s="806"/>
      <c r="G493" s="73"/>
    </row>
    <row r="494" spans="1:8" x14ac:dyDescent="0.25">
      <c r="A494" s="1514"/>
      <c r="B494" s="1313"/>
      <c r="C494" s="66" t="s">
        <v>286</v>
      </c>
      <c r="D494" s="50">
        <f>D498+D502</f>
        <v>100</v>
      </c>
      <c r="E494" s="50">
        <f>E498+E502</f>
        <v>0</v>
      </c>
      <c r="F494" s="806"/>
      <c r="G494" s="73"/>
    </row>
    <row r="495" spans="1:8" x14ac:dyDescent="0.25">
      <c r="A495" s="1515" t="s">
        <v>64</v>
      </c>
      <c r="B495" s="1482" t="s">
        <v>192</v>
      </c>
      <c r="C495" s="309" t="s">
        <v>344</v>
      </c>
      <c r="D495" s="50">
        <f>D496+D497+D498</f>
        <v>50</v>
      </c>
      <c r="E495" s="50">
        <f>E496+E497+E498</f>
        <v>0</v>
      </c>
      <c r="F495" s="806"/>
      <c r="G495" s="73"/>
    </row>
    <row r="496" spans="1:8" x14ac:dyDescent="0.25">
      <c r="A496" s="1516"/>
      <c r="B496" s="1328"/>
      <c r="C496" s="52" t="s">
        <v>284</v>
      </c>
      <c r="D496" s="48">
        <v>0</v>
      </c>
      <c r="E496" s="48">
        <v>0</v>
      </c>
      <c r="F496" s="807"/>
      <c r="G496" s="73"/>
    </row>
    <row r="497" spans="1:7" x14ac:dyDescent="0.25">
      <c r="A497" s="1516"/>
      <c r="B497" s="1328"/>
      <c r="C497" s="52" t="s">
        <v>285</v>
      </c>
      <c r="D497" s="48">
        <v>0</v>
      </c>
      <c r="E497" s="48">
        <v>0</v>
      </c>
      <c r="F497" s="807"/>
      <c r="G497" s="73"/>
    </row>
    <row r="498" spans="1:7" ht="13.9" customHeight="1" x14ac:dyDescent="0.25">
      <c r="A498" s="1517"/>
      <c r="B498" s="1329"/>
      <c r="C498" s="52" t="s">
        <v>286</v>
      </c>
      <c r="D498" s="48">
        <v>50</v>
      </c>
      <c r="E498" s="48">
        <v>0</v>
      </c>
      <c r="F498" s="807"/>
      <c r="G498" s="73"/>
    </row>
    <row r="499" spans="1:7" ht="15" customHeight="1" x14ac:dyDescent="0.25">
      <c r="A499" s="1515" t="s">
        <v>65</v>
      </c>
      <c r="B499" s="1518" t="s">
        <v>193</v>
      </c>
      <c r="C499" s="309" t="s">
        <v>344</v>
      </c>
      <c r="D499" s="50">
        <f>D500+D501+D502</f>
        <v>50</v>
      </c>
      <c r="E499" s="50">
        <f>E500+E501+E502</f>
        <v>0</v>
      </c>
      <c r="F499" s="806"/>
      <c r="G499" s="73"/>
    </row>
    <row r="500" spans="1:7" x14ac:dyDescent="0.25">
      <c r="A500" s="1516"/>
      <c r="B500" s="1312"/>
      <c r="C500" s="52" t="s">
        <v>284</v>
      </c>
      <c r="D500" s="48">
        <v>0</v>
      </c>
      <c r="E500" s="49">
        <v>0</v>
      </c>
      <c r="F500" s="807"/>
      <c r="G500" s="73"/>
    </row>
    <row r="501" spans="1:7" x14ac:dyDescent="0.25">
      <c r="A501" s="1516"/>
      <c r="B501" s="1312"/>
      <c r="C501" s="52" t="s">
        <v>285</v>
      </c>
      <c r="D501" s="48">
        <v>0</v>
      </c>
      <c r="E501" s="49">
        <v>0</v>
      </c>
      <c r="F501" s="807"/>
      <c r="G501" s="73"/>
    </row>
    <row r="502" spans="1:7" ht="13.9" customHeight="1" x14ac:dyDescent="0.25">
      <c r="A502" s="1517"/>
      <c r="B502" s="1313"/>
      <c r="C502" s="52" t="s">
        <v>286</v>
      </c>
      <c r="D502" s="48">
        <v>50</v>
      </c>
      <c r="E502" s="48">
        <v>0</v>
      </c>
      <c r="F502" s="807"/>
      <c r="G502" s="73"/>
    </row>
    <row r="503" spans="1:7" ht="15" customHeight="1" x14ac:dyDescent="0.25">
      <c r="A503" s="1515" t="s">
        <v>439</v>
      </c>
      <c r="B503" s="1518" t="s">
        <v>697</v>
      </c>
      <c r="C503" s="309" t="s">
        <v>344</v>
      </c>
      <c r="D503" s="339">
        <f>D504+D505+D506</f>
        <v>0</v>
      </c>
      <c r="E503" s="339">
        <f>E504+E505+E506</f>
        <v>0</v>
      </c>
      <c r="F503" s="804"/>
      <c r="G503" s="73"/>
    </row>
    <row r="504" spans="1:7" x14ac:dyDescent="0.25">
      <c r="A504" s="1516"/>
      <c r="B504" s="1312"/>
      <c r="C504" s="52" t="s">
        <v>284</v>
      </c>
      <c r="D504" s="139">
        <v>0</v>
      </c>
      <c r="E504" s="139">
        <v>0</v>
      </c>
      <c r="F504" s="805"/>
      <c r="G504" s="73"/>
    </row>
    <row r="505" spans="1:7" x14ac:dyDescent="0.25">
      <c r="A505" s="1516"/>
      <c r="B505" s="1312"/>
      <c r="C505" s="52" t="s">
        <v>285</v>
      </c>
      <c r="D505" s="139">
        <v>0</v>
      </c>
      <c r="E505" s="139">
        <v>0</v>
      </c>
      <c r="F505" s="805"/>
      <c r="G505" s="73"/>
    </row>
    <row r="506" spans="1:7" ht="13.9" customHeight="1" x14ac:dyDescent="0.25">
      <c r="A506" s="1517"/>
      <c r="B506" s="1313"/>
      <c r="C506" s="52" t="s">
        <v>286</v>
      </c>
      <c r="D506" s="139">
        <v>0</v>
      </c>
      <c r="E506" s="139">
        <v>0</v>
      </c>
      <c r="F506" s="805"/>
      <c r="G506" s="73"/>
    </row>
    <row r="507" spans="1:7" ht="15" customHeight="1" x14ac:dyDescent="0.25">
      <c r="A507" s="1515" t="s">
        <v>74</v>
      </c>
      <c r="B507" s="1518" t="s">
        <v>698</v>
      </c>
      <c r="C507" s="309" t="s">
        <v>344</v>
      </c>
      <c r="D507" s="339">
        <f>D508+D509+D510</f>
        <v>0</v>
      </c>
      <c r="E507" s="339">
        <f>E508+E509+E510</f>
        <v>0</v>
      </c>
      <c r="F507" s="804"/>
      <c r="G507" s="73"/>
    </row>
    <row r="508" spans="1:7" x14ac:dyDescent="0.25">
      <c r="A508" s="1516"/>
      <c r="B508" s="1312"/>
      <c r="C508" s="52" t="s">
        <v>284</v>
      </c>
      <c r="D508" s="139">
        <v>0</v>
      </c>
      <c r="E508" s="139">
        <v>0</v>
      </c>
      <c r="F508" s="805"/>
      <c r="G508" s="73"/>
    </row>
    <row r="509" spans="1:7" x14ac:dyDescent="0.25">
      <c r="A509" s="1516"/>
      <c r="B509" s="1312"/>
      <c r="C509" s="52" t="s">
        <v>285</v>
      </c>
      <c r="D509" s="139">
        <v>0</v>
      </c>
      <c r="E509" s="139">
        <v>0</v>
      </c>
      <c r="F509" s="805"/>
      <c r="G509" s="73"/>
    </row>
    <row r="510" spans="1:7" ht="13.9" customHeight="1" x14ac:dyDescent="0.25">
      <c r="A510" s="1517"/>
      <c r="B510" s="1313"/>
      <c r="C510" s="52" t="s">
        <v>286</v>
      </c>
      <c r="D510" s="139">
        <v>0</v>
      </c>
      <c r="E510" s="139">
        <v>0</v>
      </c>
      <c r="F510" s="805"/>
      <c r="G510" s="73"/>
    </row>
    <row r="511" spans="1:7" ht="15" customHeight="1" x14ac:dyDescent="0.25">
      <c r="A511" s="1515" t="s">
        <v>76</v>
      </c>
      <c r="B511" s="1518" t="s">
        <v>699</v>
      </c>
      <c r="C511" s="309" t="s">
        <v>344</v>
      </c>
      <c r="D511" s="339">
        <f>D512+D513+D514</f>
        <v>0</v>
      </c>
      <c r="E511" s="339">
        <f>E512+E513+E514</f>
        <v>0</v>
      </c>
      <c r="F511" s="804"/>
      <c r="G511" s="73"/>
    </row>
    <row r="512" spans="1:7" x14ac:dyDescent="0.25">
      <c r="A512" s="1516"/>
      <c r="B512" s="1312"/>
      <c r="C512" s="52" t="s">
        <v>284</v>
      </c>
      <c r="D512" s="139">
        <v>0</v>
      </c>
      <c r="E512" s="139">
        <v>0</v>
      </c>
      <c r="F512" s="805"/>
      <c r="G512" s="73"/>
    </row>
    <row r="513" spans="1:8" x14ac:dyDescent="0.25">
      <c r="A513" s="1516"/>
      <c r="B513" s="1312"/>
      <c r="C513" s="52" t="s">
        <v>285</v>
      </c>
      <c r="D513" s="139">
        <v>0</v>
      </c>
      <c r="E513" s="139">
        <v>0</v>
      </c>
      <c r="F513" s="805"/>
      <c r="G513" s="73"/>
    </row>
    <row r="514" spans="1:8" ht="13.9" customHeight="1" x14ac:dyDescent="0.25">
      <c r="A514" s="1517"/>
      <c r="B514" s="1313"/>
      <c r="C514" s="52" t="s">
        <v>286</v>
      </c>
      <c r="D514" s="139">
        <v>0</v>
      </c>
      <c r="E514" s="139">
        <v>0</v>
      </c>
      <c r="F514" s="805"/>
      <c r="G514" s="73"/>
    </row>
    <row r="515" spans="1:8" ht="15" customHeight="1" x14ac:dyDescent="0.25">
      <c r="A515" s="1515" t="s">
        <v>78</v>
      </c>
      <c r="B515" s="1518" t="s">
        <v>798</v>
      </c>
      <c r="C515" s="309" t="s">
        <v>344</v>
      </c>
      <c r="D515" s="139">
        <f>D516+D517+D518</f>
        <v>0</v>
      </c>
      <c r="E515" s="139">
        <f>E516+E517+E518</f>
        <v>0</v>
      </c>
      <c r="F515" s="805"/>
      <c r="G515" s="73"/>
    </row>
    <row r="516" spans="1:8" x14ac:dyDescent="0.25">
      <c r="A516" s="1516"/>
      <c r="B516" s="1312"/>
      <c r="C516" s="290" t="s">
        <v>284</v>
      </c>
      <c r="D516" s="139">
        <v>0</v>
      </c>
      <c r="E516" s="139">
        <v>0</v>
      </c>
      <c r="F516" s="805"/>
      <c r="G516" s="73"/>
    </row>
    <row r="517" spans="1:8" x14ac:dyDescent="0.25">
      <c r="A517" s="1516"/>
      <c r="B517" s="1312"/>
      <c r="C517" s="290" t="s">
        <v>285</v>
      </c>
      <c r="D517" s="139">
        <v>0</v>
      </c>
      <c r="E517" s="139">
        <v>0</v>
      </c>
      <c r="F517" s="805"/>
      <c r="G517" s="73"/>
    </row>
    <row r="518" spans="1:8" s="300" customFormat="1" x14ac:dyDescent="0.25">
      <c r="A518" s="1517"/>
      <c r="B518" s="1313"/>
      <c r="C518" s="290" t="s">
        <v>286</v>
      </c>
      <c r="D518" s="139">
        <v>0</v>
      </c>
      <c r="E518" s="139">
        <v>0</v>
      </c>
      <c r="F518" s="805"/>
      <c r="G518" s="310"/>
      <c r="H518" s="301"/>
    </row>
    <row r="519" spans="1:8" s="300" customFormat="1" x14ac:dyDescent="0.25">
      <c r="A519" s="1537" t="s">
        <v>79</v>
      </c>
      <c r="B519" s="1709" t="s">
        <v>448</v>
      </c>
      <c r="C519" s="313" t="s">
        <v>344</v>
      </c>
      <c r="D519" s="339">
        <f>D520+D521+D522</f>
        <v>0</v>
      </c>
      <c r="E519" s="339">
        <f>E520+E521+E522</f>
        <v>0</v>
      </c>
      <c r="F519" s="804"/>
      <c r="G519" s="310"/>
      <c r="H519" s="301"/>
    </row>
    <row r="520" spans="1:8" s="300" customFormat="1" x14ac:dyDescent="0.25">
      <c r="A520" s="1537"/>
      <c r="B520" s="1475"/>
      <c r="C520" s="306" t="s">
        <v>284</v>
      </c>
      <c r="D520" s="139">
        <v>0</v>
      </c>
      <c r="E520" s="139">
        <v>0</v>
      </c>
      <c r="F520" s="805"/>
      <c r="G520" s="310"/>
      <c r="H520" s="301"/>
    </row>
    <row r="521" spans="1:8" s="300" customFormat="1" x14ac:dyDescent="0.25">
      <c r="A521" s="1537"/>
      <c r="B521" s="1475"/>
      <c r="C521" s="306" t="s">
        <v>285</v>
      </c>
      <c r="D521" s="139">
        <v>0</v>
      </c>
      <c r="E521" s="139">
        <v>0</v>
      </c>
      <c r="F521" s="805"/>
      <c r="G521" s="310"/>
      <c r="H521" s="301"/>
    </row>
    <row r="522" spans="1:8" x14ac:dyDescent="0.25">
      <c r="A522" s="1537"/>
      <c r="B522" s="1475"/>
      <c r="C522" s="306" t="s">
        <v>286</v>
      </c>
      <c r="D522" s="139">
        <v>0</v>
      </c>
      <c r="E522" s="139">
        <v>0</v>
      </c>
      <c r="F522" s="805"/>
      <c r="G522" s="73"/>
    </row>
    <row r="523" spans="1:8" s="300" customFormat="1" x14ac:dyDescent="0.25">
      <c r="A523" s="1524" t="s">
        <v>486</v>
      </c>
      <c r="B523" s="1523" t="s">
        <v>745</v>
      </c>
      <c r="C523" s="313" t="s">
        <v>344</v>
      </c>
      <c r="D523" s="339">
        <f>D524+D525+D526</f>
        <v>32867.040000000001</v>
      </c>
      <c r="E523" s="339">
        <f>E524+E525+E526</f>
        <v>6030.77</v>
      </c>
      <c r="F523" s="804"/>
      <c r="G523" s="310"/>
      <c r="H523" s="301"/>
    </row>
    <row r="524" spans="1:8" s="300" customFormat="1" x14ac:dyDescent="0.25">
      <c r="A524" s="1278"/>
      <c r="B524" s="1475"/>
      <c r="C524" s="313" t="s">
        <v>284</v>
      </c>
      <c r="D524" s="339">
        <f>D528+D532+D536+D540</f>
        <v>0</v>
      </c>
      <c r="E524" s="339">
        <f>E528+E532+E536+E540</f>
        <v>0</v>
      </c>
      <c r="F524" s="804"/>
      <c r="G524" s="310"/>
      <c r="H524" s="301"/>
    </row>
    <row r="525" spans="1:8" s="300" customFormat="1" x14ac:dyDescent="0.25">
      <c r="A525" s="1278"/>
      <c r="B525" s="1475"/>
      <c r="C525" s="313" t="s">
        <v>285</v>
      </c>
      <c r="D525" s="339">
        <f>D529+D533+D537+D541</f>
        <v>0</v>
      </c>
      <c r="E525" s="339">
        <f>E529+E533+E537+E541</f>
        <v>0</v>
      </c>
      <c r="F525" s="804"/>
      <c r="G525" s="310"/>
      <c r="H525" s="301"/>
    </row>
    <row r="526" spans="1:8" s="300" customFormat="1" ht="16.5" customHeight="1" x14ac:dyDescent="0.25">
      <c r="A526" s="1278"/>
      <c r="B526" s="1475"/>
      <c r="C526" s="313" t="s">
        <v>286</v>
      </c>
      <c r="D526" s="339">
        <f>D530+D534+D540+D542</f>
        <v>32867.040000000001</v>
      </c>
      <c r="E526" s="339">
        <f>E530+E534+E540+E542</f>
        <v>6030.77</v>
      </c>
      <c r="F526" s="804"/>
      <c r="G526" s="310"/>
      <c r="H526" s="301"/>
    </row>
    <row r="527" spans="1:8" s="300" customFormat="1" ht="15.75" customHeight="1" x14ac:dyDescent="0.25">
      <c r="A527" s="1525" t="s">
        <v>172</v>
      </c>
      <c r="B527" s="1527" t="s">
        <v>1185</v>
      </c>
      <c r="C527" s="306" t="s">
        <v>344</v>
      </c>
      <c r="D527" s="139">
        <f>D528+D529+D530</f>
        <v>26145.64</v>
      </c>
      <c r="E527" s="139">
        <f>E528+E529+E530</f>
        <v>5223.67</v>
      </c>
      <c r="F527" s="805"/>
      <c r="G527" s="310"/>
      <c r="H527" s="301"/>
    </row>
    <row r="528" spans="1:8" s="300" customFormat="1" ht="17.25" customHeight="1" x14ac:dyDescent="0.25">
      <c r="A528" s="1526"/>
      <c r="B528" s="1475"/>
      <c r="C528" s="306" t="s">
        <v>284</v>
      </c>
      <c r="D528" s="139">
        <v>0</v>
      </c>
      <c r="E528" s="139">
        <v>0</v>
      </c>
      <c r="F528" s="805"/>
      <c r="G528" s="310"/>
      <c r="H528" s="301"/>
    </row>
    <row r="529" spans="1:8" s="300" customFormat="1" ht="13.5" customHeight="1" x14ac:dyDescent="0.25">
      <c r="A529" s="1526"/>
      <c r="B529" s="1475"/>
      <c r="C529" s="306" t="s">
        <v>285</v>
      </c>
      <c r="D529" s="139">
        <v>0</v>
      </c>
      <c r="E529" s="139">
        <v>0</v>
      </c>
      <c r="F529" s="805"/>
      <c r="G529" s="310"/>
      <c r="H529" s="301"/>
    </row>
    <row r="530" spans="1:8" s="300" customFormat="1" x14ac:dyDescent="0.25">
      <c r="A530" s="1526"/>
      <c r="B530" s="1475"/>
      <c r="C530" s="306" t="s">
        <v>286</v>
      </c>
      <c r="D530" s="139">
        <v>26145.64</v>
      </c>
      <c r="E530" s="139">
        <v>5223.67</v>
      </c>
      <c r="F530" s="805"/>
      <c r="G530" s="310"/>
      <c r="H530" s="301"/>
    </row>
    <row r="531" spans="1:8" s="300" customFormat="1" x14ac:dyDescent="0.25">
      <c r="A531" s="1525" t="s">
        <v>175</v>
      </c>
      <c r="B531" s="1527" t="s">
        <v>68</v>
      </c>
      <c r="C531" s="306" t="s">
        <v>344</v>
      </c>
      <c r="D531" s="139">
        <f>D532+D533+D534</f>
        <v>6721.4</v>
      </c>
      <c r="E531" s="139">
        <f>E532+E533+E534</f>
        <v>807.1</v>
      </c>
      <c r="F531" s="805"/>
      <c r="G531" s="310"/>
      <c r="H531" s="301"/>
    </row>
    <row r="532" spans="1:8" s="300" customFormat="1" x14ac:dyDescent="0.25">
      <c r="A532" s="1526"/>
      <c r="B532" s="1475"/>
      <c r="C532" s="306" t="s">
        <v>284</v>
      </c>
      <c r="D532" s="139">
        <v>0</v>
      </c>
      <c r="E532" s="139">
        <v>0</v>
      </c>
      <c r="F532" s="805"/>
      <c r="G532" s="310"/>
      <c r="H532" s="301"/>
    </row>
    <row r="533" spans="1:8" s="300" customFormat="1" x14ac:dyDescent="0.25">
      <c r="A533" s="1526"/>
      <c r="B533" s="1475"/>
      <c r="C533" s="306" t="s">
        <v>285</v>
      </c>
      <c r="D533" s="139">
        <v>0</v>
      </c>
      <c r="E533" s="139">
        <v>0</v>
      </c>
      <c r="F533" s="805"/>
      <c r="G533" s="310"/>
      <c r="H533" s="301"/>
    </row>
    <row r="534" spans="1:8" s="300" customFormat="1" x14ac:dyDescent="0.25">
      <c r="A534" s="1526"/>
      <c r="B534" s="1475"/>
      <c r="C534" s="306" t="s">
        <v>286</v>
      </c>
      <c r="D534" s="139">
        <v>6721.4</v>
      </c>
      <c r="E534" s="139">
        <v>807.1</v>
      </c>
      <c r="F534" s="805"/>
      <c r="G534" s="310"/>
      <c r="H534" s="301"/>
    </row>
    <row r="535" spans="1:8" s="300" customFormat="1" x14ac:dyDescent="0.25">
      <c r="A535" s="1525" t="s">
        <v>466</v>
      </c>
      <c r="B535" s="1527" t="s">
        <v>746</v>
      </c>
      <c r="C535" s="306" t="s">
        <v>344</v>
      </c>
      <c r="D535" s="139">
        <f>D536+D537+D538</f>
        <v>0</v>
      </c>
      <c r="E535" s="139">
        <f>E536+E537+E538</f>
        <v>0</v>
      </c>
      <c r="F535" s="805"/>
      <c r="G535" s="310"/>
      <c r="H535" s="301"/>
    </row>
    <row r="536" spans="1:8" s="300" customFormat="1" x14ac:dyDescent="0.25">
      <c r="A536" s="1526"/>
      <c r="B536" s="1475"/>
      <c r="C536" s="306" t="s">
        <v>284</v>
      </c>
      <c r="D536" s="139">
        <v>0</v>
      </c>
      <c r="E536" s="139"/>
      <c r="F536" s="805"/>
      <c r="G536" s="310"/>
      <c r="H536" s="301"/>
    </row>
    <row r="537" spans="1:8" s="300" customFormat="1" x14ac:dyDescent="0.25">
      <c r="A537" s="1526"/>
      <c r="B537" s="1475"/>
      <c r="C537" s="306" t="s">
        <v>285</v>
      </c>
      <c r="D537" s="139">
        <v>0</v>
      </c>
      <c r="E537" s="139">
        <v>0</v>
      </c>
      <c r="F537" s="805"/>
      <c r="G537" s="310"/>
      <c r="H537" s="301"/>
    </row>
    <row r="538" spans="1:8" s="300" customFormat="1" x14ac:dyDescent="0.25">
      <c r="A538" s="1526"/>
      <c r="B538" s="1475"/>
      <c r="C538" s="306" t="s">
        <v>286</v>
      </c>
      <c r="D538" s="139">
        <v>0</v>
      </c>
      <c r="E538" s="139">
        <v>0</v>
      </c>
      <c r="F538" s="805"/>
      <c r="G538" s="310"/>
      <c r="H538" s="301"/>
    </row>
    <row r="539" spans="1:8" s="300" customFormat="1" x14ac:dyDescent="0.25">
      <c r="A539" s="1525" t="s">
        <v>624</v>
      </c>
      <c r="B539" s="1527" t="s">
        <v>747</v>
      </c>
      <c r="C539" s="306" t="s">
        <v>344</v>
      </c>
      <c r="D539" s="139">
        <f>D540+D541+D542</f>
        <v>0</v>
      </c>
      <c r="E539" s="139">
        <f>E540+E541+E542</f>
        <v>0</v>
      </c>
      <c r="F539" s="805"/>
      <c r="G539" s="310"/>
      <c r="H539" s="301"/>
    </row>
    <row r="540" spans="1:8" s="300" customFormat="1" x14ac:dyDescent="0.25">
      <c r="A540" s="1526"/>
      <c r="B540" s="1475"/>
      <c r="C540" s="306" t="s">
        <v>284</v>
      </c>
      <c r="D540" s="139">
        <v>0</v>
      </c>
      <c r="E540" s="139">
        <v>0</v>
      </c>
      <c r="F540" s="805"/>
      <c r="G540" s="310"/>
      <c r="H540" s="301"/>
    </row>
    <row r="541" spans="1:8" s="300" customFormat="1" x14ac:dyDescent="0.25">
      <c r="A541" s="1526"/>
      <c r="B541" s="1475"/>
      <c r="C541" s="306" t="s">
        <v>285</v>
      </c>
      <c r="D541" s="139">
        <v>0</v>
      </c>
      <c r="E541" s="139">
        <v>0</v>
      </c>
      <c r="F541" s="805"/>
      <c r="G541" s="310"/>
      <c r="H541" s="301"/>
    </row>
    <row r="542" spans="1:8" s="300" customFormat="1" x14ac:dyDescent="0.25">
      <c r="A542" s="1690"/>
      <c r="B542" s="1580"/>
      <c r="C542" s="423" t="s">
        <v>286</v>
      </c>
      <c r="D542" s="342">
        <v>0</v>
      </c>
      <c r="E542" s="342">
        <v>0</v>
      </c>
      <c r="F542" s="805"/>
      <c r="G542" s="310"/>
      <c r="H542" s="301"/>
    </row>
    <row r="543" spans="1:8" s="300" customFormat="1" ht="42.75" customHeight="1" x14ac:dyDescent="0.25">
      <c r="A543" s="1669" t="s">
        <v>1020</v>
      </c>
      <c r="B543" s="1669"/>
      <c r="C543" s="1669"/>
      <c r="D543" s="1669"/>
      <c r="E543" s="1669"/>
      <c r="F543" s="805"/>
      <c r="G543" s="310"/>
      <c r="H543" s="301"/>
    </row>
    <row r="544" spans="1:8" s="300" customFormat="1" ht="90" x14ac:dyDescent="0.25">
      <c r="A544" s="366"/>
      <c r="B544" s="356" t="s">
        <v>640</v>
      </c>
      <c r="C544" s="876" t="s">
        <v>307</v>
      </c>
      <c r="D544" s="875" t="s">
        <v>601</v>
      </c>
      <c r="E544" s="876" t="s">
        <v>317</v>
      </c>
      <c r="F544" s="805"/>
      <c r="G544" s="310"/>
      <c r="H544" s="301"/>
    </row>
    <row r="545" spans="1:8" s="300" customFormat="1" x14ac:dyDescent="0.25">
      <c r="A545" s="1597" t="s">
        <v>92</v>
      </c>
      <c r="B545" s="1598"/>
      <c r="C545" s="877" t="s">
        <v>8</v>
      </c>
      <c r="D545" s="77">
        <f>D546+D547+D548+D549</f>
        <v>265381</v>
      </c>
      <c r="E545" s="77">
        <f>E546+E547+E548+E549</f>
        <v>2677.26</v>
      </c>
      <c r="F545" s="805"/>
      <c r="G545" s="310"/>
      <c r="H545" s="301"/>
    </row>
    <row r="546" spans="1:8" s="300" customFormat="1" ht="45" customHeight="1" x14ac:dyDescent="0.25">
      <c r="A546" s="1599"/>
      <c r="B546" s="1600"/>
      <c r="C546" s="877" t="s">
        <v>9</v>
      </c>
      <c r="D546" s="890">
        <f>D559+D583</f>
        <v>209440.6</v>
      </c>
      <c r="E546" s="890">
        <f>E559+E583+E591+E603+E615</f>
        <v>0</v>
      </c>
      <c r="F546" s="805"/>
      <c r="G546" s="310"/>
      <c r="H546" s="301"/>
    </row>
    <row r="547" spans="1:8" s="300" customFormat="1" ht="42.75" x14ac:dyDescent="0.25">
      <c r="A547" s="1599"/>
      <c r="B547" s="1600"/>
      <c r="C547" s="877" t="s">
        <v>10</v>
      </c>
      <c r="D547" s="890">
        <f>D560+D584+D608</f>
        <v>37841.94</v>
      </c>
      <c r="E547" s="890">
        <f>E560+E584+E604</f>
        <v>0</v>
      </c>
      <c r="F547" s="805"/>
      <c r="G547" s="310"/>
      <c r="H547" s="301"/>
    </row>
    <row r="548" spans="1:8" s="300" customFormat="1" ht="15" customHeight="1" x14ac:dyDescent="0.25">
      <c r="A548" s="1599"/>
      <c r="B548" s="1600"/>
      <c r="C548" s="877" t="s">
        <v>11</v>
      </c>
      <c r="D548" s="890">
        <f>D551+D561+D597+D605+D618</f>
        <v>18098.46</v>
      </c>
      <c r="E548" s="890">
        <f>E551+E557+E561+E597+E605+E618+693</f>
        <v>2677.26</v>
      </c>
      <c r="F548" s="805"/>
      <c r="G548" s="310"/>
      <c r="H548" s="301"/>
    </row>
    <row r="549" spans="1:8" s="300" customFormat="1" x14ac:dyDescent="0.25">
      <c r="A549" s="1601"/>
      <c r="B549" s="1602"/>
      <c r="C549" s="877" t="s">
        <v>239</v>
      </c>
      <c r="D549" s="77">
        <v>0</v>
      </c>
      <c r="E549" s="77">
        <v>0</v>
      </c>
      <c r="F549" s="805"/>
      <c r="G549" s="310"/>
      <c r="H549" s="301"/>
    </row>
    <row r="550" spans="1:8" s="300" customFormat="1" x14ac:dyDescent="0.25">
      <c r="A550" s="1703" t="s">
        <v>293</v>
      </c>
      <c r="B550" s="1505" t="s">
        <v>449</v>
      </c>
      <c r="C550" s="877" t="s">
        <v>344</v>
      </c>
      <c r="D550" s="891">
        <f>D551</f>
        <v>3450</v>
      </c>
      <c r="E550" s="891">
        <f>E551</f>
        <v>722.05</v>
      </c>
      <c r="F550" s="805"/>
      <c r="G550" s="310"/>
      <c r="H550" s="301"/>
    </row>
    <row r="551" spans="1:8" s="300" customFormat="1" ht="31.5" customHeight="1" x14ac:dyDescent="0.25">
      <c r="A551" s="1261"/>
      <c r="B551" s="1262"/>
      <c r="C551" s="880" t="s">
        <v>602</v>
      </c>
      <c r="D551" s="891">
        <f>D552+D556</f>
        <v>3450</v>
      </c>
      <c r="E551" s="891">
        <f>E552+E556</f>
        <v>722.05</v>
      </c>
      <c r="F551" s="805"/>
      <c r="G551" s="310"/>
      <c r="H551" s="301"/>
    </row>
    <row r="552" spans="1:8" s="300" customFormat="1" x14ac:dyDescent="0.25">
      <c r="A552" s="1297" t="s">
        <v>111</v>
      </c>
      <c r="B552" s="1264" t="s">
        <v>796</v>
      </c>
      <c r="C552" s="1704" t="s">
        <v>602</v>
      </c>
      <c r="D552" s="1705">
        <f>D554+D555</f>
        <v>2450</v>
      </c>
      <c r="E552" s="1705">
        <f>E554+E555</f>
        <v>722.05</v>
      </c>
      <c r="F552" s="805"/>
      <c r="G552" s="310"/>
      <c r="H552" s="301"/>
    </row>
    <row r="553" spans="1:8" s="300" customFormat="1" x14ac:dyDescent="0.25">
      <c r="A553" s="1299"/>
      <c r="B553" s="1265"/>
      <c r="C553" s="1639"/>
      <c r="D553" s="1639"/>
      <c r="E553" s="1639"/>
      <c r="F553" s="805"/>
      <c r="G553" s="310"/>
      <c r="H553" s="301"/>
    </row>
    <row r="554" spans="1:8" s="300" customFormat="1" ht="21.75" customHeight="1" x14ac:dyDescent="0.25">
      <c r="A554" s="912" t="s">
        <v>308</v>
      </c>
      <c r="B554" s="915" t="s">
        <v>885</v>
      </c>
      <c r="C554" s="222" t="s">
        <v>602</v>
      </c>
      <c r="D554" s="892">
        <v>950</v>
      </c>
      <c r="E554" s="892">
        <v>178.37</v>
      </c>
      <c r="F554" s="805"/>
      <c r="G554" s="310"/>
      <c r="H554" s="301"/>
    </row>
    <row r="555" spans="1:8" s="300" customFormat="1" ht="45" x14ac:dyDescent="0.25">
      <c r="A555" s="912" t="s">
        <v>309</v>
      </c>
      <c r="B555" s="915" t="s">
        <v>1030</v>
      </c>
      <c r="C555" s="222" t="s">
        <v>602</v>
      </c>
      <c r="D555" s="274">
        <v>1500</v>
      </c>
      <c r="E555" s="274">
        <v>543.67999999999995</v>
      </c>
      <c r="F555" s="805"/>
      <c r="G555" s="310"/>
      <c r="H555" s="301"/>
    </row>
    <row r="556" spans="1:8" s="300" customFormat="1" ht="45.75" customHeight="1" x14ac:dyDescent="0.25">
      <c r="A556" s="921" t="s">
        <v>114</v>
      </c>
      <c r="B556" s="925" t="s">
        <v>797</v>
      </c>
      <c r="C556" s="880" t="s">
        <v>602</v>
      </c>
      <c r="D556" s="275">
        <f>D557</f>
        <v>1000</v>
      </c>
      <c r="E556" s="275">
        <f>E557</f>
        <v>0</v>
      </c>
      <c r="F556" s="805"/>
      <c r="G556" s="310"/>
      <c r="H556" s="301"/>
    </row>
    <row r="557" spans="1:8" s="300" customFormat="1" ht="52.5" customHeight="1" x14ac:dyDescent="0.25">
      <c r="A557" s="912" t="s">
        <v>297</v>
      </c>
      <c r="B557" s="918" t="s">
        <v>1031</v>
      </c>
      <c r="C557" s="222" t="s">
        <v>602</v>
      </c>
      <c r="D557" s="274">
        <v>1000</v>
      </c>
      <c r="E557" s="274">
        <v>0</v>
      </c>
      <c r="F557" s="805"/>
      <c r="G557" s="310"/>
      <c r="H557" s="301"/>
    </row>
    <row r="558" spans="1:8" s="300" customFormat="1" x14ac:dyDescent="0.25">
      <c r="A558" s="1703" t="s">
        <v>199</v>
      </c>
      <c r="B558" s="1744" t="s">
        <v>603</v>
      </c>
      <c r="C558" s="880" t="s">
        <v>344</v>
      </c>
      <c r="D558" s="275">
        <f>D559+D560+D561</f>
        <v>207210.43999999997</v>
      </c>
      <c r="E558" s="275">
        <f>E559+E560+E561</f>
        <v>699.71</v>
      </c>
      <c r="F558" s="805"/>
      <c r="G558" s="310"/>
      <c r="H558" s="301"/>
    </row>
    <row r="559" spans="1:8" s="300" customFormat="1" x14ac:dyDescent="0.25">
      <c r="A559" s="1356"/>
      <c r="B559" s="1745"/>
      <c r="C559" s="880" t="s">
        <v>284</v>
      </c>
      <c r="D559" s="275">
        <f>D563+D575+D579</f>
        <v>191373.4</v>
      </c>
      <c r="E559" s="275">
        <v>0</v>
      </c>
      <c r="F559" s="805"/>
      <c r="G559" s="310"/>
      <c r="H559" s="301"/>
    </row>
    <row r="560" spans="1:8" s="300" customFormat="1" ht="42.75" x14ac:dyDescent="0.25">
      <c r="A560" s="1356"/>
      <c r="B560" s="1745"/>
      <c r="C560" s="877" t="s">
        <v>10</v>
      </c>
      <c r="D560" s="275">
        <f>D564+D576+D580</f>
        <v>3905.58</v>
      </c>
      <c r="E560" s="275">
        <f>E564+E576+E580</f>
        <v>0</v>
      </c>
      <c r="F560" s="805"/>
      <c r="G560" s="310"/>
      <c r="H560" s="301"/>
    </row>
    <row r="561" spans="1:8" s="300" customFormat="1" x14ac:dyDescent="0.25">
      <c r="A561" s="1356"/>
      <c r="B561" s="1745"/>
      <c r="C561" s="880" t="s">
        <v>602</v>
      </c>
      <c r="D561" s="275">
        <f>D565+D577+D581</f>
        <v>11931.46</v>
      </c>
      <c r="E561" s="275">
        <f>E565+E577+E581</f>
        <v>699.71</v>
      </c>
      <c r="F561" s="805"/>
      <c r="G561" s="310"/>
      <c r="H561" s="301"/>
    </row>
    <row r="562" spans="1:8" s="300" customFormat="1" x14ac:dyDescent="0.25">
      <c r="A562" s="1727" t="s">
        <v>121</v>
      </c>
      <c r="B562" s="1839" t="s">
        <v>1028</v>
      </c>
      <c r="C562" s="880" t="s">
        <v>344</v>
      </c>
      <c r="D562" s="275">
        <f>D563+D564+D565</f>
        <v>2100.29</v>
      </c>
      <c r="E562" s="275">
        <f>E563+E564+E565</f>
        <v>0</v>
      </c>
      <c r="F562" s="805"/>
      <c r="G562" s="310"/>
      <c r="H562" s="301"/>
    </row>
    <row r="563" spans="1:8" s="300" customFormat="1" x14ac:dyDescent="0.25">
      <c r="A563" s="1727"/>
      <c r="B563" s="1839"/>
      <c r="C563" s="880" t="s">
        <v>284</v>
      </c>
      <c r="D563" s="1818">
        <v>0</v>
      </c>
      <c r="E563" s="893">
        <v>0</v>
      </c>
      <c r="F563" s="805"/>
      <c r="G563" s="310"/>
      <c r="H563" s="301"/>
    </row>
    <row r="564" spans="1:8" s="300" customFormat="1" ht="42.75" x14ac:dyDescent="0.25">
      <c r="A564" s="1727"/>
      <c r="B564" s="1839"/>
      <c r="C564" s="877" t="s">
        <v>10</v>
      </c>
      <c r="D564" s="1818">
        <v>0</v>
      </c>
      <c r="E564" s="1818">
        <v>0</v>
      </c>
      <c r="F564" s="805"/>
      <c r="G564" s="310"/>
      <c r="H564" s="301"/>
    </row>
    <row r="565" spans="1:8" s="300" customFormat="1" ht="15" customHeight="1" x14ac:dyDescent="0.25">
      <c r="A565" s="1727"/>
      <c r="B565" s="1839"/>
      <c r="C565" s="880" t="s">
        <v>602</v>
      </c>
      <c r="D565" s="1818">
        <f>D569+D573</f>
        <v>2100.29</v>
      </c>
      <c r="E565" s="1818">
        <f>E569+E573</f>
        <v>0</v>
      </c>
      <c r="F565" s="805"/>
      <c r="G565" s="310"/>
      <c r="H565" s="301"/>
    </row>
    <row r="566" spans="1:8" s="300" customFormat="1" x14ac:dyDescent="0.25">
      <c r="A566" s="1528" t="s">
        <v>31</v>
      </c>
      <c r="B566" s="1504" t="s">
        <v>1029</v>
      </c>
      <c r="C566" s="880" t="s">
        <v>344</v>
      </c>
      <c r="D566" s="893">
        <f>D567+D568+D569</f>
        <v>2000.29</v>
      </c>
      <c r="E566" s="893">
        <f>E567+E568+E569</f>
        <v>0</v>
      </c>
      <c r="F566" s="805"/>
      <c r="G566" s="310"/>
      <c r="H566" s="301"/>
    </row>
    <row r="567" spans="1:8" s="300" customFormat="1" ht="18" customHeight="1" x14ac:dyDescent="0.25">
      <c r="A567" s="1528"/>
      <c r="B567" s="1504"/>
      <c r="C567" s="222" t="s">
        <v>284</v>
      </c>
      <c r="D567" s="893">
        <v>0</v>
      </c>
      <c r="E567" s="893">
        <v>0</v>
      </c>
      <c r="F567" s="805"/>
      <c r="G567" s="310"/>
      <c r="H567" s="301"/>
    </row>
    <row r="568" spans="1:8" s="300" customFormat="1" ht="45" x14ac:dyDescent="0.25">
      <c r="A568" s="1528"/>
      <c r="B568" s="1504"/>
      <c r="C568" s="220" t="s">
        <v>10</v>
      </c>
      <c r="D568" s="893">
        <v>0</v>
      </c>
      <c r="E568" s="893">
        <v>0</v>
      </c>
      <c r="F568" s="805"/>
      <c r="G568" s="310"/>
      <c r="H568" s="301"/>
    </row>
    <row r="569" spans="1:8" s="300" customFormat="1" x14ac:dyDescent="0.25">
      <c r="A569" s="1528"/>
      <c r="B569" s="1504"/>
      <c r="C569" s="222" t="s">
        <v>602</v>
      </c>
      <c r="D569" s="893">
        <v>2000.29</v>
      </c>
      <c r="E569" s="893">
        <v>0</v>
      </c>
      <c r="F569" s="805"/>
      <c r="G569" s="310"/>
      <c r="H569" s="301"/>
    </row>
    <row r="570" spans="1:8" s="300" customFormat="1" x14ac:dyDescent="0.25">
      <c r="A570" s="1372" t="s">
        <v>32</v>
      </c>
      <c r="B570" s="1815" t="s">
        <v>894</v>
      </c>
      <c r="C570" s="880" t="s">
        <v>344</v>
      </c>
      <c r="D570" s="893">
        <f>D571+D572+D573</f>
        <v>100</v>
      </c>
      <c r="E570" s="893">
        <f>E571+E572+E573</f>
        <v>0</v>
      </c>
      <c r="F570" s="805"/>
      <c r="G570" s="310"/>
      <c r="H570" s="301"/>
    </row>
    <row r="571" spans="1:8" s="300" customFormat="1" ht="19.5" customHeight="1" x14ac:dyDescent="0.25">
      <c r="A571" s="1561"/>
      <c r="B571" s="1816"/>
      <c r="C571" s="222" t="s">
        <v>284</v>
      </c>
      <c r="D571" s="274">
        <v>0</v>
      </c>
      <c r="E571" s="274">
        <v>0</v>
      </c>
      <c r="F571" s="805"/>
      <c r="G571" s="310"/>
      <c r="H571" s="301"/>
    </row>
    <row r="572" spans="1:8" s="300" customFormat="1" ht="45" x14ac:dyDescent="0.25">
      <c r="A572" s="1561"/>
      <c r="B572" s="1816"/>
      <c r="C572" s="220" t="s">
        <v>10</v>
      </c>
      <c r="D572" s="274">
        <v>0</v>
      </c>
      <c r="E572" s="274">
        <v>0</v>
      </c>
      <c r="F572" s="805"/>
      <c r="G572" s="310"/>
      <c r="H572" s="301"/>
    </row>
    <row r="573" spans="1:8" s="300" customFormat="1" ht="15" customHeight="1" x14ac:dyDescent="0.25">
      <c r="A573" s="1562"/>
      <c r="B573" s="1817"/>
      <c r="C573" s="222" t="s">
        <v>602</v>
      </c>
      <c r="D573" s="274">
        <v>100</v>
      </c>
      <c r="E573" s="274">
        <v>0</v>
      </c>
      <c r="F573" s="805"/>
      <c r="G573" s="310"/>
      <c r="H573" s="301"/>
    </row>
    <row r="574" spans="1:8" s="300" customFormat="1" ht="15" customHeight="1" x14ac:dyDescent="0.25">
      <c r="A574" s="1372" t="s">
        <v>124</v>
      </c>
      <c r="B574" s="1815" t="s">
        <v>1169</v>
      </c>
      <c r="C574" s="880" t="s">
        <v>344</v>
      </c>
      <c r="D574" s="275">
        <f>D575+D576+D577</f>
        <v>699.71</v>
      </c>
      <c r="E574" s="275">
        <f>E575+E576+E577</f>
        <v>699.71</v>
      </c>
      <c r="F574" s="805"/>
      <c r="G574" s="310"/>
      <c r="H574" s="301"/>
    </row>
    <row r="575" spans="1:8" s="300" customFormat="1" ht="15" customHeight="1" x14ac:dyDescent="0.25">
      <c r="A575" s="1561"/>
      <c r="B575" s="1816"/>
      <c r="C575" s="222" t="s">
        <v>284</v>
      </c>
      <c r="D575" s="274">
        <v>0</v>
      </c>
      <c r="E575" s="274">
        <v>0</v>
      </c>
      <c r="F575" s="805"/>
      <c r="G575" s="310"/>
      <c r="H575" s="301"/>
    </row>
    <row r="576" spans="1:8" s="300" customFormat="1" ht="15" customHeight="1" x14ac:dyDescent="0.25">
      <c r="A576" s="1561"/>
      <c r="B576" s="1816"/>
      <c r="C576" s="220" t="s">
        <v>10</v>
      </c>
      <c r="D576" s="274">
        <v>0</v>
      </c>
      <c r="E576" s="274">
        <v>0</v>
      </c>
      <c r="F576" s="805"/>
      <c r="G576" s="310"/>
      <c r="H576" s="301"/>
    </row>
    <row r="577" spans="1:8" s="300" customFormat="1" ht="15" customHeight="1" x14ac:dyDescent="0.25">
      <c r="A577" s="1562"/>
      <c r="B577" s="1817"/>
      <c r="C577" s="222" t="s">
        <v>602</v>
      </c>
      <c r="D577" s="274">
        <v>699.71</v>
      </c>
      <c r="E577" s="274">
        <v>699.71</v>
      </c>
      <c r="F577" s="805"/>
      <c r="G577" s="310"/>
      <c r="H577" s="301"/>
    </row>
    <row r="578" spans="1:8" s="300" customFormat="1" ht="15" customHeight="1" x14ac:dyDescent="0.25">
      <c r="A578" s="1372" t="s">
        <v>126</v>
      </c>
      <c r="B578" s="1815" t="s">
        <v>1086</v>
      </c>
      <c r="C578" s="880" t="s">
        <v>344</v>
      </c>
      <c r="D578" s="275">
        <f>D579+D580+D581</f>
        <v>204410.43999999997</v>
      </c>
      <c r="E578" s="275">
        <f>E579+E580+E581</f>
        <v>0</v>
      </c>
      <c r="F578" s="805"/>
      <c r="G578" s="310"/>
      <c r="H578" s="301"/>
    </row>
    <row r="579" spans="1:8" s="300" customFormat="1" ht="15" customHeight="1" x14ac:dyDescent="0.25">
      <c r="A579" s="1561"/>
      <c r="B579" s="1816"/>
      <c r="C579" s="222" t="s">
        <v>284</v>
      </c>
      <c r="D579" s="274">
        <v>191373.4</v>
      </c>
      <c r="E579" s="274">
        <v>0</v>
      </c>
      <c r="F579" s="805"/>
      <c r="G579" s="310"/>
      <c r="H579" s="301"/>
    </row>
    <row r="580" spans="1:8" s="300" customFormat="1" ht="15" customHeight="1" x14ac:dyDescent="0.25">
      <c r="A580" s="1561"/>
      <c r="B580" s="1816"/>
      <c r="C580" s="220" t="s">
        <v>10</v>
      </c>
      <c r="D580" s="274">
        <v>3905.58</v>
      </c>
      <c r="E580" s="274">
        <v>0</v>
      </c>
      <c r="F580" s="805"/>
      <c r="G580" s="310"/>
      <c r="H580" s="301"/>
    </row>
    <row r="581" spans="1:8" s="300" customFormat="1" ht="15" customHeight="1" x14ac:dyDescent="0.25">
      <c r="A581" s="1562"/>
      <c r="B581" s="1817"/>
      <c r="C581" s="222" t="s">
        <v>602</v>
      </c>
      <c r="D581" s="274">
        <f>981.26+8150.2</f>
        <v>9131.4599999999991</v>
      </c>
      <c r="E581" s="274">
        <v>0</v>
      </c>
      <c r="F581" s="805"/>
      <c r="G581" s="310"/>
      <c r="H581" s="301"/>
    </row>
    <row r="582" spans="1:8" s="300" customFormat="1" x14ac:dyDescent="0.25">
      <c r="A582" s="1727" t="s">
        <v>153</v>
      </c>
      <c r="B582" s="1746" t="s">
        <v>604</v>
      </c>
      <c r="C582" s="132" t="s">
        <v>8</v>
      </c>
      <c r="D582" s="267">
        <f>D583+D584+D585</f>
        <v>49000.56</v>
      </c>
      <c r="E582" s="267">
        <f>E583+E584+E585</f>
        <v>0</v>
      </c>
      <c r="F582" s="805"/>
      <c r="G582" s="310"/>
      <c r="H582" s="301"/>
    </row>
    <row r="583" spans="1:8" s="300" customFormat="1" ht="42.75" customHeight="1" x14ac:dyDescent="0.25">
      <c r="A583" s="1727"/>
      <c r="B583" s="1746"/>
      <c r="C583" s="259" t="s">
        <v>9</v>
      </c>
      <c r="D583" s="263">
        <f t="shared" ref="D583:E585" si="5">D587</f>
        <v>18067.2</v>
      </c>
      <c r="E583" s="263">
        <f t="shared" si="5"/>
        <v>0</v>
      </c>
      <c r="F583" s="805"/>
      <c r="G583" s="310"/>
      <c r="H583" s="301"/>
    </row>
    <row r="584" spans="1:8" s="300" customFormat="1" ht="45" x14ac:dyDescent="0.25">
      <c r="A584" s="1727"/>
      <c r="B584" s="1746"/>
      <c r="C584" s="259" t="s">
        <v>10</v>
      </c>
      <c r="D584" s="263">
        <f t="shared" si="5"/>
        <v>30933.360000000001</v>
      </c>
      <c r="E584" s="263">
        <f t="shared" si="5"/>
        <v>0</v>
      </c>
      <c r="F584" s="805"/>
      <c r="G584" s="310"/>
      <c r="H584" s="301"/>
    </row>
    <row r="585" spans="1:8" s="300" customFormat="1" ht="15.75" customHeight="1" x14ac:dyDescent="0.25">
      <c r="A585" s="1727"/>
      <c r="B585" s="1746"/>
      <c r="C585" s="259" t="s">
        <v>11</v>
      </c>
      <c r="D585" s="263">
        <f t="shared" si="5"/>
        <v>0</v>
      </c>
      <c r="E585" s="263">
        <f t="shared" si="5"/>
        <v>0</v>
      </c>
      <c r="F585" s="805"/>
      <c r="G585" s="310"/>
      <c r="H585" s="301"/>
    </row>
    <row r="586" spans="1:8" s="300" customFormat="1" x14ac:dyDescent="0.25">
      <c r="A586" s="1722" t="s">
        <v>325</v>
      </c>
      <c r="B586" s="1508" t="s">
        <v>1027</v>
      </c>
      <c r="C586" s="896" t="s">
        <v>344</v>
      </c>
      <c r="D586" s="897">
        <f>D587+D588+D589</f>
        <v>49000.56</v>
      </c>
      <c r="E586" s="897">
        <f>E587+E588+E589</f>
        <v>0</v>
      </c>
      <c r="F586" s="805"/>
      <c r="G586" s="310"/>
      <c r="H586" s="301"/>
    </row>
    <row r="587" spans="1:8" s="300" customFormat="1" x14ac:dyDescent="0.25">
      <c r="A587" s="1722"/>
      <c r="B587" s="1508"/>
      <c r="C587" s="259" t="s">
        <v>284</v>
      </c>
      <c r="D587" s="274">
        <v>18067.2</v>
      </c>
      <c r="E587" s="274">
        <v>0</v>
      </c>
      <c r="F587" s="805"/>
      <c r="G587" s="310"/>
      <c r="H587" s="301"/>
    </row>
    <row r="588" spans="1:8" s="300" customFormat="1" x14ac:dyDescent="0.25">
      <c r="A588" s="1722"/>
      <c r="B588" s="1508"/>
      <c r="C588" s="259" t="s">
        <v>285</v>
      </c>
      <c r="D588" s="274">
        <v>30933.360000000001</v>
      </c>
      <c r="E588" s="274">
        <v>0</v>
      </c>
      <c r="F588" s="805"/>
      <c r="G588" s="310"/>
      <c r="H588" s="301"/>
    </row>
    <row r="589" spans="1:8" s="300" customFormat="1" ht="15" customHeight="1" x14ac:dyDescent="0.25">
      <c r="A589" s="1723"/>
      <c r="B589" s="1509"/>
      <c r="C589" s="259" t="s">
        <v>11</v>
      </c>
      <c r="D589" s="274">
        <v>0</v>
      </c>
      <c r="E589" s="274"/>
      <c r="F589" s="805"/>
      <c r="G589" s="310"/>
      <c r="H589" s="301"/>
    </row>
    <row r="590" spans="1:8" s="300" customFormat="1" x14ac:dyDescent="0.25">
      <c r="A590" s="1718">
        <v>4</v>
      </c>
      <c r="B590" s="1591" t="s">
        <v>455</v>
      </c>
      <c r="C590" s="132" t="s">
        <v>344</v>
      </c>
      <c r="D590" s="275">
        <f>D591+D592+D593</f>
        <v>100</v>
      </c>
      <c r="E590" s="275">
        <f>E591+E592+E593</f>
        <v>0</v>
      </c>
      <c r="F590" s="805"/>
      <c r="G590" s="310"/>
      <c r="H590" s="301"/>
    </row>
    <row r="591" spans="1:8" s="300" customFormat="1" x14ac:dyDescent="0.25">
      <c r="A591" s="1719"/>
      <c r="B591" s="1592"/>
      <c r="C591" s="259" t="s">
        <v>284</v>
      </c>
      <c r="D591" s="274">
        <v>0</v>
      </c>
      <c r="E591" s="274">
        <v>0</v>
      </c>
      <c r="F591" s="805"/>
      <c r="G591" s="310"/>
      <c r="H591" s="301"/>
    </row>
    <row r="592" spans="1:8" s="300" customFormat="1" x14ac:dyDescent="0.25">
      <c r="A592" s="1719"/>
      <c r="B592" s="1592"/>
      <c r="C592" s="259" t="s">
        <v>285</v>
      </c>
      <c r="D592" s="274">
        <v>0</v>
      </c>
      <c r="E592" s="274">
        <v>0</v>
      </c>
      <c r="F592" s="805"/>
      <c r="G592" s="310"/>
      <c r="H592" s="301"/>
    </row>
    <row r="593" spans="1:8" s="300" customFormat="1" ht="15" customHeight="1" x14ac:dyDescent="0.25">
      <c r="A593" s="1720"/>
      <c r="B593" s="1593"/>
      <c r="C593" s="259" t="s">
        <v>11</v>
      </c>
      <c r="D593" s="274">
        <f>D597</f>
        <v>100</v>
      </c>
      <c r="E593" s="274">
        <f>E597</f>
        <v>0</v>
      </c>
      <c r="F593" s="805"/>
      <c r="G593" s="310"/>
      <c r="H593" s="301"/>
    </row>
    <row r="594" spans="1:8" s="300" customFormat="1" x14ac:dyDescent="0.25">
      <c r="A594" s="1721" t="s">
        <v>329</v>
      </c>
      <c r="B594" s="1507" t="s">
        <v>1026</v>
      </c>
      <c r="C594" s="132" t="s">
        <v>344</v>
      </c>
      <c r="D594" s="275">
        <f>D595+D596+D597</f>
        <v>100</v>
      </c>
      <c r="E594" s="275">
        <f>E595+E596+E597</f>
        <v>0</v>
      </c>
      <c r="F594" s="805"/>
      <c r="G594" s="310"/>
      <c r="H594" s="301"/>
    </row>
    <row r="595" spans="1:8" s="300" customFormat="1" x14ac:dyDescent="0.25">
      <c r="A595" s="1722"/>
      <c r="B595" s="1508"/>
      <c r="C595" s="259" t="s">
        <v>284</v>
      </c>
      <c r="D595" s="274">
        <v>0</v>
      </c>
      <c r="E595" s="274">
        <v>0</v>
      </c>
      <c r="F595" s="805"/>
      <c r="G595" s="310"/>
      <c r="H595" s="301"/>
    </row>
    <row r="596" spans="1:8" s="300" customFormat="1" x14ac:dyDescent="0.25">
      <c r="A596" s="1722"/>
      <c r="B596" s="1508"/>
      <c r="C596" s="259" t="s">
        <v>285</v>
      </c>
      <c r="D596" s="274">
        <v>0</v>
      </c>
      <c r="E596" s="274">
        <v>0</v>
      </c>
      <c r="F596" s="805"/>
      <c r="G596" s="310"/>
      <c r="H596" s="301"/>
    </row>
    <row r="597" spans="1:8" s="300" customFormat="1" ht="30" x14ac:dyDescent="0.25">
      <c r="A597" s="1723"/>
      <c r="B597" s="1509"/>
      <c r="C597" s="259" t="s">
        <v>11</v>
      </c>
      <c r="D597" s="274">
        <f>D601</f>
        <v>100</v>
      </c>
      <c r="E597" s="274">
        <v>0</v>
      </c>
      <c r="F597" s="805"/>
      <c r="G597" s="310"/>
      <c r="H597" s="301"/>
    </row>
    <row r="598" spans="1:8" s="300" customFormat="1" x14ac:dyDescent="0.25">
      <c r="A598" s="1741" t="s">
        <v>340</v>
      </c>
      <c r="B598" s="1507" t="s">
        <v>456</v>
      </c>
      <c r="C598" s="132" t="s">
        <v>344</v>
      </c>
      <c r="D598" s="275">
        <f>D599+D600+D601</f>
        <v>100</v>
      </c>
      <c r="E598" s="275">
        <f>E599+E600+E601</f>
        <v>0</v>
      </c>
      <c r="F598" s="805"/>
      <c r="G598" s="310"/>
      <c r="H598" s="301"/>
    </row>
    <row r="599" spans="1:8" s="300" customFormat="1" x14ac:dyDescent="0.25">
      <c r="A599" s="1742"/>
      <c r="B599" s="1508"/>
      <c r="C599" s="259" t="s">
        <v>284</v>
      </c>
      <c r="D599" s="274">
        <v>0</v>
      </c>
      <c r="E599" s="274">
        <v>0</v>
      </c>
      <c r="F599" s="805"/>
      <c r="G599" s="310"/>
      <c r="H599" s="301"/>
    </row>
    <row r="600" spans="1:8" s="300" customFormat="1" x14ac:dyDescent="0.25">
      <c r="A600" s="1742"/>
      <c r="B600" s="1508"/>
      <c r="C600" s="259" t="s">
        <v>285</v>
      </c>
      <c r="D600" s="274">
        <v>0</v>
      </c>
      <c r="E600" s="274">
        <v>0</v>
      </c>
      <c r="F600" s="805"/>
      <c r="G600" s="310"/>
      <c r="H600" s="301"/>
    </row>
    <row r="601" spans="1:8" s="300" customFormat="1" ht="15" customHeight="1" x14ac:dyDescent="0.25">
      <c r="A601" s="1743"/>
      <c r="B601" s="1509"/>
      <c r="C601" s="259" t="s">
        <v>11</v>
      </c>
      <c r="D601" s="274">
        <v>100</v>
      </c>
      <c r="E601" s="274">
        <v>0</v>
      </c>
      <c r="F601" s="805"/>
      <c r="G601" s="310"/>
      <c r="H601" s="301"/>
    </row>
    <row r="602" spans="1:8" s="300" customFormat="1" x14ac:dyDescent="0.25">
      <c r="A602" s="1718" t="s">
        <v>103</v>
      </c>
      <c r="B602" s="1591" t="s">
        <v>457</v>
      </c>
      <c r="C602" s="259" t="s">
        <v>344</v>
      </c>
      <c r="D602" s="275">
        <f>D603+D604+D605</f>
        <v>4620</v>
      </c>
      <c r="E602" s="275">
        <v>693</v>
      </c>
      <c r="F602" s="805"/>
      <c r="G602" s="310"/>
      <c r="H602" s="301"/>
    </row>
    <row r="603" spans="1:8" s="300" customFormat="1" x14ac:dyDescent="0.25">
      <c r="A603" s="1719"/>
      <c r="B603" s="1592"/>
      <c r="C603" s="259" t="s">
        <v>284</v>
      </c>
      <c r="D603" s="894">
        <f>D607</f>
        <v>0</v>
      </c>
      <c r="E603" s="894">
        <f>E607</f>
        <v>0</v>
      </c>
      <c r="F603" s="805"/>
      <c r="G603" s="310"/>
      <c r="H603" s="301"/>
    </row>
    <row r="604" spans="1:8" s="300" customFormat="1" ht="31.5" customHeight="1" x14ac:dyDescent="0.25">
      <c r="A604" s="1719"/>
      <c r="B604" s="1592"/>
      <c r="C604" s="259" t="s">
        <v>285</v>
      </c>
      <c r="D604" s="894">
        <f>D608</f>
        <v>3003</v>
      </c>
      <c r="E604" s="274">
        <v>0</v>
      </c>
      <c r="F604" s="805"/>
      <c r="G604" s="310"/>
      <c r="H604" s="301"/>
    </row>
    <row r="605" spans="1:8" s="300" customFormat="1" ht="15" customHeight="1" x14ac:dyDescent="0.25">
      <c r="A605" s="1720"/>
      <c r="B605" s="1593"/>
      <c r="C605" s="259" t="s">
        <v>11</v>
      </c>
      <c r="D605" s="894">
        <f>D609</f>
        <v>1617</v>
      </c>
      <c r="E605" s="894">
        <v>0</v>
      </c>
      <c r="F605" s="805"/>
      <c r="G605" s="310"/>
      <c r="H605" s="301"/>
    </row>
    <row r="606" spans="1:8" s="300" customFormat="1" x14ac:dyDescent="0.25">
      <c r="A606" s="1721" t="s">
        <v>458</v>
      </c>
      <c r="B606" s="1507" t="s">
        <v>1025</v>
      </c>
      <c r="C606" s="132" t="s">
        <v>344</v>
      </c>
      <c r="D606" s="275">
        <f>D607+D608+D609</f>
        <v>4620</v>
      </c>
      <c r="E606" s="275">
        <v>693</v>
      </c>
      <c r="F606" s="805"/>
      <c r="G606" s="310"/>
      <c r="H606" s="301"/>
    </row>
    <row r="607" spans="1:8" s="300" customFormat="1" x14ac:dyDescent="0.25">
      <c r="A607" s="1722"/>
      <c r="B607" s="1508"/>
      <c r="C607" s="259" t="s">
        <v>284</v>
      </c>
      <c r="D607" s="894">
        <v>0</v>
      </c>
      <c r="E607" s="274">
        <v>0</v>
      </c>
      <c r="F607" s="805"/>
      <c r="G607" s="310"/>
      <c r="H607" s="301"/>
    </row>
    <row r="608" spans="1:8" s="300" customFormat="1" x14ac:dyDescent="0.25">
      <c r="A608" s="1722"/>
      <c r="B608" s="1508"/>
      <c r="C608" s="259" t="s">
        <v>285</v>
      </c>
      <c r="D608" s="894">
        <v>3003</v>
      </c>
      <c r="E608" s="274">
        <v>0</v>
      </c>
      <c r="F608" s="805"/>
      <c r="G608" s="310"/>
      <c r="H608" s="301"/>
    </row>
    <row r="609" spans="1:8" s="300" customFormat="1" ht="15" customHeight="1" x14ac:dyDescent="0.25">
      <c r="A609" s="1723"/>
      <c r="B609" s="1509"/>
      <c r="C609" s="259" t="s">
        <v>11</v>
      </c>
      <c r="D609" s="894">
        <v>1617</v>
      </c>
      <c r="E609" s="894">
        <v>0</v>
      </c>
      <c r="F609" s="889"/>
      <c r="G609" s="310"/>
      <c r="H609" s="301"/>
    </row>
    <row r="610" spans="1:8" s="300" customFormat="1" x14ac:dyDescent="0.25">
      <c r="A610" s="1741" t="s">
        <v>1024</v>
      </c>
      <c r="B610" s="1507" t="s">
        <v>909</v>
      </c>
      <c r="C610" s="132" t="s">
        <v>344</v>
      </c>
      <c r="D610" s="275">
        <f>D611+D612+D613</f>
        <v>4620</v>
      </c>
      <c r="E610" s="275">
        <v>693</v>
      </c>
      <c r="F610" s="889"/>
      <c r="G610" s="310"/>
      <c r="H610" s="301"/>
    </row>
    <row r="611" spans="1:8" s="300" customFormat="1" x14ac:dyDescent="0.25">
      <c r="A611" s="1742"/>
      <c r="B611" s="1508"/>
      <c r="C611" s="259" t="s">
        <v>284</v>
      </c>
      <c r="D611" s="894">
        <v>0</v>
      </c>
      <c r="E611" s="274">
        <v>0</v>
      </c>
      <c r="F611" s="889"/>
      <c r="G611" s="310"/>
      <c r="H611" s="301"/>
    </row>
    <row r="612" spans="1:8" ht="31.5" customHeight="1" x14ac:dyDescent="0.25">
      <c r="A612" s="1742"/>
      <c r="B612" s="1508"/>
      <c r="C612" s="259" t="s">
        <v>285</v>
      </c>
      <c r="D612" s="894">
        <v>3003</v>
      </c>
      <c r="E612" s="274">
        <v>0</v>
      </c>
      <c r="F612" s="889"/>
      <c r="G612" s="73"/>
    </row>
    <row r="613" spans="1:8" s="300" customFormat="1" ht="16.5" customHeight="1" x14ac:dyDescent="0.25">
      <c r="A613" s="1743"/>
      <c r="B613" s="1509"/>
      <c r="C613" s="259" t="s">
        <v>11</v>
      </c>
      <c r="D613" s="894">
        <v>1617</v>
      </c>
      <c r="E613" s="894">
        <v>0</v>
      </c>
      <c r="F613" s="889"/>
      <c r="G613" s="310"/>
      <c r="H613" s="301"/>
    </row>
    <row r="614" spans="1:8" s="300" customFormat="1" ht="18" customHeight="1" x14ac:dyDescent="0.25">
      <c r="A614" s="1715" t="s">
        <v>486</v>
      </c>
      <c r="B614" s="1591" t="s">
        <v>459</v>
      </c>
      <c r="C614" s="259" t="s">
        <v>344</v>
      </c>
      <c r="D614" s="275">
        <f>D615+D616+D617</f>
        <v>1000</v>
      </c>
      <c r="E614" s="275">
        <f>E615+E616+E617</f>
        <v>562.5</v>
      </c>
      <c r="F614" s="780"/>
      <c r="G614" s="310"/>
      <c r="H614" s="301"/>
    </row>
    <row r="615" spans="1:8" s="300" customFormat="1" ht="16.5" customHeight="1" x14ac:dyDescent="0.25">
      <c r="A615" s="1716"/>
      <c r="B615" s="1592"/>
      <c r="C615" s="259" t="s">
        <v>284</v>
      </c>
      <c r="D615" s="274">
        <v>0</v>
      </c>
      <c r="E615" s="274">
        <v>0</v>
      </c>
      <c r="F615" s="780"/>
      <c r="G615" s="310"/>
      <c r="H615" s="301"/>
    </row>
    <row r="616" spans="1:8" s="300" customFormat="1" ht="31.5" customHeight="1" x14ac:dyDescent="0.25">
      <c r="A616" s="1716"/>
      <c r="B616" s="1592"/>
      <c r="C616" s="259" t="s">
        <v>285</v>
      </c>
      <c r="D616" s="274">
        <v>0</v>
      </c>
      <c r="E616" s="274">
        <v>0</v>
      </c>
      <c r="F616" s="811"/>
      <c r="G616" s="310"/>
      <c r="H616" s="301"/>
    </row>
    <row r="617" spans="1:8" ht="17.25" customHeight="1" x14ac:dyDescent="0.25">
      <c r="A617" s="1717"/>
      <c r="B617" s="1593"/>
      <c r="C617" s="259" t="s">
        <v>11</v>
      </c>
      <c r="D617" s="274">
        <f>D618</f>
        <v>1000</v>
      </c>
      <c r="E617" s="274">
        <f>E618</f>
        <v>562.5</v>
      </c>
      <c r="F617" s="812"/>
      <c r="G617" s="73"/>
    </row>
    <row r="618" spans="1:8" s="300" customFormat="1" ht="48" customHeight="1" x14ac:dyDescent="0.25">
      <c r="A618" s="881" t="s">
        <v>172</v>
      </c>
      <c r="B618" s="879" t="s">
        <v>605</v>
      </c>
      <c r="C618" s="259" t="s">
        <v>11</v>
      </c>
      <c r="D618" s="895">
        <v>1000</v>
      </c>
      <c r="E618" s="895">
        <v>562.5</v>
      </c>
      <c r="F618" s="813"/>
      <c r="G618" s="310"/>
      <c r="H618" s="301"/>
    </row>
    <row r="619" spans="1:8" s="300" customFormat="1" ht="55.5" customHeight="1" thickBot="1" x14ac:dyDescent="0.3">
      <c r="A619" s="1453" t="s">
        <v>1021</v>
      </c>
      <c r="B619" s="1667"/>
      <c r="C619" s="1667"/>
      <c r="D619" s="1667"/>
      <c r="E619" s="1668"/>
      <c r="F619" s="813"/>
      <c r="G619" s="310"/>
      <c r="H619" s="301"/>
    </row>
    <row r="620" spans="1:8" ht="79.5" customHeight="1" x14ac:dyDescent="0.25">
      <c r="A620" s="1116"/>
      <c r="B620" s="1117" t="s">
        <v>640</v>
      </c>
      <c r="C620" s="1093" t="s">
        <v>307</v>
      </c>
      <c r="D620" s="1078" t="s">
        <v>318</v>
      </c>
      <c r="E620" s="1094" t="s">
        <v>317</v>
      </c>
      <c r="F620" s="813"/>
      <c r="G620" s="73"/>
    </row>
    <row r="621" spans="1:8" ht="21" customHeight="1" x14ac:dyDescent="0.25">
      <c r="A621" s="244">
        <v>1</v>
      </c>
      <c r="B621" s="244">
        <v>2</v>
      </c>
      <c r="C621" s="244">
        <v>3</v>
      </c>
      <c r="D621" s="244">
        <v>4</v>
      </c>
      <c r="E621" s="244">
        <v>5</v>
      </c>
      <c r="F621" s="813"/>
      <c r="G621" s="73"/>
    </row>
    <row r="622" spans="1:8" s="300" customFormat="1" ht="16.5" customHeight="1" x14ac:dyDescent="0.25">
      <c r="A622" s="1375" t="s">
        <v>92</v>
      </c>
      <c r="B622" s="1536"/>
      <c r="C622" s="390" t="s">
        <v>344</v>
      </c>
      <c r="D622" s="883">
        <f>D623+D624+D625</f>
        <v>8470</v>
      </c>
      <c r="E622" s="883">
        <f>E623+E624+E625</f>
        <v>1243.6499999999999</v>
      </c>
      <c r="F622" s="813"/>
      <c r="G622" s="310"/>
      <c r="H622" s="301"/>
    </row>
    <row r="623" spans="1:8" s="300" customFormat="1" ht="16.5" customHeight="1" x14ac:dyDescent="0.25">
      <c r="A623" s="1536"/>
      <c r="B623" s="1536"/>
      <c r="C623" s="390" t="s">
        <v>236</v>
      </c>
      <c r="D623" s="883">
        <v>0</v>
      </c>
      <c r="E623" s="883">
        <v>0</v>
      </c>
      <c r="F623" s="813"/>
      <c r="G623" s="310"/>
      <c r="H623" s="301"/>
    </row>
    <row r="624" spans="1:8" s="300" customFormat="1" ht="18" customHeight="1" x14ac:dyDescent="0.25">
      <c r="A624" s="1536"/>
      <c r="B624" s="1536"/>
      <c r="C624" s="391" t="s">
        <v>237</v>
      </c>
      <c r="D624" s="884">
        <v>0</v>
      </c>
      <c r="E624" s="884">
        <v>0</v>
      </c>
      <c r="F624" s="813"/>
      <c r="G624" s="310"/>
      <c r="H624" s="301"/>
    </row>
    <row r="625" spans="1:8" s="300" customFormat="1" ht="16.5" customHeight="1" x14ac:dyDescent="0.25">
      <c r="A625" s="216"/>
      <c r="B625" s="878" t="s">
        <v>718</v>
      </c>
      <c r="C625" s="391" t="s">
        <v>717</v>
      </c>
      <c r="D625" s="884">
        <f>D629</f>
        <v>8470</v>
      </c>
      <c r="E625" s="884">
        <f>E629</f>
        <v>1243.6499999999999</v>
      </c>
      <c r="F625" s="813"/>
      <c r="G625" s="310"/>
      <c r="H625" s="301"/>
    </row>
    <row r="626" spans="1:8" s="300" customFormat="1" ht="18.75" customHeight="1" x14ac:dyDescent="0.25">
      <c r="A626" s="1528" t="s">
        <v>293</v>
      </c>
      <c r="B626" s="1540" t="s">
        <v>1022</v>
      </c>
      <c r="C626" s="390" t="s">
        <v>344</v>
      </c>
      <c r="D626" s="884">
        <f>D627+D628+D629</f>
        <v>8470</v>
      </c>
      <c r="E626" s="884">
        <f>E627+E628+E629</f>
        <v>1243.6499999999999</v>
      </c>
      <c r="F626" s="813"/>
      <c r="G626" s="310"/>
      <c r="H626" s="301"/>
    </row>
    <row r="627" spans="1:8" s="300" customFormat="1" ht="18" customHeight="1" x14ac:dyDescent="0.25">
      <c r="A627" s="1278"/>
      <c r="B627" s="1702"/>
      <c r="C627" s="392" t="s">
        <v>236</v>
      </c>
      <c r="D627" s="885">
        <v>0</v>
      </c>
      <c r="E627" s="885">
        <v>0</v>
      </c>
      <c r="F627" s="813"/>
      <c r="G627" s="310"/>
      <c r="H627" s="301"/>
    </row>
    <row r="628" spans="1:8" s="300" customFormat="1" ht="34.5" customHeight="1" x14ac:dyDescent="0.25">
      <c r="A628" s="1278"/>
      <c r="B628" s="1702"/>
      <c r="C628" s="393" t="s">
        <v>237</v>
      </c>
      <c r="D628" s="885">
        <v>0</v>
      </c>
      <c r="E628" s="885">
        <v>0</v>
      </c>
      <c r="F628" s="813"/>
      <c r="G628" s="310"/>
      <c r="H628" s="301"/>
    </row>
    <row r="629" spans="1:8" s="300" customFormat="1" ht="18.75" customHeight="1" x14ac:dyDescent="0.25">
      <c r="A629" s="1278"/>
      <c r="B629" s="1702"/>
      <c r="C629" s="393" t="s">
        <v>717</v>
      </c>
      <c r="D629" s="885">
        <f>D633+D637+D641+D645</f>
        <v>8470</v>
      </c>
      <c r="E629" s="885">
        <f>E633+E637+E641+E645</f>
        <v>1243.6499999999999</v>
      </c>
      <c r="F629" s="813"/>
      <c r="G629" s="310"/>
      <c r="H629" s="301"/>
    </row>
    <row r="630" spans="1:8" s="300" customFormat="1" ht="19.5" customHeight="1" x14ac:dyDescent="0.25">
      <c r="A630" s="1503" t="s">
        <v>29</v>
      </c>
      <c r="B630" s="1540" t="s">
        <v>646</v>
      </c>
      <c r="C630" s="390" t="s">
        <v>344</v>
      </c>
      <c r="D630" s="884">
        <f>D631+D632+D633</f>
        <v>100</v>
      </c>
      <c r="E630" s="884">
        <f>E631+E632+E633</f>
        <v>78.61</v>
      </c>
      <c r="F630" s="813"/>
      <c r="G630" s="310"/>
      <c r="H630" s="301"/>
    </row>
    <row r="631" spans="1:8" s="300" customFormat="1" ht="18.75" customHeight="1" x14ac:dyDescent="0.25">
      <c r="A631" s="1278"/>
      <c r="B631" s="1541"/>
      <c r="C631" s="392" t="s">
        <v>236</v>
      </c>
      <c r="D631" s="885">
        <v>0</v>
      </c>
      <c r="E631" s="885">
        <v>0</v>
      </c>
      <c r="F631" s="813"/>
      <c r="G631" s="310"/>
      <c r="H631" s="301"/>
    </row>
    <row r="632" spans="1:8" s="300" customFormat="1" ht="20.25" customHeight="1" x14ac:dyDescent="0.25">
      <c r="A632" s="1278"/>
      <c r="B632" s="1541"/>
      <c r="C632" s="393" t="s">
        <v>237</v>
      </c>
      <c r="D632" s="885">
        <v>0</v>
      </c>
      <c r="E632" s="885">
        <v>0</v>
      </c>
      <c r="F632" s="813"/>
      <c r="G632" s="310"/>
      <c r="H632" s="301"/>
    </row>
    <row r="633" spans="1:8" s="300" customFormat="1" ht="18" customHeight="1" x14ac:dyDescent="0.25">
      <c r="A633" s="1278"/>
      <c r="B633" s="1541"/>
      <c r="C633" s="393" t="s">
        <v>717</v>
      </c>
      <c r="D633" s="885">
        <v>100</v>
      </c>
      <c r="E633" s="885">
        <v>78.61</v>
      </c>
      <c r="F633" s="813"/>
      <c r="G633" s="310"/>
      <c r="H633" s="301"/>
    </row>
    <row r="634" spans="1:8" s="300" customFormat="1" ht="15" customHeight="1" x14ac:dyDescent="0.25">
      <c r="A634" s="1528" t="s">
        <v>62</v>
      </c>
      <c r="B634" s="1540" t="s">
        <v>288</v>
      </c>
      <c r="C634" s="390" t="s">
        <v>344</v>
      </c>
      <c r="D634" s="884">
        <f>D635+D636+D637</f>
        <v>4870</v>
      </c>
      <c r="E634" s="884">
        <f>E635+E636+E637</f>
        <v>1165.04</v>
      </c>
      <c r="F634" s="813"/>
      <c r="G634" s="310"/>
      <c r="H634" s="301"/>
    </row>
    <row r="635" spans="1:8" s="300" customFormat="1" ht="18" customHeight="1" x14ac:dyDescent="0.25">
      <c r="A635" s="1278"/>
      <c r="B635" s="1541"/>
      <c r="C635" s="392" t="s">
        <v>236</v>
      </c>
      <c r="D635" s="885">
        <v>0</v>
      </c>
      <c r="E635" s="885">
        <v>0</v>
      </c>
      <c r="F635" s="813"/>
      <c r="G635" s="310"/>
      <c r="H635" s="301"/>
    </row>
    <row r="636" spans="1:8" s="300" customFormat="1" ht="14.25" customHeight="1" x14ac:dyDescent="0.25">
      <c r="A636" s="1278"/>
      <c r="B636" s="1541"/>
      <c r="C636" s="393" t="s">
        <v>237</v>
      </c>
      <c r="D636" s="885">
        <v>0</v>
      </c>
      <c r="E636" s="885">
        <v>0</v>
      </c>
      <c r="F636" s="813"/>
      <c r="G636" s="310"/>
      <c r="H636" s="301"/>
    </row>
    <row r="637" spans="1:8" s="300" customFormat="1" ht="15" customHeight="1" x14ac:dyDescent="0.25">
      <c r="A637" s="1278"/>
      <c r="B637" s="1541"/>
      <c r="C637" s="393" t="s">
        <v>717</v>
      </c>
      <c r="D637" s="885">
        <v>4870</v>
      </c>
      <c r="E637" s="885">
        <v>1165.04</v>
      </c>
      <c r="F637" s="813"/>
      <c r="G637" s="310"/>
      <c r="H637" s="301"/>
    </row>
    <row r="638" spans="1:8" s="300" customFormat="1" ht="21" customHeight="1" x14ac:dyDescent="0.25">
      <c r="A638" s="1528" t="s">
        <v>62</v>
      </c>
      <c r="B638" s="1540" t="s">
        <v>1023</v>
      </c>
      <c r="C638" s="390" t="s">
        <v>344</v>
      </c>
      <c r="D638" s="927">
        <f>D639+D640+D641</f>
        <v>3500</v>
      </c>
      <c r="E638" s="927">
        <f>E639+E640+E641</f>
        <v>0</v>
      </c>
      <c r="F638" s="813"/>
      <c r="G638" s="310"/>
      <c r="H638" s="301"/>
    </row>
    <row r="639" spans="1:8" s="300" customFormat="1" ht="15.75" customHeight="1" x14ac:dyDescent="0.25">
      <c r="A639" s="1278"/>
      <c r="B639" s="1541"/>
      <c r="C639" s="392" t="s">
        <v>236</v>
      </c>
      <c r="D639" s="895">
        <v>0</v>
      </c>
      <c r="E639" s="895">
        <v>0</v>
      </c>
      <c r="F639" s="813"/>
      <c r="G639" s="310"/>
      <c r="H639" s="301"/>
    </row>
    <row r="640" spans="1:8" s="300" customFormat="1" ht="21" customHeight="1" x14ac:dyDescent="0.25">
      <c r="A640" s="1278"/>
      <c r="B640" s="1541"/>
      <c r="C640" s="393" t="s">
        <v>237</v>
      </c>
      <c r="D640" s="895">
        <v>0</v>
      </c>
      <c r="E640" s="895">
        <v>0</v>
      </c>
      <c r="F640" s="813"/>
      <c r="G640" s="310"/>
      <c r="H640" s="301"/>
    </row>
    <row r="641" spans="1:8" s="300" customFormat="1" ht="16.5" customHeight="1" x14ac:dyDescent="0.25">
      <c r="A641" s="1278"/>
      <c r="B641" s="1541"/>
      <c r="C641" s="393" t="s">
        <v>717</v>
      </c>
      <c r="D641" s="895">
        <v>3500</v>
      </c>
      <c r="E641" s="895">
        <v>0</v>
      </c>
      <c r="F641" s="813"/>
      <c r="G641" s="310"/>
      <c r="H641" s="301"/>
    </row>
    <row r="642" spans="1:8" s="300" customFormat="1" ht="20.25" customHeight="1" x14ac:dyDescent="0.25">
      <c r="A642" s="1528" t="s">
        <v>62</v>
      </c>
      <c r="B642" s="1540" t="s">
        <v>930</v>
      </c>
      <c r="C642" s="390" t="s">
        <v>344</v>
      </c>
      <c r="D642" s="927">
        <f>D643+D644+D645</f>
        <v>0</v>
      </c>
      <c r="E642" s="927">
        <f>E643+E644+E645</f>
        <v>0</v>
      </c>
      <c r="F642" s="813"/>
      <c r="G642" s="310"/>
      <c r="H642" s="301"/>
    </row>
    <row r="643" spans="1:8" s="300" customFormat="1" ht="18" customHeight="1" x14ac:dyDescent="0.25">
      <c r="A643" s="1278"/>
      <c r="B643" s="1541"/>
      <c r="C643" s="392" t="s">
        <v>236</v>
      </c>
      <c r="D643" s="895">
        <v>0</v>
      </c>
      <c r="E643" s="895">
        <v>0</v>
      </c>
      <c r="F643" s="813"/>
      <c r="G643" s="310"/>
      <c r="H643" s="301"/>
    </row>
    <row r="644" spans="1:8" s="300" customFormat="1" ht="18.75" customHeight="1" x14ac:dyDescent="0.25">
      <c r="A644" s="1278"/>
      <c r="B644" s="1541"/>
      <c r="C644" s="393" t="s">
        <v>237</v>
      </c>
      <c r="D644" s="895">
        <v>0</v>
      </c>
      <c r="E644" s="895">
        <v>0</v>
      </c>
      <c r="F644" s="813"/>
      <c r="G644" s="310"/>
      <c r="H644" s="301"/>
    </row>
    <row r="645" spans="1:8" s="300" customFormat="1" ht="22.5" customHeight="1" x14ac:dyDescent="0.25">
      <c r="A645" s="1278"/>
      <c r="B645" s="1541"/>
      <c r="C645" s="393" t="s">
        <v>717</v>
      </c>
      <c r="D645" s="895">
        <v>0</v>
      </c>
      <c r="E645" s="895">
        <v>0</v>
      </c>
      <c r="F645" s="813"/>
      <c r="G645" s="310"/>
      <c r="H645" s="301"/>
    </row>
    <row r="646" spans="1:8" s="300" customFormat="1" ht="44.25" customHeight="1" x14ac:dyDescent="0.25">
      <c r="A646" s="1694" t="s">
        <v>1142</v>
      </c>
      <c r="B646" s="1695"/>
      <c r="C646" s="1695"/>
      <c r="D646" s="1695"/>
      <c r="E646" s="1696"/>
      <c r="F646" s="813"/>
      <c r="G646" s="310"/>
      <c r="H646" s="301"/>
    </row>
    <row r="647" spans="1:8" s="300" customFormat="1" ht="15.75" customHeight="1" thickBot="1" x14ac:dyDescent="0.3">
      <c r="A647" s="882">
        <v>1</v>
      </c>
      <c r="B647" s="383">
        <v>2</v>
      </c>
      <c r="C647" s="383">
        <v>3</v>
      </c>
      <c r="D647" s="383">
        <v>4</v>
      </c>
      <c r="E647" s="383">
        <v>5</v>
      </c>
      <c r="F647" s="813"/>
      <c r="G647" s="310"/>
      <c r="H647" s="301"/>
    </row>
    <row r="648" spans="1:8" s="300" customFormat="1" x14ac:dyDescent="0.25">
      <c r="A648" s="1738"/>
      <c r="B648" s="1731" t="s">
        <v>640</v>
      </c>
      <c r="C648" s="1393" t="s">
        <v>307</v>
      </c>
      <c r="D648" s="1732" t="s">
        <v>601</v>
      </c>
      <c r="E648" s="1735" t="s">
        <v>1032</v>
      </c>
      <c r="F648" s="813"/>
      <c r="G648" s="310"/>
      <c r="H648" s="301"/>
    </row>
    <row r="649" spans="1:8" s="300" customFormat="1" ht="43.5" customHeight="1" x14ac:dyDescent="0.25">
      <c r="A649" s="1739"/>
      <c r="B649" s="1314"/>
      <c r="C649" s="1356"/>
      <c r="D649" s="1733"/>
      <c r="E649" s="1736"/>
      <c r="F649" s="813"/>
      <c r="G649" s="310"/>
      <c r="H649" s="301"/>
    </row>
    <row r="650" spans="1:8" s="300" customFormat="1" ht="20.25" customHeight="1" x14ac:dyDescent="0.25">
      <c r="A650" s="1739"/>
      <c r="B650" s="1314"/>
      <c r="C650" s="1356"/>
      <c r="D650" s="1733"/>
      <c r="E650" s="1736"/>
      <c r="F650" s="813"/>
      <c r="G650" s="310"/>
      <c r="H650" s="301"/>
    </row>
    <row r="651" spans="1:8" s="300" customFormat="1" ht="20.25" customHeight="1" x14ac:dyDescent="0.25">
      <c r="A651" s="1740"/>
      <c r="B651" s="1315"/>
      <c r="C651" s="1261"/>
      <c r="D651" s="1734"/>
      <c r="E651" s="1737"/>
      <c r="F651" s="813"/>
      <c r="G651" s="310"/>
      <c r="H651" s="301"/>
    </row>
    <row r="652" spans="1:8" s="300" customFormat="1" ht="20.25" customHeight="1" x14ac:dyDescent="0.25">
      <c r="A652" s="1698"/>
      <c r="B652" s="1308" t="s">
        <v>92</v>
      </c>
      <c r="C652" s="313" t="s">
        <v>344</v>
      </c>
      <c r="D652" s="312">
        <f>D653+D654+D655</f>
        <v>28678702.090000004</v>
      </c>
      <c r="E652" s="312">
        <f>E653+E654+E655</f>
        <v>222850</v>
      </c>
      <c r="F652" s="813"/>
      <c r="G652" s="310"/>
      <c r="H652" s="301"/>
    </row>
    <row r="653" spans="1:8" s="300" customFormat="1" ht="20.25" customHeight="1" x14ac:dyDescent="0.25">
      <c r="A653" s="1699"/>
      <c r="B653" s="1309"/>
      <c r="C653" s="313" t="s">
        <v>236</v>
      </c>
      <c r="D653" s="312">
        <f>D657</f>
        <v>5117264.3899999997</v>
      </c>
      <c r="E653" s="312">
        <f>E657</f>
        <v>0</v>
      </c>
      <c r="F653" s="813"/>
      <c r="G653" s="310"/>
      <c r="H653" s="301"/>
    </row>
    <row r="654" spans="1:8" s="300" customFormat="1" ht="20.25" customHeight="1" x14ac:dyDescent="0.25">
      <c r="A654" s="1699"/>
      <c r="B654" s="1309"/>
      <c r="C654" s="313" t="s">
        <v>237</v>
      </c>
      <c r="D654" s="312">
        <f>D658+D666</f>
        <v>14207295.850000001</v>
      </c>
      <c r="E654" s="312">
        <f>E658+E666</f>
        <v>0</v>
      </c>
      <c r="F654" s="813"/>
      <c r="G654" s="310"/>
      <c r="H654" s="301"/>
    </row>
    <row r="655" spans="1:8" s="300" customFormat="1" ht="12" customHeight="1" x14ac:dyDescent="0.25">
      <c r="A655" s="1700"/>
      <c r="B655" s="1697"/>
      <c r="C655" s="313" t="s">
        <v>6</v>
      </c>
      <c r="D655" s="312">
        <f>D659+D667+D684+D690+D694+D689</f>
        <v>9354141.8499999996</v>
      </c>
      <c r="E655" s="312">
        <f>E659+E667+E684+E690+E694+E689</f>
        <v>222850</v>
      </c>
      <c r="F655" s="813"/>
      <c r="G655" s="310"/>
      <c r="H655" s="301"/>
    </row>
    <row r="656" spans="1:8" s="300" customFormat="1" ht="21.75" customHeight="1" x14ac:dyDescent="0.25">
      <c r="A656" s="1691" t="s">
        <v>293</v>
      </c>
      <c r="B656" s="1691" t="s">
        <v>7</v>
      </c>
      <c r="C656" s="71" t="s">
        <v>8</v>
      </c>
      <c r="D656" s="77">
        <f>D657+D658+D659</f>
        <v>5247938.0599999996</v>
      </c>
      <c r="E656" s="77">
        <f>E657+E658+E659</f>
        <v>0</v>
      </c>
      <c r="F656" s="813"/>
      <c r="G656" s="310"/>
      <c r="H656" s="301"/>
    </row>
    <row r="657" spans="1:8" s="300" customFormat="1" ht="17.25" customHeight="1" x14ac:dyDescent="0.25">
      <c r="A657" s="1692"/>
      <c r="B657" s="1692"/>
      <c r="C657" s="71" t="s">
        <v>9</v>
      </c>
      <c r="D657" s="77">
        <f>D661</f>
        <v>5117264.3899999997</v>
      </c>
      <c r="E657" s="77">
        <f>E661</f>
        <v>0</v>
      </c>
      <c r="F657" s="813"/>
      <c r="G657" s="310"/>
      <c r="H657" s="301"/>
    </row>
    <row r="658" spans="1:8" s="300" customFormat="1" ht="13.5" customHeight="1" x14ac:dyDescent="0.25">
      <c r="A658" s="1692"/>
      <c r="B658" s="1692"/>
      <c r="C658" s="71" t="s">
        <v>10</v>
      </c>
      <c r="D658" s="77">
        <f>D662</f>
        <v>104433.97</v>
      </c>
      <c r="E658" s="77">
        <f>E662</f>
        <v>0</v>
      </c>
      <c r="F658" s="813"/>
      <c r="G658" s="310"/>
      <c r="H658" s="301"/>
    </row>
    <row r="659" spans="1:8" s="300" customFormat="1" ht="43.5" customHeight="1" thickBot="1" x14ac:dyDescent="0.3">
      <c r="A659" s="1693"/>
      <c r="B659" s="1693"/>
      <c r="C659" s="71" t="s">
        <v>11</v>
      </c>
      <c r="D659" s="77">
        <f>D663</f>
        <v>26239.7</v>
      </c>
      <c r="E659" s="77">
        <f>E663</f>
        <v>0</v>
      </c>
      <c r="F659" s="813"/>
      <c r="G659" s="310"/>
      <c r="H659" s="301"/>
    </row>
    <row r="660" spans="1:8" s="300" customFormat="1" ht="43.5" customHeight="1" x14ac:dyDescent="0.25">
      <c r="A660" s="1528"/>
      <c r="B660" s="1529" t="s">
        <v>1171</v>
      </c>
      <c r="C660" s="427" t="s">
        <v>8</v>
      </c>
      <c r="D660" s="460">
        <f>D661+D662+D663</f>
        <v>5247938.0599999996</v>
      </c>
      <c r="E660" s="460">
        <v>0</v>
      </c>
      <c r="F660" s="813"/>
      <c r="G660" s="310"/>
      <c r="H660" s="301"/>
    </row>
    <row r="661" spans="1:8" s="300" customFormat="1" ht="43.5" customHeight="1" x14ac:dyDescent="0.25">
      <c r="A661" s="1528"/>
      <c r="B661" s="1530"/>
      <c r="C661" s="259" t="s">
        <v>9</v>
      </c>
      <c r="D661" s="262">
        <v>5117264.3899999997</v>
      </c>
      <c r="E661" s="262">
        <v>0</v>
      </c>
      <c r="F661" s="813"/>
      <c r="G661" s="310"/>
      <c r="H661" s="301"/>
    </row>
    <row r="662" spans="1:8" s="300" customFormat="1" ht="31.5" customHeight="1" x14ac:dyDescent="0.25">
      <c r="A662" s="1528"/>
      <c r="B662" s="1530"/>
      <c r="C662" s="259" t="s">
        <v>10</v>
      </c>
      <c r="D662" s="263">
        <v>104433.97</v>
      </c>
      <c r="E662" s="263">
        <v>0</v>
      </c>
      <c r="F662" s="813"/>
      <c r="G662" s="310"/>
      <c r="H662" s="301"/>
    </row>
    <row r="663" spans="1:8" s="300" customFormat="1" ht="16.5" customHeight="1" x14ac:dyDescent="0.25">
      <c r="A663" s="1528"/>
      <c r="B663" s="1530"/>
      <c r="C663" s="259" t="s">
        <v>11</v>
      </c>
      <c r="D663" s="263">
        <v>26239.7</v>
      </c>
      <c r="E663" s="263">
        <v>0</v>
      </c>
      <c r="F663" s="813"/>
      <c r="G663" s="310"/>
      <c r="H663" s="301"/>
    </row>
    <row r="664" spans="1:8" s="300" customFormat="1" ht="21" customHeight="1" x14ac:dyDescent="0.25">
      <c r="A664" s="1594" t="s">
        <v>29</v>
      </c>
      <c r="B664" s="1591" t="s">
        <v>12</v>
      </c>
      <c r="C664" s="427" t="s">
        <v>8</v>
      </c>
      <c r="D664" s="460">
        <f>D665+D666+D667</f>
        <v>14245315.040000001</v>
      </c>
      <c r="E664" s="460">
        <f>E665+E666+E667</f>
        <v>0</v>
      </c>
      <c r="F664" s="813"/>
      <c r="G664" s="310"/>
      <c r="H664" s="301"/>
    </row>
    <row r="665" spans="1:8" s="300" customFormat="1" ht="43.5" customHeight="1" x14ac:dyDescent="0.25">
      <c r="A665" s="1595"/>
      <c r="B665" s="1592"/>
      <c r="C665" s="132" t="s">
        <v>9</v>
      </c>
      <c r="D665" s="267">
        <f>D681</f>
        <v>0</v>
      </c>
      <c r="E665" s="267">
        <v>0</v>
      </c>
      <c r="F665" s="813"/>
      <c r="G665" s="310"/>
      <c r="H665" s="301"/>
    </row>
    <row r="666" spans="1:8" s="300" customFormat="1" ht="30.75" customHeight="1" x14ac:dyDescent="0.25">
      <c r="A666" s="1595"/>
      <c r="B666" s="1592"/>
      <c r="C666" s="132" t="s">
        <v>10</v>
      </c>
      <c r="D666" s="266">
        <f>D670+D678+D682+D674</f>
        <v>14102861.880000001</v>
      </c>
      <c r="E666" s="266">
        <f>E670+E678+E682+E674</f>
        <v>0</v>
      </c>
      <c r="F666" s="813"/>
      <c r="G666" s="310"/>
      <c r="H666" s="301"/>
    </row>
    <row r="667" spans="1:8" s="300" customFormat="1" ht="54" customHeight="1" x14ac:dyDescent="0.25">
      <c r="A667" s="1596"/>
      <c r="B667" s="1593"/>
      <c r="C667" s="132" t="s">
        <v>11</v>
      </c>
      <c r="D667" s="265">
        <f>D683+D671+D675+D679</f>
        <v>142453.16</v>
      </c>
      <c r="E667" s="265">
        <f>E683+E671+E675+E679</f>
        <v>0</v>
      </c>
      <c r="F667" s="813"/>
      <c r="G667" s="310"/>
      <c r="H667" s="301"/>
    </row>
    <row r="668" spans="1:8" s="300" customFormat="1" ht="24.75" customHeight="1" x14ac:dyDescent="0.25">
      <c r="A668" s="1819" t="s">
        <v>121</v>
      </c>
      <c r="B668" s="1558" t="s">
        <v>1172</v>
      </c>
      <c r="C668" s="427" t="s">
        <v>8</v>
      </c>
      <c r="D668" s="460">
        <f>D669+D670+D671</f>
        <v>537282</v>
      </c>
      <c r="E668" s="460">
        <f>E669+E670+E671</f>
        <v>0</v>
      </c>
      <c r="F668" s="813"/>
      <c r="G668" s="310"/>
      <c r="H668" s="301"/>
    </row>
    <row r="669" spans="1:8" s="300" customFormat="1" ht="43.5" customHeight="1" x14ac:dyDescent="0.25">
      <c r="A669" s="1820"/>
      <c r="B669" s="1398"/>
      <c r="C669" s="135" t="s">
        <v>9</v>
      </c>
      <c r="D669" s="462">
        <v>0</v>
      </c>
      <c r="E669" s="462">
        <v>0</v>
      </c>
      <c r="F669" s="813"/>
      <c r="G669" s="310"/>
      <c r="H669" s="301"/>
    </row>
    <row r="670" spans="1:8" s="300" customFormat="1" ht="32.25" customHeight="1" x14ac:dyDescent="0.25">
      <c r="A670" s="1820"/>
      <c r="B670" s="1398"/>
      <c r="C670" s="135" t="s">
        <v>10</v>
      </c>
      <c r="D670" s="461">
        <v>531909.18000000005</v>
      </c>
      <c r="E670" s="461">
        <v>0</v>
      </c>
      <c r="F670" s="813"/>
      <c r="G670" s="310"/>
      <c r="H670" s="301"/>
    </row>
    <row r="671" spans="1:8" s="300" customFormat="1" ht="17.25" customHeight="1" thickBot="1" x14ac:dyDescent="0.3">
      <c r="A671" s="1821"/>
      <c r="B671" s="1399"/>
      <c r="C671" s="135" t="s">
        <v>11</v>
      </c>
      <c r="D671" s="462">
        <v>5372.82</v>
      </c>
      <c r="E671" s="462">
        <v>0</v>
      </c>
      <c r="F671" s="813"/>
      <c r="G671" s="310"/>
      <c r="H671" s="301"/>
    </row>
    <row r="672" spans="1:8" s="300" customFormat="1" ht="24" customHeight="1" x14ac:dyDescent="0.25">
      <c r="A672" s="1819" t="s">
        <v>124</v>
      </c>
      <c r="B672" s="1724" t="s">
        <v>1174</v>
      </c>
      <c r="C672" s="427" t="s">
        <v>8</v>
      </c>
      <c r="D672" s="463">
        <f>D673+D674+D675</f>
        <v>2315226.34</v>
      </c>
      <c r="E672" s="463">
        <f>E673+E674+E675</f>
        <v>0</v>
      </c>
      <c r="F672" s="813"/>
      <c r="G672" s="310"/>
      <c r="H672" s="301"/>
    </row>
    <row r="673" spans="1:8" s="300" customFormat="1" ht="43.5" customHeight="1" x14ac:dyDescent="0.25">
      <c r="A673" s="1820"/>
      <c r="B673" s="1725"/>
      <c r="C673" s="135" t="s">
        <v>9</v>
      </c>
      <c r="D673" s="462">
        <v>0</v>
      </c>
      <c r="E673" s="462">
        <v>0</v>
      </c>
      <c r="F673" s="813"/>
      <c r="G673" s="310"/>
      <c r="H673" s="301"/>
    </row>
    <row r="674" spans="1:8" s="300" customFormat="1" ht="30" customHeight="1" x14ac:dyDescent="0.25">
      <c r="A674" s="1820"/>
      <c r="B674" s="1725"/>
      <c r="C674" s="135" t="s">
        <v>10</v>
      </c>
      <c r="D674" s="461">
        <v>2292074.08</v>
      </c>
      <c r="E674" s="461">
        <v>0</v>
      </c>
      <c r="F674" s="813"/>
      <c r="G674" s="310"/>
      <c r="H674" s="301"/>
    </row>
    <row r="675" spans="1:8" s="300" customFormat="1" ht="15.75" customHeight="1" thickBot="1" x14ac:dyDescent="0.3">
      <c r="A675" s="1821"/>
      <c r="B675" s="1726"/>
      <c r="C675" s="135" t="s">
        <v>11</v>
      </c>
      <c r="D675" s="462">
        <v>23152.26</v>
      </c>
      <c r="E675" s="462">
        <v>0</v>
      </c>
      <c r="F675" s="813"/>
      <c r="G675" s="310"/>
      <c r="H675" s="301"/>
    </row>
    <row r="676" spans="1:8" s="300" customFormat="1" ht="43.5" customHeight="1" x14ac:dyDescent="0.25">
      <c r="A676" s="1819" t="s">
        <v>126</v>
      </c>
      <c r="B676" s="1724" t="s">
        <v>1173</v>
      </c>
      <c r="C676" s="427" t="s">
        <v>8</v>
      </c>
      <c r="D676" s="460">
        <f>D677+D678+D679</f>
        <v>10448852.51</v>
      </c>
      <c r="E676" s="460">
        <f>E677+E678+E679</f>
        <v>0</v>
      </c>
      <c r="F676" s="813"/>
      <c r="G676" s="310"/>
      <c r="H676" s="301"/>
    </row>
    <row r="677" spans="1:8" s="300" customFormat="1" ht="43.5" customHeight="1" x14ac:dyDescent="0.25">
      <c r="A677" s="1820"/>
      <c r="B677" s="1725"/>
      <c r="C677" s="259" t="s">
        <v>9</v>
      </c>
      <c r="D677" s="263">
        <v>0</v>
      </c>
      <c r="E677" s="263">
        <v>0</v>
      </c>
      <c r="F677" s="813"/>
      <c r="G677" s="310"/>
      <c r="H677" s="301"/>
    </row>
    <row r="678" spans="1:8" s="300" customFormat="1" ht="30" customHeight="1" x14ac:dyDescent="0.25">
      <c r="A678" s="1820"/>
      <c r="B678" s="1725"/>
      <c r="C678" s="259" t="s">
        <v>10</v>
      </c>
      <c r="D678" s="264">
        <v>10344363.99</v>
      </c>
      <c r="E678" s="264">
        <v>0</v>
      </c>
      <c r="F678" s="813"/>
      <c r="G678" s="310"/>
      <c r="H678" s="301"/>
    </row>
    <row r="679" spans="1:8" s="300" customFormat="1" ht="20.25" customHeight="1" thickBot="1" x14ac:dyDescent="0.3">
      <c r="A679" s="1821"/>
      <c r="B679" s="1726"/>
      <c r="C679" s="259" t="s">
        <v>11</v>
      </c>
      <c r="D679" s="263">
        <v>104488.52</v>
      </c>
      <c r="E679" s="263">
        <v>0</v>
      </c>
      <c r="F679" s="813"/>
      <c r="G679" s="310"/>
      <c r="H679" s="301"/>
    </row>
    <row r="680" spans="1:8" s="300" customFormat="1" ht="24" customHeight="1" x14ac:dyDescent="0.25">
      <c r="A680" s="1819" t="s">
        <v>140</v>
      </c>
      <c r="B680" s="1558" t="s">
        <v>12</v>
      </c>
      <c r="C680" s="427" t="s">
        <v>8</v>
      </c>
      <c r="D680" s="460">
        <f>D681+D682+D683</f>
        <v>943954.19000000006</v>
      </c>
      <c r="E680" s="460">
        <f>E681+E682+E683</f>
        <v>0</v>
      </c>
      <c r="F680" s="813"/>
      <c r="G680" s="310"/>
      <c r="H680" s="301"/>
    </row>
    <row r="681" spans="1:8" s="300" customFormat="1" ht="43.5" customHeight="1" x14ac:dyDescent="0.25">
      <c r="A681" s="1820"/>
      <c r="B681" s="1559"/>
      <c r="C681" s="135" t="s">
        <v>9</v>
      </c>
      <c r="D681" s="462">
        <v>0</v>
      </c>
      <c r="E681" s="462">
        <v>0</v>
      </c>
      <c r="F681" s="813"/>
      <c r="G681" s="310"/>
      <c r="H681" s="301"/>
    </row>
    <row r="682" spans="1:8" s="300" customFormat="1" ht="33" customHeight="1" x14ac:dyDescent="0.25">
      <c r="A682" s="1820"/>
      <c r="B682" s="1559"/>
      <c r="C682" s="135" t="s">
        <v>10</v>
      </c>
      <c r="D682" s="461">
        <v>934514.63</v>
      </c>
      <c r="E682" s="461">
        <v>0</v>
      </c>
      <c r="F682" s="813"/>
      <c r="G682" s="310"/>
      <c r="H682" s="301"/>
    </row>
    <row r="683" spans="1:8" s="300" customFormat="1" ht="17.25" customHeight="1" x14ac:dyDescent="0.25">
      <c r="A683" s="1821"/>
      <c r="B683" s="1560"/>
      <c r="C683" s="135" t="s">
        <v>11</v>
      </c>
      <c r="D683" s="462">
        <v>9439.56</v>
      </c>
      <c r="E683" s="462">
        <v>0</v>
      </c>
      <c r="F683" s="813"/>
      <c r="G683" s="310"/>
      <c r="H683" s="301"/>
    </row>
    <row r="684" spans="1:8" s="300" customFormat="1" ht="43.5" customHeight="1" x14ac:dyDescent="0.25">
      <c r="A684" s="418" t="s">
        <v>62</v>
      </c>
      <c r="B684" s="268" t="s">
        <v>665</v>
      </c>
      <c r="C684" s="269" t="s">
        <v>11</v>
      </c>
      <c r="D684" s="270">
        <f>D685+D686+D687+D688</f>
        <v>400000</v>
      </c>
      <c r="E684" s="270">
        <f>E685+E686+E687+E688+E81</f>
        <v>118850</v>
      </c>
      <c r="F684" s="813"/>
      <c r="G684" s="310"/>
      <c r="H684" s="301"/>
    </row>
    <row r="685" spans="1:8" s="300" customFormat="1" ht="66" customHeight="1" x14ac:dyDescent="0.25">
      <c r="A685" s="419" t="s">
        <v>129</v>
      </c>
      <c r="B685" s="420" t="s">
        <v>1175</v>
      </c>
      <c r="C685" s="421" t="s">
        <v>11</v>
      </c>
      <c r="D685" s="422">
        <v>12000</v>
      </c>
      <c r="E685" s="422">
        <v>12000</v>
      </c>
      <c r="F685" s="813"/>
      <c r="G685" s="310"/>
      <c r="H685" s="301"/>
    </row>
    <row r="686" spans="1:8" s="300" customFormat="1" ht="62.25" customHeight="1" x14ac:dyDescent="0.25">
      <c r="A686" s="419" t="s">
        <v>439</v>
      </c>
      <c r="B686" s="420" t="s">
        <v>1176</v>
      </c>
      <c r="C686" s="421" t="s">
        <v>11</v>
      </c>
      <c r="D686" s="422">
        <v>35000</v>
      </c>
      <c r="E686" s="422">
        <v>35000</v>
      </c>
      <c r="F686" s="813"/>
      <c r="G686" s="310"/>
      <c r="H686" s="301"/>
    </row>
    <row r="687" spans="1:8" s="300" customFormat="1" ht="68.25" customHeight="1" x14ac:dyDescent="0.25">
      <c r="A687" s="419" t="s">
        <v>440</v>
      </c>
      <c r="B687" s="420" t="s">
        <v>1177</v>
      </c>
      <c r="C687" s="421" t="s">
        <v>11</v>
      </c>
      <c r="D687" s="422">
        <v>71850</v>
      </c>
      <c r="E687" s="422">
        <v>71850</v>
      </c>
      <c r="F687" s="813"/>
      <c r="G687" s="310"/>
      <c r="H687" s="301"/>
    </row>
    <row r="688" spans="1:8" s="300" customFormat="1" ht="65.25" customHeight="1" x14ac:dyDescent="0.25">
      <c r="A688" s="419" t="s">
        <v>441</v>
      </c>
      <c r="B688" s="420" t="s">
        <v>665</v>
      </c>
      <c r="C688" s="421" t="s">
        <v>11</v>
      </c>
      <c r="D688" s="422">
        <v>281150</v>
      </c>
      <c r="E688" s="422">
        <v>0</v>
      </c>
      <c r="F688" s="813"/>
      <c r="G688" s="310"/>
      <c r="H688" s="301"/>
    </row>
    <row r="689" spans="1:10" s="300" customFormat="1" ht="56.25" customHeight="1" x14ac:dyDescent="0.25">
      <c r="A689" s="930" t="s">
        <v>86</v>
      </c>
      <c r="B689" s="931" t="s">
        <v>1033</v>
      </c>
      <c r="C689" s="268" t="s">
        <v>11</v>
      </c>
      <c r="D689" s="932">
        <v>241291.3</v>
      </c>
      <c r="E689" s="932">
        <v>104000</v>
      </c>
      <c r="F689" s="813"/>
      <c r="G689" s="310"/>
      <c r="H689" s="301"/>
    </row>
    <row r="690" spans="1:10" s="300" customFormat="1" ht="60.75" customHeight="1" x14ac:dyDescent="0.25">
      <c r="A690" s="930" t="s">
        <v>103</v>
      </c>
      <c r="B690" s="931" t="s">
        <v>1034</v>
      </c>
      <c r="C690" s="933" t="s">
        <v>11</v>
      </c>
      <c r="D690" s="934">
        <f>D691+D692+D693</f>
        <v>8494157.6899999995</v>
      </c>
      <c r="E690" s="934">
        <f>E691+E692+E693+E694</f>
        <v>0</v>
      </c>
      <c r="F690" s="813"/>
      <c r="G690" s="310"/>
      <c r="H690" s="301"/>
    </row>
    <row r="691" spans="1:10" ht="82.5" customHeight="1" x14ac:dyDescent="0.25">
      <c r="A691" s="929" t="s">
        <v>254</v>
      </c>
      <c r="B691" s="259" t="s">
        <v>1178</v>
      </c>
      <c r="C691" s="933" t="s">
        <v>11</v>
      </c>
      <c r="D691" s="934">
        <v>5157624.3899999997</v>
      </c>
      <c r="E691" s="934">
        <v>0</v>
      </c>
      <c r="F691" s="889"/>
      <c r="G691" s="73"/>
    </row>
    <row r="692" spans="1:10" s="300" customFormat="1" ht="45" x14ac:dyDescent="0.25">
      <c r="A692" s="929" t="s">
        <v>261</v>
      </c>
      <c r="B692" s="259" t="s">
        <v>1179</v>
      </c>
      <c r="C692" s="933" t="s">
        <v>11</v>
      </c>
      <c r="D692" s="934">
        <v>1648459.61</v>
      </c>
      <c r="E692" s="934">
        <v>0</v>
      </c>
      <c r="F692" s="780"/>
      <c r="G692" s="310"/>
      <c r="H692" s="301"/>
    </row>
    <row r="693" spans="1:10" s="300" customFormat="1" ht="45" x14ac:dyDescent="0.25">
      <c r="A693" s="929" t="s">
        <v>268</v>
      </c>
      <c r="B693" s="420" t="s">
        <v>1034</v>
      </c>
      <c r="C693" s="933" t="s">
        <v>11</v>
      </c>
      <c r="D693" s="934">
        <v>1688073.69</v>
      </c>
      <c r="E693" s="934">
        <v>0</v>
      </c>
      <c r="F693" s="780"/>
      <c r="G693" s="310"/>
      <c r="H693" s="301"/>
    </row>
    <row r="694" spans="1:10" s="300" customFormat="1" ht="45" customHeight="1" x14ac:dyDescent="0.25">
      <c r="A694" s="930" t="s">
        <v>486</v>
      </c>
      <c r="B694" s="132" t="s">
        <v>1035</v>
      </c>
      <c r="C694" s="933" t="s">
        <v>11</v>
      </c>
      <c r="D694" s="934">
        <v>50000</v>
      </c>
      <c r="E694" s="934">
        <v>0</v>
      </c>
      <c r="F694" s="811"/>
      <c r="G694" s="310"/>
      <c r="H694" s="301"/>
    </row>
    <row r="695" spans="1:10" s="300" customFormat="1" ht="35.25" customHeight="1" x14ac:dyDescent="0.25">
      <c r="A695" s="1684" t="s">
        <v>1039</v>
      </c>
      <c r="B695" s="1711"/>
      <c r="C695" s="1711"/>
      <c r="D695" s="1711"/>
      <c r="E695" s="1711"/>
      <c r="F695" s="814"/>
      <c r="G695" s="310"/>
      <c r="H695" s="301"/>
    </row>
    <row r="696" spans="1:10" s="300" customFormat="1" x14ac:dyDescent="0.25">
      <c r="A696" s="1323" t="s">
        <v>290</v>
      </c>
      <c r="B696" s="1578" t="s">
        <v>676</v>
      </c>
      <c r="C696" s="1578" t="s">
        <v>307</v>
      </c>
      <c r="D696" s="1318" t="s">
        <v>1038</v>
      </c>
      <c r="E696" s="1713" t="s">
        <v>1037</v>
      </c>
      <c r="F696" s="815"/>
      <c r="G696" s="310"/>
      <c r="H696" s="301"/>
    </row>
    <row r="697" spans="1:10" s="300" customFormat="1" ht="66" customHeight="1" x14ac:dyDescent="0.25">
      <c r="A697" s="1712"/>
      <c r="B697" s="1357"/>
      <c r="C697" s="1357"/>
      <c r="D697" s="1360"/>
      <c r="E697" s="1714"/>
      <c r="F697" s="815"/>
      <c r="G697" s="310"/>
      <c r="H697" s="301"/>
    </row>
    <row r="698" spans="1:10" s="300" customFormat="1" ht="44.25" customHeight="1" x14ac:dyDescent="0.25">
      <c r="A698" s="1375" t="s">
        <v>108</v>
      </c>
      <c r="B698" s="1536"/>
      <c r="C698" s="366" t="s">
        <v>344</v>
      </c>
      <c r="D698" s="298">
        <f>D699+D700+D701</f>
        <v>3054514</v>
      </c>
      <c r="E698" s="298">
        <f>E699+E700+E701</f>
        <v>524912.28</v>
      </c>
      <c r="F698" s="903"/>
      <c r="G698" s="310"/>
      <c r="H698" s="301"/>
    </row>
    <row r="699" spans="1:10" s="300" customFormat="1" ht="15" customHeight="1" x14ac:dyDescent="0.25">
      <c r="A699" s="1536"/>
      <c r="B699" s="1536"/>
      <c r="C699" s="366" t="s">
        <v>236</v>
      </c>
      <c r="D699" s="298">
        <v>0</v>
      </c>
      <c r="E699" s="298">
        <v>0</v>
      </c>
      <c r="F699" s="780"/>
      <c r="G699" s="310"/>
      <c r="H699" s="301"/>
    </row>
    <row r="700" spans="1:10" s="300" customFormat="1" ht="15" customHeight="1" x14ac:dyDescent="0.25">
      <c r="A700" s="1536"/>
      <c r="B700" s="1536"/>
      <c r="C700" s="366" t="s">
        <v>237</v>
      </c>
      <c r="D700" s="298">
        <f>D705+D719</f>
        <v>2914514</v>
      </c>
      <c r="E700" s="298">
        <f>E705+E719</f>
        <v>514912.27999999997</v>
      </c>
      <c r="F700" s="780"/>
      <c r="G700" s="310"/>
      <c r="H700" s="301"/>
    </row>
    <row r="701" spans="1:10" s="300" customFormat="1" ht="26.25" customHeight="1" x14ac:dyDescent="0.25">
      <c r="A701" s="1536"/>
      <c r="B701" s="1536"/>
      <c r="C701" s="366" t="s">
        <v>6</v>
      </c>
      <c r="D701" s="298">
        <f>D706+D713</f>
        <v>140000</v>
      </c>
      <c r="E701" s="298">
        <f>E706+E713</f>
        <v>10000</v>
      </c>
      <c r="F701" s="816"/>
      <c r="G701" s="338"/>
      <c r="H701" s="338"/>
      <c r="I701" s="338"/>
      <c r="J701" s="338"/>
    </row>
    <row r="702" spans="1:10" s="300" customFormat="1" ht="30" x14ac:dyDescent="0.25">
      <c r="A702" s="1536"/>
      <c r="B702" s="1536"/>
      <c r="C702" s="936" t="s">
        <v>672</v>
      </c>
      <c r="D702" s="937">
        <f>D707+D714</f>
        <v>100000</v>
      </c>
      <c r="E702" s="937">
        <f>E707+E714</f>
        <v>10000</v>
      </c>
      <c r="F702" s="813"/>
      <c r="G702" s="310"/>
      <c r="H702" s="301"/>
    </row>
    <row r="703" spans="1:10" s="300" customFormat="1" x14ac:dyDescent="0.25">
      <c r="A703" s="1536"/>
      <c r="B703" s="1536"/>
      <c r="C703" s="936" t="s">
        <v>109</v>
      </c>
      <c r="D703" s="937">
        <f>D708</f>
        <v>40000</v>
      </c>
      <c r="E703" s="937">
        <f>E708</f>
        <v>0</v>
      </c>
      <c r="F703" s="813"/>
      <c r="G703" s="310"/>
      <c r="H703" s="301"/>
    </row>
    <row r="704" spans="1:10" s="300" customFormat="1" x14ac:dyDescent="0.25">
      <c r="A704" s="1727" t="s">
        <v>293</v>
      </c>
      <c r="B704" s="1729" t="s">
        <v>110</v>
      </c>
      <c r="C704" s="909" t="s">
        <v>344</v>
      </c>
      <c r="D704" s="927">
        <f>D705+D706</f>
        <v>1751776</v>
      </c>
      <c r="E704" s="927">
        <f>E705+E706</f>
        <v>323919.42</v>
      </c>
      <c r="F704" s="813"/>
      <c r="G704" s="310"/>
      <c r="H704" s="301"/>
    </row>
    <row r="705" spans="1:8" s="300" customFormat="1" ht="15" customHeight="1" x14ac:dyDescent="0.25">
      <c r="A705" s="1727"/>
      <c r="B705" s="1425"/>
      <c r="C705" s="909" t="s">
        <v>507</v>
      </c>
      <c r="D705" s="883">
        <f>D712</f>
        <v>1701776</v>
      </c>
      <c r="E705" s="883">
        <f>E712</f>
        <v>313919.42</v>
      </c>
      <c r="F705" s="813"/>
      <c r="G705" s="310"/>
      <c r="H705" s="301"/>
    </row>
    <row r="706" spans="1:8" s="300" customFormat="1" ht="28.5" x14ac:dyDescent="0.25">
      <c r="A706" s="1727"/>
      <c r="B706" s="1425"/>
      <c r="C706" s="909" t="s">
        <v>508</v>
      </c>
      <c r="D706" s="883">
        <f>D707+D708</f>
        <v>50000</v>
      </c>
      <c r="E706" s="883">
        <f>E707+E708</f>
        <v>10000</v>
      </c>
      <c r="F706" s="813"/>
      <c r="G706" s="310"/>
      <c r="H706" s="301"/>
    </row>
    <row r="707" spans="1:8" s="300" customFormat="1" ht="15" customHeight="1" x14ac:dyDescent="0.25">
      <c r="A707" s="1278"/>
      <c r="B707" s="1425"/>
      <c r="C707" s="356" t="s">
        <v>509</v>
      </c>
      <c r="D707" s="938">
        <f>D709</f>
        <v>10000</v>
      </c>
      <c r="E707" s="938">
        <f>E709</f>
        <v>10000</v>
      </c>
      <c r="F707" s="813"/>
      <c r="G707" s="310"/>
      <c r="H707" s="301"/>
    </row>
    <row r="708" spans="1:8" s="300" customFormat="1" x14ac:dyDescent="0.25">
      <c r="A708" s="1728"/>
      <c r="B708" s="1730"/>
      <c r="C708" s="356" t="s">
        <v>510</v>
      </c>
      <c r="D708" s="938">
        <f>D710+D711</f>
        <v>40000</v>
      </c>
      <c r="E708" s="938">
        <f>E710+E711</f>
        <v>0</v>
      </c>
      <c r="F708" s="813"/>
      <c r="G708" s="310"/>
      <c r="H708" s="301"/>
    </row>
    <row r="709" spans="1:8" s="300" customFormat="1" ht="45" x14ac:dyDescent="0.25">
      <c r="A709" s="193" t="s">
        <v>111</v>
      </c>
      <c r="B709" s="941" t="s">
        <v>511</v>
      </c>
      <c r="C709" s="944" t="s">
        <v>673</v>
      </c>
      <c r="D709" s="942">
        <v>10000</v>
      </c>
      <c r="E709" s="942">
        <v>10000</v>
      </c>
      <c r="F709" s="812"/>
      <c r="G709" s="310"/>
      <c r="H709" s="301"/>
    </row>
    <row r="710" spans="1:8" s="300" customFormat="1" ht="45" x14ac:dyDescent="0.25">
      <c r="A710" s="900" t="s">
        <v>114</v>
      </c>
      <c r="B710" s="902" t="s">
        <v>512</v>
      </c>
      <c r="C710" s="356" t="s">
        <v>510</v>
      </c>
      <c r="D710" s="942">
        <v>10000</v>
      </c>
      <c r="E710" s="938">
        <v>0</v>
      </c>
      <c r="F710" s="813"/>
      <c r="G710" s="310"/>
      <c r="H710" s="301"/>
    </row>
    <row r="711" spans="1:8" s="300" customFormat="1" ht="45" x14ac:dyDescent="0.25">
      <c r="A711" s="900" t="s">
        <v>116</v>
      </c>
      <c r="B711" s="902" t="s">
        <v>1036</v>
      </c>
      <c r="C711" s="948" t="s">
        <v>510</v>
      </c>
      <c r="D711" s="949">
        <v>30000</v>
      </c>
      <c r="E711" s="949">
        <v>0</v>
      </c>
      <c r="F711" s="813"/>
      <c r="G711" s="310"/>
      <c r="H711" s="301"/>
    </row>
    <row r="712" spans="1:8" s="300" customFormat="1" ht="45" x14ac:dyDescent="0.25">
      <c r="A712" s="900" t="s">
        <v>118</v>
      </c>
      <c r="B712" s="358" t="s">
        <v>119</v>
      </c>
      <c r="C712" s="876" t="s">
        <v>507</v>
      </c>
      <c r="D712" s="938">
        <v>1701776</v>
      </c>
      <c r="E712" s="938">
        <v>313919.42</v>
      </c>
      <c r="F712" s="813"/>
      <c r="G712" s="310"/>
      <c r="H712" s="301"/>
    </row>
    <row r="713" spans="1:8" s="300" customFormat="1" x14ac:dyDescent="0.25">
      <c r="A713" s="1747" t="s">
        <v>29</v>
      </c>
      <c r="B713" s="1729" t="s">
        <v>120</v>
      </c>
      <c r="C713" s="909" t="s">
        <v>8</v>
      </c>
      <c r="D713" s="927">
        <f>D714</f>
        <v>90000</v>
      </c>
      <c r="E713" s="927">
        <f>E714</f>
        <v>0</v>
      </c>
      <c r="F713" s="812"/>
      <c r="G713" s="310"/>
      <c r="H713" s="301"/>
    </row>
    <row r="714" spans="1:8" s="300" customFormat="1" x14ac:dyDescent="0.25">
      <c r="A714" s="1748"/>
      <c r="B714" s="1557"/>
      <c r="C714" s="1749" t="s">
        <v>674</v>
      </c>
      <c r="D714" s="1750">
        <f>D716+D717+D718</f>
        <v>90000</v>
      </c>
      <c r="E714" s="1750">
        <f>E716+E717+E718</f>
        <v>0</v>
      </c>
      <c r="F714" s="813"/>
      <c r="G714" s="310"/>
      <c r="H714" s="301"/>
    </row>
    <row r="715" spans="1:8" s="300" customFormat="1" ht="30.75" customHeight="1" x14ac:dyDescent="0.25">
      <c r="A715" s="1407"/>
      <c r="B715" s="1557"/>
      <c r="C715" s="1278"/>
      <c r="D715" s="1751"/>
      <c r="E715" s="1751"/>
      <c r="F715" s="813"/>
      <c r="G715" s="310"/>
      <c r="H715" s="301"/>
    </row>
    <row r="716" spans="1:8" s="300" customFormat="1" ht="63" customHeight="1" x14ac:dyDescent="0.25">
      <c r="A716" s="900" t="s">
        <v>121</v>
      </c>
      <c r="B716" s="950" t="s">
        <v>122</v>
      </c>
      <c r="C716" s="356" t="s">
        <v>509</v>
      </c>
      <c r="D716" s="938">
        <v>60000</v>
      </c>
      <c r="E716" s="938">
        <v>0</v>
      </c>
      <c r="F716" s="813"/>
      <c r="G716" s="310"/>
      <c r="H716" s="301"/>
    </row>
    <row r="717" spans="1:8" ht="52.5" customHeight="1" x14ac:dyDescent="0.25">
      <c r="A717" s="900" t="s">
        <v>124</v>
      </c>
      <c r="B717" s="399" t="s">
        <v>125</v>
      </c>
      <c r="C717" s="356" t="s">
        <v>675</v>
      </c>
      <c r="D717" s="938">
        <v>10000</v>
      </c>
      <c r="E717" s="938">
        <v>0</v>
      </c>
      <c r="F717" s="812"/>
      <c r="G717" s="73"/>
    </row>
    <row r="718" spans="1:8" ht="47.25" customHeight="1" x14ac:dyDescent="0.25">
      <c r="A718" s="900" t="s">
        <v>126</v>
      </c>
      <c r="B718" s="399" t="s">
        <v>127</v>
      </c>
      <c r="C718" s="356" t="s">
        <v>675</v>
      </c>
      <c r="D718" s="938">
        <v>20000</v>
      </c>
      <c r="E718" s="938">
        <v>0</v>
      </c>
      <c r="F718" s="813"/>
      <c r="G718" s="73"/>
    </row>
    <row r="719" spans="1:8" ht="23.25" customHeight="1" x14ac:dyDescent="0.25">
      <c r="A719" s="1727" t="s">
        <v>62</v>
      </c>
      <c r="B719" s="1729" t="s">
        <v>128</v>
      </c>
      <c r="C719" s="366" t="s">
        <v>344</v>
      </c>
      <c r="D719" s="927">
        <f>D720</f>
        <v>1212738</v>
      </c>
      <c r="E719" s="927">
        <f>E720</f>
        <v>200992.86</v>
      </c>
      <c r="F719" s="813"/>
      <c r="G719" s="73"/>
    </row>
    <row r="720" spans="1:8" ht="45" customHeight="1" x14ac:dyDescent="0.25">
      <c r="A720" s="1727"/>
      <c r="B720" s="1557"/>
      <c r="C720" s="909" t="s">
        <v>507</v>
      </c>
      <c r="D720" s="927">
        <f>D721</f>
        <v>1212738</v>
      </c>
      <c r="E720" s="927">
        <f>E721</f>
        <v>200992.86</v>
      </c>
      <c r="F720" s="813"/>
      <c r="G720" s="73"/>
    </row>
    <row r="721" spans="1:8" ht="46.5" customHeight="1" thickBot="1" x14ac:dyDescent="0.3">
      <c r="A721" s="952" t="s">
        <v>129</v>
      </c>
      <c r="B721" s="951" t="s">
        <v>130</v>
      </c>
      <c r="C721" s="83" t="s">
        <v>315</v>
      </c>
      <c r="D721" s="943">
        <v>1212738</v>
      </c>
      <c r="E721" s="943">
        <v>200992.86</v>
      </c>
      <c r="F721" s="953"/>
      <c r="G721" s="73"/>
    </row>
    <row r="722" spans="1:8" ht="51.75" customHeight="1" thickBot="1" x14ac:dyDescent="0.3">
      <c r="A722" s="1450" t="s">
        <v>1040</v>
      </c>
      <c r="B722" s="2081"/>
      <c r="C722" s="2081"/>
      <c r="D722" s="2081"/>
      <c r="E722" s="2082"/>
      <c r="F722" s="780"/>
      <c r="G722" s="73"/>
    </row>
    <row r="723" spans="1:8" ht="36.75" customHeight="1" x14ac:dyDescent="0.25">
      <c r="A723" s="1756"/>
      <c r="B723" s="1758" t="s">
        <v>640</v>
      </c>
      <c r="C723" s="1607" t="s">
        <v>307</v>
      </c>
      <c r="D723" s="1373" t="s">
        <v>1038</v>
      </c>
      <c r="E723" s="1609" t="s">
        <v>1037</v>
      </c>
      <c r="F723" s="954"/>
      <c r="G723" s="73"/>
    </row>
    <row r="724" spans="1:8" ht="61.5" customHeight="1" x14ac:dyDescent="0.25">
      <c r="A724" s="1757"/>
      <c r="B724" s="1316"/>
      <c r="C724" s="1578"/>
      <c r="D724" s="1318"/>
      <c r="E724" s="1713"/>
      <c r="F724" s="501"/>
      <c r="G724" s="73"/>
    </row>
    <row r="725" spans="1:8" s="300" customFormat="1" ht="36" customHeight="1" x14ac:dyDescent="0.25">
      <c r="A725" s="1752" t="s">
        <v>92</v>
      </c>
      <c r="B725" s="1753"/>
      <c r="C725" s="366" t="s">
        <v>344</v>
      </c>
      <c r="D725" s="483">
        <f>D727+0+D728</f>
        <v>26908910</v>
      </c>
      <c r="E725" s="958">
        <f>E727+0+E728</f>
        <v>7555352.0700000003</v>
      </c>
      <c r="F725" s="501"/>
      <c r="G725" s="310"/>
      <c r="H725" s="301"/>
    </row>
    <row r="726" spans="1:8" s="300" customFormat="1" ht="35.25" customHeight="1" x14ac:dyDescent="0.25">
      <c r="A726" s="1754"/>
      <c r="B726" s="1287"/>
      <c r="C726" s="366" t="s">
        <v>236</v>
      </c>
      <c r="D726" s="955">
        <v>0</v>
      </c>
      <c r="E726" s="940">
        <v>0</v>
      </c>
      <c r="F726" s="501"/>
      <c r="G726" s="310"/>
      <c r="H726" s="301"/>
    </row>
    <row r="727" spans="1:8" ht="39" customHeight="1" x14ac:dyDescent="0.25">
      <c r="A727" s="1754"/>
      <c r="B727" s="1287"/>
      <c r="C727" s="366" t="s">
        <v>237</v>
      </c>
      <c r="D727" s="940">
        <v>0</v>
      </c>
      <c r="E727" s="940">
        <v>0</v>
      </c>
      <c r="F727" s="501"/>
      <c r="G727" s="73"/>
    </row>
    <row r="728" spans="1:8" ht="15.75" customHeight="1" x14ac:dyDescent="0.25">
      <c r="A728" s="1755"/>
      <c r="B728" s="1288"/>
      <c r="C728" s="366" t="s">
        <v>6</v>
      </c>
      <c r="D728" s="940">
        <f>D740+D736+D732</f>
        <v>26908910</v>
      </c>
      <c r="E728" s="940">
        <f>E740+E736+E732</f>
        <v>7555352.0700000003</v>
      </c>
      <c r="F728" s="501"/>
      <c r="G728" s="73"/>
    </row>
    <row r="729" spans="1:8" x14ac:dyDescent="0.25">
      <c r="A729" s="1393" t="s">
        <v>293</v>
      </c>
      <c r="B729" s="1393" t="s">
        <v>484</v>
      </c>
      <c r="C729" s="366" t="s">
        <v>344</v>
      </c>
      <c r="D729" s="958">
        <f>D731+D732</f>
        <v>4755980</v>
      </c>
      <c r="E729" s="958">
        <f>E731+E732</f>
        <v>1834223.56</v>
      </c>
      <c r="F729" s="501"/>
      <c r="G729" s="73"/>
    </row>
    <row r="730" spans="1:8" x14ac:dyDescent="0.25">
      <c r="A730" s="1356"/>
      <c r="B730" s="1328"/>
      <c r="C730" s="356" t="s">
        <v>236</v>
      </c>
      <c r="D730" s="253">
        <v>0</v>
      </c>
      <c r="E730" s="253">
        <f>E735+E739</f>
        <v>0</v>
      </c>
      <c r="F730" s="501"/>
      <c r="G730" s="73"/>
    </row>
    <row r="731" spans="1:8" ht="15.75" customHeight="1" x14ac:dyDescent="0.25">
      <c r="A731" s="1356"/>
      <c r="B731" s="1328"/>
      <c r="C731" s="356" t="s">
        <v>237</v>
      </c>
      <c r="D731" s="253">
        <v>0</v>
      </c>
      <c r="E731" s="253">
        <v>0</v>
      </c>
      <c r="F731" s="501"/>
      <c r="G731" s="73"/>
    </row>
    <row r="732" spans="1:8" ht="15.6" customHeight="1" x14ac:dyDescent="0.25">
      <c r="A732" s="1261"/>
      <c r="B732" s="1329"/>
      <c r="C732" s="356" t="s">
        <v>6</v>
      </c>
      <c r="D732" s="253">
        <v>4755980</v>
      </c>
      <c r="E732" s="253">
        <v>1834223.56</v>
      </c>
      <c r="F732" s="501"/>
      <c r="G732" s="73"/>
    </row>
    <row r="733" spans="1:8" ht="15" customHeight="1" x14ac:dyDescent="0.25">
      <c r="A733" s="1393" t="s">
        <v>29</v>
      </c>
      <c r="B733" s="1419" t="s">
        <v>138</v>
      </c>
      <c r="C733" s="366" t="s">
        <v>344</v>
      </c>
      <c r="D733" s="940">
        <f>SUM(D734:D736)</f>
        <v>17299930</v>
      </c>
      <c r="E733" s="940">
        <f>SUM(E734:E736)</f>
        <v>3911428.04</v>
      </c>
      <c r="F733" s="501"/>
      <c r="G733" s="73"/>
    </row>
    <row r="734" spans="1:8" ht="37.5" customHeight="1" x14ac:dyDescent="0.25">
      <c r="A734" s="1356"/>
      <c r="B734" s="1312"/>
      <c r="C734" s="356" t="s">
        <v>236</v>
      </c>
      <c r="D734" s="956">
        <v>0</v>
      </c>
      <c r="E734" s="733">
        <v>0</v>
      </c>
      <c r="F734" s="501"/>
      <c r="G734" s="73"/>
    </row>
    <row r="735" spans="1:8" x14ac:dyDescent="0.25">
      <c r="A735" s="1356"/>
      <c r="B735" s="1312"/>
      <c r="C735" s="356" t="s">
        <v>237</v>
      </c>
      <c r="D735" s="956">
        <v>0</v>
      </c>
      <c r="E735" s="733">
        <v>0</v>
      </c>
      <c r="F735" s="501"/>
      <c r="G735" s="73"/>
    </row>
    <row r="736" spans="1:8" s="300" customFormat="1" x14ac:dyDescent="0.25">
      <c r="A736" s="1261"/>
      <c r="B736" s="1313"/>
      <c r="C736" s="356" t="s">
        <v>6</v>
      </c>
      <c r="D736" s="484">
        <v>17299930</v>
      </c>
      <c r="E736" s="253">
        <v>3911428.04</v>
      </c>
      <c r="F736" s="817"/>
      <c r="G736" s="310"/>
      <c r="H736" s="301"/>
    </row>
    <row r="737" spans="1:8" ht="15" customHeight="1" x14ac:dyDescent="0.25">
      <c r="A737" s="1528" t="s">
        <v>62</v>
      </c>
      <c r="B737" s="1503" t="s">
        <v>320</v>
      </c>
      <c r="C737" s="366" t="s">
        <v>344</v>
      </c>
      <c r="D737" s="940">
        <f>SUM(D738:D740)</f>
        <v>4853000</v>
      </c>
      <c r="E737" s="940">
        <f>SUM(E738:E740)</f>
        <v>1809700.47</v>
      </c>
      <c r="F737" s="817"/>
      <c r="G737" s="73"/>
    </row>
    <row r="738" spans="1:8" ht="27.75" customHeight="1" x14ac:dyDescent="0.25">
      <c r="A738" s="1278"/>
      <c r="B738" s="1278"/>
      <c r="C738" s="356" t="s">
        <v>236</v>
      </c>
      <c r="D738" s="733">
        <v>0</v>
      </c>
      <c r="E738" s="733">
        <v>0</v>
      </c>
      <c r="F738" s="501"/>
      <c r="G738" s="310"/>
    </row>
    <row r="739" spans="1:8" x14ac:dyDescent="0.25">
      <c r="A739" s="1278"/>
      <c r="B739" s="1278"/>
      <c r="C739" s="356" t="s">
        <v>237</v>
      </c>
      <c r="D739" s="733">
        <v>0</v>
      </c>
      <c r="E739" s="733">
        <v>0</v>
      </c>
      <c r="F739" s="818"/>
      <c r="G739" s="310"/>
    </row>
    <row r="740" spans="1:8" x14ac:dyDescent="0.25">
      <c r="A740" s="1278"/>
      <c r="B740" s="1278"/>
      <c r="C740" s="356" t="s">
        <v>6</v>
      </c>
      <c r="D740" s="733">
        <v>4853000</v>
      </c>
      <c r="E740" s="733">
        <v>1809700.47</v>
      </c>
      <c r="F740" s="819"/>
      <c r="G740" s="310"/>
    </row>
    <row r="741" spans="1:8" ht="25.5" customHeight="1" x14ac:dyDescent="0.25">
      <c r="A741" s="1317" t="s">
        <v>968</v>
      </c>
      <c r="B741" s="1395"/>
      <c r="C741" s="2080"/>
      <c r="D741" s="2080"/>
      <c r="E741" s="2080"/>
      <c r="F741" s="819"/>
      <c r="G741" s="310"/>
    </row>
    <row r="742" spans="1:8" ht="65.25" customHeight="1" x14ac:dyDescent="0.25">
      <c r="A742" s="1091" t="s">
        <v>290</v>
      </c>
      <c r="B742" s="1111" t="s">
        <v>640</v>
      </c>
      <c r="C742" s="1091" t="s">
        <v>307</v>
      </c>
      <c r="D742" s="1072" t="s">
        <v>1041</v>
      </c>
      <c r="E742" s="1091" t="s">
        <v>1037</v>
      </c>
      <c r="F742" s="818"/>
      <c r="G742" s="73"/>
    </row>
    <row r="743" spans="1:8" s="300" customFormat="1" ht="22.5" customHeight="1" x14ac:dyDescent="0.25">
      <c r="A743" s="876">
        <v>1</v>
      </c>
      <c r="B743" s="960">
        <v>2</v>
      </c>
      <c r="C743" s="876">
        <v>3</v>
      </c>
      <c r="D743" s="875">
        <v>4</v>
      </c>
      <c r="E743" s="876">
        <v>5</v>
      </c>
      <c r="F743" s="819"/>
      <c r="G743" s="310"/>
      <c r="H743" s="301"/>
    </row>
    <row r="744" spans="1:8" s="300" customFormat="1" ht="19.5" customHeight="1" x14ac:dyDescent="0.25">
      <c r="A744" s="1597" t="s">
        <v>684</v>
      </c>
      <c r="B744" s="1776"/>
      <c r="C744" s="1155" t="s">
        <v>1131</v>
      </c>
      <c r="D744" s="959">
        <f>D745+D746+D747</f>
        <v>31022740</v>
      </c>
      <c r="E744" s="959">
        <f>E745+E746+E747</f>
        <v>2119955</v>
      </c>
      <c r="F744" s="819"/>
      <c r="G744" s="310"/>
      <c r="H744" s="301"/>
    </row>
    <row r="745" spans="1:8" s="300" customFormat="1" ht="19.5" customHeight="1" x14ac:dyDescent="0.25">
      <c r="A745" s="1777"/>
      <c r="B745" s="1287"/>
      <c r="C745" s="1155" t="s">
        <v>236</v>
      </c>
      <c r="D745" s="959">
        <f>D756</f>
        <v>0</v>
      </c>
      <c r="E745" s="959">
        <f>E756</f>
        <v>0</v>
      </c>
      <c r="F745" s="819"/>
      <c r="G745" s="310"/>
      <c r="H745" s="301"/>
    </row>
    <row r="746" spans="1:8" s="300" customFormat="1" ht="19.5" customHeight="1" x14ac:dyDescent="0.25">
      <c r="A746" s="1777"/>
      <c r="B746" s="1287"/>
      <c r="C746" s="1155" t="s">
        <v>1141</v>
      </c>
      <c r="D746" s="959">
        <f>D757</f>
        <v>20000000</v>
      </c>
      <c r="E746" s="959">
        <f>E757</f>
        <v>0</v>
      </c>
      <c r="F746" s="819"/>
      <c r="G746" s="310"/>
      <c r="H746" s="301"/>
    </row>
    <row r="747" spans="1:8" s="300" customFormat="1" ht="19.5" customHeight="1" x14ac:dyDescent="0.25">
      <c r="A747" s="1778"/>
      <c r="B747" s="1288"/>
      <c r="C747" s="1155" t="s">
        <v>6</v>
      </c>
      <c r="D747" s="959">
        <f>D748+D751+D758</f>
        <v>11022740</v>
      </c>
      <c r="E747" s="959">
        <f>E748+E751+E758</f>
        <v>2119955</v>
      </c>
      <c r="F747" s="819"/>
      <c r="G747" s="310"/>
      <c r="H747" s="301"/>
    </row>
    <row r="748" spans="1:8" s="300" customFormat="1" ht="80.25" customHeight="1" x14ac:dyDescent="0.25">
      <c r="A748" s="909">
        <v>1</v>
      </c>
      <c r="B748" s="961" t="s">
        <v>701</v>
      </c>
      <c r="C748" s="366" t="s">
        <v>286</v>
      </c>
      <c r="D748" s="958">
        <f>D749+D750</f>
        <v>2045000</v>
      </c>
      <c r="E748" s="958">
        <f>E749+E750</f>
        <v>604935</v>
      </c>
      <c r="F748" s="819"/>
      <c r="G748" s="310"/>
      <c r="H748" s="301"/>
    </row>
    <row r="749" spans="1:8" ht="36" customHeight="1" x14ac:dyDescent="0.25">
      <c r="A749" s="916" t="s">
        <v>111</v>
      </c>
      <c r="B749" s="962" t="s">
        <v>197</v>
      </c>
      <c r="C749" s="356" t="s">
        <v>286</v>
      </c>
      <c r="D749" s="253">
        <v>1595000</v>
      </c>
      <c r="E749" s="253">
        <v>604935</v>
      </c>
      <c r="F749" s="819"/>
      <c r="G749" s="73"/>
    </row>
    <row r="750" spans="1:8" s="300" customFormat="1" ht="27" customHeight="1" x14ac:dyDescent="0.25">
      <c r="A750" s="335" t="s">
        <v>114</v>
      </c>
      <c r="B750" s="962" t="s">
        <v>198</v>
      </c>
      <c r="C750" s="356" t="s">
        <v>286</v>
      </c>
      <c r="D750" s="253">
        <v>450000</v>
      </c>
      <c r="E750" s="253">
        <v>0</v>
      </c>
      <c r="F750" s="819"/>
      <c r="G750" s="310"/>
      <c r="H750" s="301"/>
    </row>
    <row r="751" spans="1:8" s="300" customFormat="1" ht="62.25" customHeight="1" x14ac:dyDescent="0.25">
      <c r="A751" s="334" t="s">
        <v>199</v>
      </c>
      <c r="B751" s="961" t="s">
        <v>702</v>
      </c>
      <c r="C751" s="366" t="s">
        <v>286</v>
      </c>
      <c r="D751" s="958">
        <f>D752+D753+D754</f>
        <v>3827740</v>
      </c>
      <c r="E751" s="958">
        <f>E752+E753+E754</f>
        <v>1366247</v>
      </c>
      <c r="F751" s="819"/>
      <c r="G751" s="310"/>
      <c r="H751" s="301"/>
    </row>
    <row r="752" spans="1:8" s="300" customFormat="1" ht="58.5" customHeight="1" x14ac:dyDescent="0.25">
      <c r="A752" s="335" t="s">
        <v>121</v>
      </c>
      <c r="B752" s="962" t="s">
        <v>703</v>
      </c>
      <c r="C752" s="356" t="s">
        <v>286</v>
      </c>
      <c r="D752" s="253">
        <v>35000</v>
      </c>
      <c r="E752" s="253">
        <v>30000</v>
      </c>
      <c r="F752" s="818"/>
      <c r="G752" s="310"/>
      <c r="H752" s="301"/>
    </row>
    <row r="753" spans="1:8" s="300" customFormat="1" ht="54" customHeight="1" x14ac:dyDescent="0.25">
      <c r="A753" s="335" t="s">
        <v>124</v>
      </c>
      <c r="B753" s="962" t="s">
        <v>704</v>
      </c>
      <c r="C753" s="356" t="s">
        <v>286</v>
      </c>
      <c r="D753" s="253">
        <v>3684740</v>
      </c>
      <c r="E753" s="253">
        <v>1228247</v>
      </c>
      <c r="F753" s="818"/>
      <c r="G753" s="310"/>
      <c r="H753" s="301"/>
    </row>
    <row r="754" spans="1:8" s="300" customFormat="1" ht="34.5" customHeight="1" x14ac:dyDescent="0.25">
      <c r="A754" s="335" t="s">
        <v>126</v>
      </c>
      <c r="B754" s="962" t="s">
        <v>1140</v>
      </c>
      <c r="C754" s="356" t="s">
        <v>286</v>
      </c>
      <c r="D754" s="253">
        <v>108000</v>
      </c>
      <c r="E754" s="253">
        <v>108000</v>
      </c>
      <c r="F754" s="818"/>
      <c r="G754" s="310"/>
      <c r="H754" s="301"/>
    </row>
    <row r="755" spans="1:8" s="300" customFormat="1" ht="15.75" customHeight="1" x14ac:dyDescent="0.25">
      <c r="A755" s="1771" t="s">
        <v>62</v>
      </c>
      <c r="B755" s="1588" t="s">
        <v>1143</v>
      </c>
      <c r="C755" s="1142" t="s">
        <v>1131</v>
      </c>
      <c r="D755" s="958">
        <f>D756+D757+D758</f>
        <v>25150000</v>
      </c>
      <c r="E755" s="958">
        <f>E756+E757+E758</f>
        <v>148773</v>
      </c>
      <c r="F755" s="818"/>
      <c r="G755" s="310"/>
      <c r="H755" s="301"/>
    </row>
    <row r="756" spans="1:8" s="300" customFormat="1" ht="23.25" customHeight="1" x14ac:dyDescent="0.25">
      <c r="A756" s="1733"/>
      <c r="B756" s="1411"/>
      <c r="C756" s="1142" t="s">
        <v>236</v>
      </c>
      <c r="D756" s="958">
        <f>D760+D764+D768+D772</f>
        <v>0</v>
      </c>
      <c r="E756" s="958">
        <f>E760+E764+E768+E772</f>
        <v>0</v>
      </c>
      <c r="F756" s="818"/>
      <c r="G756" s="310"/>
      <c r="H756" s="301"/>
    </row>
    <row r="757" spans="1:8" s="300" customFormat="1" ht="16.5" customHeight="1" x14ac:dyDescent="0.25">
      <c r="A757" s="1733"/>
      <c r="B757" s="1411"/>
      <c r="C757" s="1142" t="s">
        <v>1141</v>
      </c>
      <c r="D757" s="958">
        <f>D765+D769+D773</f>
        <v>20000000</v>
      </c>
      <c r="E757" s="958">
        <f>E765+E769+E773</f>
        <v>0</v>
      </c>
      <c r="F757" s="818"/>
      <c r="G757" s="310"/>
      <c r="H757" s="301"/>
    </row>
    <row r="758" spans="1:8" s="300" customFormat="1" ht="16.5" customHeight="1" x14ac:dyDescent="0.25">
      <c r="A758" s="1734"/>
      <c r="B758" s="1409"/>
      <c r="C758" s="1142" t="s">
        <v>6</v>
      </c>
      <c r="D758" s="958">
        <f>D762+D766++D770+D774</f>
        <v>5150000</v>
      </c>
      <c r="E758" s="958">
        <f>E762+E766++E770+E774</f>
        <v>148773</v>
      </c>
      <c r="F758" s="818"/>
      <c r="G758" s="310"/>
      <c r="H758" s="301"/>
    </row>
    <row r="759" spans="1:8" s="300" customFormat="1" ht="16.5" customHeight="1" x14ac:dyDescent="0.25">
      <c r="A759" s="1773" t="s">
        <v>129</v>
      </c>
      <c r="B759" s="1772" t="s">
        <v>1144</v>
      </c>
      <c r="C759" s="356" t="s">
        <v>1131</v>
      </c>
      <c r="D759" s="253">
        <f>D760+D761+D762</f>
        <v>150000</v>
      </c>
      <c r="E759" s="253">
        <f>E760+E761+E762</f>
        <v>148773</v>
      </c>
      <c r="F759" s="818"/>
      <c r="G759" s="310"/>
      <c r="H759" s="301"/>
    </row>
    <row r="760" spans="1:8" s="300" customFormat="1" ht="16.5" customHeight="1" x14ac:dyDescent="0.25">
      <c r="A760" s="1774"/>
      <c r="B760" s="1462"/>
      <c r="C760" s="356" t="s">
        <v>236</v>
      </c>
      <c r="D760" s="253">
        <v>0</v>
      </c>
      <c r="E760" s="253">
        <v>0</v>
      </c>
      <c r="F760" s="818"/>
      <c r="G760" s="310"/>
      <c r="H760" s="301"/>
    </row>
    <row r="761" spans="1:8" s="300" customFormat="1" ht="16.5" customHeight="1" x14ac:dyDescent="0.25">
      <c r="A761" s="1774"/>
      <c r="B761" s="1462"/>
      <c r="C761" s="356" t="s">
        <v>1141</v>
      </c>
      <c r="D761" s="253">
        <v>0</v>
      </c>
      <c r="E761" s="253">
        <v>0</v>
      </c>
      <c r="F761" s="818"/>
      <c r="G761" s="310"/>
      <c r="H761" s="301"/>
    </row>
    <row r="762" spans="1:8" s="300" customFormat="1" ht="16.5" customHeight="1" x14ac:dyDescent="0.25">
      <c r="A762" s="1775"/>
      <c r="B762" s="1463"/>
      <c r="C762" s="356" t="s">
        <v>6</v>
      </c>
      <c r="D762" s="253">
        <v>150000</v>
      </c>
      <c r="E762" s="253">
        <v>148773</v>
      </c>
      <c r="F762" s="818"/>
      <c r="G762" s="310"/>
      <c r="H762" s="301"/>
    </row>
    <row r="763" spans="1:8" s="300" customFormat="1" ht="16.5" customHeight="1" x14ac:dyDescent="0.25">
      <c r="A763" s="1773" t="s">
        <v>439</v>
      </c>
      <c r="B763" s="1772" t="s">
        <v>1145</v>
      </c>
      <c r="C763" s="356" t="s">
        <v>1131</v>
      </c>
      <c r="D763" s="253">
        <f>D764+D765+D766</f>
        <v>12000000</v>
      </c>
      <c r="E763" s="253">
        <f>E764+E765+E766</f>
        <v>0</v>
      </c>
      <c r="F763" s="818"/>
      <c r="G763" s="310"/>
      <c r="H763" s="301"/>
    </row>
    <row r="764" spans="1:8" s="300" customFormat="1" ht="16.5" customHeight="1" x14ac:dyDescent="0.25">
      <c r="A764" s="1774"/>
      <c r="B764" s="1462"/>
      <c r="C764" s="356" t="s">
        <v>236</v>
      </c>
      <c r="D764" s="253">
        <v>0</v>
      </c>
      <c r="E764" s="253">
        <v>0</v>
      </c>
      <c r="F764" s="818"/>
      <c r="G764" s="310"/>
      <c r="H764" s="301"/>
    </row>
    <row r="765" spans="1:8" s="300" customFormat="1" ht="16.5" customHeight="1" x14ac:dyDescent="0.25">
      <c r="A765" s="1774"/>
      <c r="B765" s="1462"/>
      <c r="C765" s="356" t="s">
        <v>1141</v>
      </c>
      <c r="D765" s="253">
        <v>9600000</v>
      </c>
      <c r="E765" s="253">
        <v>0</v>
      </c>
      <c r="F765" s="818"/>
      <c r="G765" s="310"/>
      <c r="H765" s="301"/>
    </row>
    <row r="766" spans="1:8" s="300" customFormat="1" ht="16.5" customHeight="1" x14ac:dyDescent="0.25">
      <c r="A766" s="1775"/>
      <c r="B766" s="1463"/>
      <c r="C766" s="356" t="s">
        <v>6</v>
      </c>
      <c r="D766" s="253">
        <v>2400000</v>
      </c>
      <c r="E766" s="253">
        <v>0</v>
      </c>
      <c r="F766" s="818"/>
      <c r="G766" s="310"/>
      <c r="H766" s="301"/>
    </row>
    <row r="767" spans="1:8" s="300" customFormat="1" ht="16.5" customHeight="1" x14ac:dyDescent="0.25">
      <c r="A767" s="1773" t="s">
        <v>440</v>
      </c>
      <c r="B767" s="1772" t="s">
        <v>1146</v>
      </c>
      <c r="C767" s="356" t="s">
        <v>1131</v>
      </c>
      <c r="D767" s="253">
        <f>D768+D769+D770</f>
        <v>10000000</v>
      </c>
      <c r="E767" s="253">
        <f>E768+E769+E770</f>
        <v>0</v>
      </c>
      <c r="F767" s="818"/>
      <c r="G767" s="310"/>
      <c r="H767" s="301"/>
    </row>
    <row r="768" spans="1:8" s="300" customFormat="1" ht="16.5" customHeight="1" x14ac:dyDescent="0.25">
      <c r="A768" s="1774"/>
      <c r="B768" s="1462"/>
      <c r="C768" s="356" t="s">
        <v>236</v>
      </c>
      <c r="D768" s="253">
        <v>0</v>
      </c>
      <c r="E768" s="253">
        <v>0</v>
      </c>
      <c r="F768" s="818"/>
      <c r="G768" s="310"/>
      <c r="H768" s="301"/>
    </row>
    <row r="769" spans="1:8" s="300" customFormat="1" ht="16.5" customHeight="1" x14ac:dyDescent="0.25">
      <c r="A769" s="1774"/>
      <c r="B769" s="1462"/>
      <c r="C769" s="356" t="s">
        <v>1141</v>
      </c>
      <c r="D769" s="253">
        <v>8000000</v>
      </c>
      <c r="E769" s="253">
        <v>0</v>
      </c>
      <c r="F769" s="818"/>
      <c r="G769" s="310"/>
      <c r="H769" s="301"/>
    </row>
    <row r="770" spans="1:8" s="300" customFormat="1" ht="16.5" customHeight="1" x14ac:dyDescent="0.25">
      <c r="A770" s="1775"/>
      <c r="B770" s="1463"/>
      <c r="C770" s="356" t="s">
        <v>6</v>
      </c>
      <c r="D770" s="253">
        <v>2000000</v>
      </c>
      <c r="E770" s="253">
        <v>0</v>
      </c>
      <c r="F770" s="818"/>
      <c r="G770" s="310"/>
      <c r="H770" s="301"/>
    </row>
    <row r="771" spans="1:8" s="300" customFormat="1" ht="16.5" customHeight="1" x14ac:dyDescent="0.25">
      <c r="A771" s="1773" t="s">
        <v>441</v>
      </c>
      <c r="B771" s="1772" t="s">
        <v>1147</v>
      </c>
      <c r="C771" s="356" t="s">
        <v>1131</v>
      </c>
      <c r="D771" s="253">
        <f>D772+D773+D774</f>
        <v>3000000</v>
      </c>
      <c r="E771" s="253">
        <f>E772+E773+E774</f>
        <v>0</v>
      </c>
      <c r="F771" s="818"/>
      <c r="G771" s="310"/>
      <c r="H771" s="301"/>
    </row>
    <row r="772" spans="1:8" s="300" customFormat="1" ht="16.5" customHeight="1" x14ac:dyDescent="0.25">
      <c r="A772" s="1774"/>
      <c r="B772" s="1462"/>
      <c r="C772" s="356" t="s">
        <v>236</v>
      </c>
      <c r="D772" s="253">
        <v>0</v>
      </c>
      <c r="E772" s="253">
        <v>0</v>
      </c>
      <c r="F772" s="818"/>
      <c r="G772" s="310"/>
      <c r="H772" s="301"/>
    </row>
    <row r="773" spans="1:8" s="300" customFormat="1" ht="16.5" customHeight="1" x14ac:dyDescent="0.25">
      <c r="A773" s="1774"/>
      <c r="B773" s="1462"/>
      <c r="C773" s="356" t="s">
        <v>1141</v>
      </c>
      <c r="D773" s="253">
        <v>2400000</v>
      </c>
      <c r="E773" s="253">
        <v>0</v>
      </c>
      <c r="F773" s="818"/>
      <c r="G773" s="310"/>
      <c r="H773" s="301"/>
    </row>
    <row r="774" spans="1:8" s="300" customFormat="1" ht="16.5" customHeight="1" x14ac:dyDescent="0.25">
      <c r="A774" s="1775"/>
      <c r="B774" s="1463"/>
      <c r="C774" s="356" t="s">
        <v>6</v>
      </c>
      <c r="D774" s="253">
        <v>600000</v>
      </c>
      <c r="E774" s="253">
        <v>0</v>
      </c>
      <c r="F774" s="818"/>
      <c r="G774" s="310"/>
      <c r="H774" s="301"/>
    </row>
    <row r="775" spans="1:8" ht="33" customHeight="1" x14ac:dyDescent="0.25">
      <c r="A775" s="1381" t="s">
        <v>1042</v>
      </c>
      <c r="B775" s="1767"/>
      <c r="C775" s="1767"/>
      <c r="D775" s="1767"/>
      <c r="E775" s="1767"/>
      <c r="F775" s="818"/>
      <c r="G775" s="73"/>
    </row>
    <row r="776" spans="1:8" s="300" customFormat="1" ht="49.5" customHeight="1" x14ac:dyDescent="0.25">
      <c r="A776" s="1091" t="s">
        <v>290</v>
      </c>
      <c r="B776" s="1091" t="s">
        <v>640</v>
      </c>
      <c r="C776" s="1079" t="s">
        <v>307</v>
      </c>
      <c r="D776" s="1070" t="s">
        <v>1041</v>
      </c>
      <c r="E776" s="1118" t="s">
        <v>1037</v>
      </c>
      <c r="F776" s="818"/>
      <c r="G776" s="310"/>
      <c r="H776" s="301"/>
    </row>
    <row r="777" spans="1:8" s="300" customFormat="1" ht="20.25" customHeight="1" x14ac:dyDescent="0.25">
      <c r="A777" s="876">
        <v>1</v>
      </c>
      <c r="B777" s="876">
        <v>2</v>
      </c>
      <c r="C777" s="907">
        <v>3</v>
      </c>
      <c r="D777" s="910">
        <v>4</v>
      </c>
      <c r="E777" s="911">
        <v>5</v>
      </c>
      <c r="F777" s="819"/>
      <c r="G777" s="310"/>
      <c r="H777" s="301"/>
    </row>
    <row r="778" spans="1:8" s="300" customFormat="1" ht="30" customHeight="1" x14ac:dyDescent="0.25">
      <c r="A778" s="1375" t="s">
        <v>684</v>
      </c>
      <c r="B778" s="1536"/>
      <c r="C778" s="1217" t="s">
        <v>344</v>
      </c>
      <c r="D778" s="959">
        <f>D779+D780+D781</f>
        <v>4002450</v>
      </c>
      <c r="E778" s="959">
        <f>E779+E780+E781</f>
        <v>1098203.9300000002</v>
      </c>
      <c r="F778" s="818"/>
      <c r="G778" s="310"/>
      <c r="H778" s="301"/>
    </row>
    <row r="779" spans="1:8" s="300" customFormat="1" ht="27" customHeight="1" x14ac:dyDescent="0.25">
      <c r="A779" s="1768"/>
      <c r="B779" s="1768"/>
      <c r="C779" s="1217" t="s">
        <v>284</v>
      </c>
      <c r="D779" s="966">
        <v>0</v>
      </c>
      <c r="E779" s="1807">
        <v>0</v>
      </c>
      <c r="F779" s="818"/>
      <c r="G779" s="310"/>
      <c r="H779" s="301"/>
    </row>
    <row r="780" spans="1:8" s="300" customFormat="1" ht="14.25" customHeight="1" x14ac:dyDescent="0.25">
      <c r="A780" s="1768"/>
      <c r="B780" s="1768"/>
      <c r="C780" s="1217" t="s">
        <v>285</v>
      </c>
      <c r="D780" s="966">
        <v>0</v>
      </c>
      <c r="E780" s="966">
        <v>0</v>
      </c>
      <c r="F780" s="818"/>
      <c r="G780" s="310"/>
      <c r="H780" s="301"/>
    </row>
    <row r="781" spans="1:8" s="300" customFormat="1" ht="19.5" customHeight="1" x14ac:dyDescent="0.25">
      <c r="A781" s="1768"/>
      <c r="B781" s="1768"/>
      <c r="C781" s="1217" t="s">
        <v>286</v>
      </c>
      <c r="D781" s="966">
        <f>D782+D784</f>
        <v>4002450</v>
      </c>
      <c r="E781" s="966">
        <f>E782+E784</f>
        <v>1098203.9300000002</v>
      </c>
      <c r="F781" s="818"/>
      <c r="G781" s="310"/>
      <c r="H781" s="301"/>
    </row>
    <row r="782" spans="1:8" s="300" customFormat="1" ht="68.25" customHeight="1" x14ac:dyDescent="0.25">
      <c r="A782" s="920" t="s">
        <v>932</v>
      </c>
      <c r="B782" s="908" t="s">
        <v>982</v>
      </c>
      <c r="C782" s="366" t="s">
        <v>286</v>
      </c>
      <c r="D782" s="966">
        <f>D783</f>
        <v>680000</v>
      </c>
      <c r="E782" s="966">
        <f>E783</f>
        <v>480000</v>
      </c>
      <c r="F782" s="818"/>
      <c r="G782" s="310"/>
      <c r="H782" s="301"/>
    </row>
    <row r="783" spans="1:8" ht="30" customHeight="1" x14ac:dyDescent="0.25">
      <c r="A783" s="963" t="s">
        <v>111</v>
      </c>
      <c r="B783" s="343" t="s">
        <v>1148</v>
      </c>
      <c r="C783" s="356" t="s">
        <v>286</v>
      </c>
      <c r="D783" s="964">
        <v>680000</v>
      </c>
      <c r="E783" s="964">
        <v>480000</v>
      </c>
      <c r="F783" s="501"/>
      <c r="G783" s="73"/>
    </row>
    <row r="784" spans="1:8" ht="60" customHeight="1" x14ac:dyDescent="0.25">
      <c r="A784" s="920" t="s">
        <v>29</v>
      </c>
      <c r="B784" s="908" t="s">
        <v>1043</v>
      </c>
      <c r="C784" s="366" t="s">
        <v>286</v>
      </c>
      <c r="D784" s="966">
        <f>D785+D786</f>
        <v>3322450</v>
      </c>
      <c r="E784" s="966">
        <f>E785+E786</f>
        <v>618203.93000000005</v>
      </c>
      <c r="F784" s="817"/>
      <c r="G784" s="73"/>
    </row>
    <row r="785" spans="1:8" s="300" customFormat="1" ht="46.5" customHeight="1" x14ac:dyDescent="0.25">
      <c r="A785" s="916" t="s">
        <v>121</v>
      </c>
      <c r="B785" s="343" t="s">
        <v>1149</v>
      </c>
      <c r="C785" s="356" t="s">
        <v>286</v>
      </c>
      <c r="D785" s="964">
        <v>22450</v>
      </c>
      <c r="E785" s="964">
        <v>0</v>
      </c>
      <c r="F785" s="501"/>
      <c r="G785" s="310"/>
      <c r="H785" s="301"/>
    </row>
    <row r="786" spans="1:8" ht="45" customHeight="1" x14ac:dyDescent="0.25">
      <c r="A786" s="916" t="s">
        <v>124</v>
      </c>
      <c r="B786" s="1205" t="s">
        <v>1150</v>
      </c>
      <c r="C786" s="356" t="s">
        <v>286</v>
      </c>
      <c r="D786" s="965">
        <v>3300000</v>
      </c>
      <c r="E786" s="253">
        <v>618203.93000000005</v>
      </c>
      <c r="F786" s="817"/>
      <c r="G786" s="73"/>
    </row>
    <row r="787" spans="1:8" ht="48.75" customHeight="1" x14ac:dyDescent="0.25">
      <c r="A787" s="1317" t="s">
        <v>1044</v>
      </c>
      <c r="B787" s="1395"/>
      <c r="C787" s="1395"/>
      <c r="D787" s="1395"/>
      <c r="E787" s="1395"/>
      <c r="F787" s="817"/>
      <c r="G787" s="73"/>
    </row>
    <row r="788" spans="1:8" ht="45" customHeight="1" x14ac:dyDescent="0.25">
      <c r="A788" s="1230" t="s">
        <v>290</v>
      </c>
      <c r="B788" s="1230" t="s">
        <v>640</v>
      </c>
      <c r="C788" s="1198" t="s">
        <v>307</v>
      </c>
      <c r="D788" s="1165" t="s">
        <v>1041</v>
      </c>
      <c r="E788" s="1222" t="s">
        <v>1045</v>
      </c>
      <c r="F788" s="817"/>
      <c r="G788" s="73"/>
    </row>
    <row r="789" spans="1:8" ht="16.5" customHeight="1" x14ac:dyDescent="0.25">
      <c r="A789" s="1230">
        <v>1</v>
      </c>
      <c r="B789" s="1230">
        <v>2</v>
      </c>
      <c r="C789" s="1198">
        <v>3</v>
      </c>
      <c r="D789" s="1165">
        <v>4</v>
      </c>
      <c r="E789" s="1222">
        <v>5</v>
      </c>
      <c r="F789" s="501"/>
      <c r="G789" s="73"/>
    </row>
    <row r="790" spans="1:8" ht="30" customHeight="1" x14ac:dyDescent="0.25">
      <c r="A790" s="1345" t="s">
        <v>684</v>
      </c>
      <c r="B790" s="2077"/>
      <c r="C790" s="313" t="s">
        <v>286</v>
      </c>
      <c r="D790" s="1202">
        <f>D791</f>
        <v>50000</v>
      </c>
      <c r="E790" s="1202">
        <f>E791</f>
        <v>0</v>
      </c>
      <c r="F790" s="820"/>
      <c r="G790" s="73"/>
    </row>
    <row r="791" spans="1:8" ht="75.75" customHeight="1" x14ac:dyDescent="0.25">
      <c r="A791" s="2078" t="s">
        <v>218</v>
      </c>
      <c r="B791" s="1200" t="s">
        <v>1047</v>
      </c>
      <c r="C791" s="313" t="s">
        <v>286</v>
      </c>
      <c r="D791" s="79">
        <f>D792+D793</f>
        <v>50000</v>
      </c>
      <c r="E791" s="79">
        <f>E792+E793</f>
        <v>0</v>
      </c>
      <c r="F791" s="821"/>
      <c r="G791" s="73"/>
    </row>
    <row r="792" spans="1:8" s="300" customFormat="1" ht="45" x14ac:dyDescent="0.25">
      <c r="A792" s="2079" t="s">
        <v>111</v>
      </c>
      <c r="B792" s="1182" t="s">
        <v>1046</v>
      </c>
      <c r="C792" s="306" t="s">
        <v>286</v>
      </c>
      <c r="D792" s="315">
        <v>45000</v>
      </c>
      <c r="E792" s="315">
        <v>0</v>
      </c>
      <c r="F792" s="821"/>
      <c r="G792" s="310"/>
      <c r="H792" s="301"/>
    </row>
    <row r="793" spans="1:8" ht="75" customHeight="1" x14ac:dyDescent="0.25">
      <c r="A793" s="2079" t="s">
        <v>114</v>
      </c>
      <c r="B793" s="1182" t="s">
        <v>723</v>
      </c>
      <c r="C793" s="306" t="s">
        <v>286</v>
      </c>
      <c r="D793" s="315">
        <v>5000</v>
      </c>
      <c r="E793" s="315">
        <v>0</v>
      </c>
      <c r="F793" s="822"/>
      <c r="G793" s="73"/>
    </row>
    <row r="794" spans="1:8" ht="57.75" customHeight="1" thickBot="1" x14ac:dyDescent="0.3">
      <c r="A794" s="1453" t="s">
        <v>1048</v>
      </c>
      <c r="B794" s="1769"/>
      <c r="C794" s="1769"/>
      <c r="D794" s="1769"/>
      <c r="E794" s="1770"/>
      <c r="F794" s="823"/>
      <c r="G794" s="73"/>
    </row>
    <row r="795" spans="1:8" ht="63" customHeight="1" x14ac:dyDescent="0.25">
      <c r="A795" s="1119"/>
      <c r="B795" s="1120" t="s">
        <v>640</v>
      </c>
      <c r="C795" s="1091" t="s">
        <v>307</v>
      </c>
      <c r="D795" s="1072" t="s">
        <v>1038</v>
      </c>
      <c r="E795" s="1091" t="s">
        <v>1045</v>
      </c>
      <c r="F795" s="823"/>
      <c r="G795" s="73"/>
    </row>
    <row r="796" spans="1:8" s="300" customFormat="1" ht="19.5" customHeight="1" x14ac:dyDescent="0.25">
      <c r="A796" s="972">
        <v>1</v>
      </c>
      <c r="B796" s="973">
        <v>2</v>
      </c>
      <c r="C796" s="244">
        <v>3</v>
      </c>
      <c r="D796" s="973">
        <v>4</v>
      </c>
      <c r="E796" s="244">
        <v>5</v>
      </c>
      <c r="F796" s="824"/>
      <c r="G796" s="310"/>
      <c r="H796" s="301"/>
    </row>
    <row r="797" spans="1:8" ht="13.5" customHeight="1" x14ac:dyDescent="0.25">
      <c r="A797" s="1597" t="s">
        <v>92</v>
      </c>
      <c r="B797" s="1598"/>
      <c r="C797" s="244" t="s">
        <v>344</v>
      </c>
      <c r="D797" s="970">
        <f>D798+D799+D800</f>
        <v>0</v>
      </c>
      <c r="E797" s="970">
        <f>E798+E799+E800</f>
        <v>0</v>
      </c>
      <c r="F797" s="824"/>
      <c r="G797" s="73"/>
    </row>
    <row r="798" spans="1:8" ht="14.25" customHeight="1" x14ac:dyDescent="0.25">
      <c r="A798" s="1599"/>
      <c r="B798" s="1600"/>
      <c r="C798" s="244" t="s">
        <v>236</v>
      </c>
      <c r="D798" s="970">
        <v>0</v>
      </c>
      <c r="E798" s="970">
        <v>0</v>
      </c>
      <c r="F798" s="824"/>
      <c r="G798" s="73"/>
    </row>
    <row r="799" spans="1:8" x14ac:dyDescent="0.25">
      <c r="A799" s="1599"/>
      <c r="B799" s="1600"/>
      <c r="C799" s="244" t="s">
        <v>237</v>
      </c>
      <c r="D799" s="970">
        <v>0</v>
      </c>
      <c r="E799" s="970">
        <v>0</v>
      </c>
      <c r="F799" s="825"/>
      <c r="G799" s="73"/>
    </row>
    <row r="800" spans="1:8" x14ac:dyDescent="0.25">
      <c r="A800" s="1601"/>
      <c r="B800" s="1602"/>
      <c r="C800" s="244" t="s">
        <v>238</v>
      </c>
      <c r="D800" s="970">
        <f>D801</f>
        <v>0</v>
      </c>
      <c r="E800" s="970">
        <f>E801</f>
        <v>0</v>
      </c>
      <c r="F800" s="825"/>
      <c r="G800" s="73"/>
    </row>
    <row r="801" spans="1:8" s="300" customFormat="1" ht="33.75" customHeight="1" x14ac:dyDescent="0.25">
      <c r="A801" s="898">
        <v>1</v>
      </c>
      <c r="B801" s="399" t="s">
        <v>223</v>
      </c>
      <c r="C801" s="242" t="s">
        <v>238</v>
      </c>
      <c r="D801" s="939">
        <v>0</v>
      </c>
      <c r="E801" s="939">
        <f>E802</f>
        <v>0</v>
      </c>
      <c r="F801" s="826"/>
      <c r="G801" s="310"/>
      <c r="H801" s="301"/>
    </row>
    <row r="802" spans="1:8" ht="30" customHeight="1" x14ac:dyDescent="0.25">
      <c r="A802" s="96" t="s">
        <v>111</v>
      </c>
      <c r="B802" s="399" t="s">
        <v>1049</v>
      </c>
      <c r="C802" s="242" t="s">
        <v>238</v>
      </c>
      <c r="D802" s="939">
        <v>0</v>
      </c>
      <c r="E802" s="939">
        <v>0</v>
      </c>
      <c r="F802" s="826"/>
      <c r="G802" s="73"/>
    </row>
    <row r="803" spans="1:8" ht="55.5" customHeight="1" thickBot="1" x14ac:dyDescent="0.3">
      <c r="A803" s="1762" t="s">
        <v>1050</v>
      </c>
      <c r="B803" s="1763"/>
      <c r="C803" s="1667"/>
      <c r="D803" s="1667"/>
      <c r="E803" s="1668"/>
      <c r="F803" s="827"/>
      <c r="G803" s="73"/>
    </row>
    <row r="804" spans="1:8" ht="25.5" customHeight="1" x14ac:dyDescent="0.25">
      <c r="A804" s="1027">
        <v>1</v>
      </c>
      <c r="B804" s="935">
        <v>2</v>
      </c>
      <c r="C804" s="1027">
        <v>3</v>
      </c>
      <c r="D804" s="1027">
        <v>4</v>
      </c>
      <c r="E804" s="977">
        <v>5</v>
      </c>
      <c r="F804" s="827"/>
      <c r="G804" s="73"/>
    </row>
    <row r="805" spans="1:8" s="300" customFormat="1" ht="14.25" customHeight="1" x14ac:dyDescent="0.25">
      <c r="A805" s="1641" t="s">
        <v>92</v>
      </c>
      <c r="B805" s="1761"/>
      <c r="C805" s="313" t="s">
        <v>344</v>
      </c>
      <c r="D805" s="79">
        <f>D806+D807+D808</f>
        <v>15149541.859999999</v>
      </c>
      <c r="E805" s="79">
        <f>E806+E807+E808</f>
        <v>446298.91</v>
      </c>
      <c r="F805" s="828"/>
      <c r="G805" s="310"/>
      <c r="H805" s="301"/>
    </row>
    <row r="806" spans="1:8" ht="21" customHeight="1" x14ac:dyDescent="0.25">
      <c r="A806" s="1761"/>
      <c r="B806" s="1761"/>
      <c r="C806" s="313" t="s">
        <v>236</v>
      </c>
      <c r="D806" s="79">
        <v>0</v>
      </c>
      <c r="E806" s="79">
        <v>0</v>
      </c>
      <c r="F806" s="827"/>
      <c r="G806" s="73"/>
    </row>
    <row r="807" spans="1:8" s="300" customFormat="1" ht="22.5" customHeight="1" x14ac:dyDescent="0.25">
      <c r="A807" s="1761"/>
      <c r="B807" s="1761"/>
      <c r="C807" s="313" t="s">
        <v>237</v>
      </c>
      <c r="D807" s="79">
        <v>0</v>
      </c>
      <c r="E807" s="79">
        <v>0</v>
      </c>
      <c r="F807" s="828"/>
      <c r="G807" s="310"/>
      <c r="H807" s="301"/>
    </row>
    <row r="808" spans="1:8" x14ac:dyDescent="0.25">
      <c r="A808" s="1761"/>
      <c r="B808" s="1761"/>
      <c r="C808" s="313" t="s">
        <v>6</v>
      </c>
      <c r="D808" s="79">
        <f>D809+D821</f>
        <v>15149541.859999999</v>
      </c>
      <c r="E808" s="79">
        <f>E809+E821</f>
        <v>446298.91</v>
      </c>
      <c r="F808" s="827"/>
      <c r="G808" s="73"/>
    </row>
    <row r="809" spans="1:8" s="300" customFormat="1" ht="71.25" x14ac:dyDescent="0.25">
      <c r="A809" s="913" t="s">
        <v>218</v>
      </c>
      <c r="B809" s="1216" t="s">
        <v>1165</v>
      </c>
      <c r="C809" s="356" t="s">
        <v>6</v>
      </c>
      <c r="D809" s="257">
        <f>D810+D811</f>
        <v>11100000</v>
      </c>
      <c r="E809" s="257">
        <f>E810+E811</f>
        <v>446298.91</v>
      </c>
      <c r="F809" s="828"/>
      <c r="G809" s="310"/>
      <c r="H809" s="301"/>
    </row>
    <row r="810" spans="1:8" ht="48" customHeight="1" x14ac:dyDescent="0.25">
      <c r="A810" s="1209" t="s">
        <v>111</v>
      </c>
      <c r="B810" s="1179" t="s">
        <v>1166</v>
      </c>
      <c r="C810" s="366" t="s">
        <v>6</v>
      </c>
      <c r="D810" s="151">
        <v>600000</v>
      </c>
      <c r="E810" s="151">
        <v>0</v>
      </c>
      <c r="F810" s="903"/>
      <c r="G810" s="73"/>
    </row>
    <row r="811" spans="1:8" s="300" customFormat="1" ht="48" customHeight="1" x14ac:dyDescent="0.25">
      <c r="A811" s="1209" t="s">
        <v>114</v>
      </c>
      <c r="B811" s="1179" t="s">
        <v>1051</v>
      </c>
      <c r="C811" s="1217"/>
      <c r="D811" s="151">
        <v>10500000</v>
      </c>
      <c r="E811" s="257">
        <f>E812+E815</f>
        <v>446298.91</v>
      </c>
      <c r="F811" s="1227"/>
      <c r="G811" s="310"/>
      <c r="H811" s="301"/>
    </row>
    <row r="812" spans="1:8" s="300" customFormat="1" ht="47.25" x14ac:dyDescent="0.25">
      <c r="A812" s="912" t="s">
        <v>297</v>
      </c>
      <c r="B812" s="152" t="s">
        <v>488</v>
      </c>
      <c r="C812" s="356"/>
      <c r="D812" s="151">
        <v>300000</v>
      </c>
      <c r="E812" s="151">
        <v>327978.90999999997</v>
      </c>
      <c r="F812" s="780"/>
      <c r="G812" s="310"/>
      <c r="H812" s="301"/>
    </row>
    <row r="813" spans="1:8" s="300" customFormat="1" ht="57" customHeight="1" x14ac:dyDescent="0.25">
      <c r="A813" s="912"/>
      <c r="B813" s="152" t="s">
        <v>724</v>
      </c>
      <c r="C813" s="356"/>
      <c r="D813" s="151">
        <v>300000</v>
      </c>
      <c r="E813" s="151">
        <v>327978.90999999997</v>
      </c>
      <c r="F813" s="954"/>
      <c r="G813" s="310"/>
      <c r="H813" s="301"/>
    </row>
    <row r="814" spans="1:8" ht="48" customHeight="1" x14ac:dyDescent="0.25">
      <c r="A814" s="912" t="s">
        <v>298</v>
      </c>
      <c r="B814" s="153" t="s">
        <v>489</v>
      </c>
      <c r="C814" s="356"/>
      <c r="D814" s="151">
        <v>0</v>
      </c>
      <c r="E814" s="151">
        <v>0</v>
      </c>
      <c r="F814" s="816"/>
    </row>
    <row r="815" spans="1:8" ht="57" customHeight="1" x14ac:dyDescent="0.25">
      <c r="A815" s="1209" t="s">
        <v>299</v>
      </c>
      <c r="B815" s="152" t="s">
        <v>87</v>
      </c>
      <c r="C815" s="356" t="s">
        <v>6</v>
      </c>
      <c r="D815" s="151">
        <v>118320</v>
      </c>
      <c r="E815" s="151">
        <v>118320</v>
      </c>
      <c r="F815" s="829"/>
    </row>
    <row r="816" spans="1:8" ht="63" x14ac:dyDescent="0.25">
      <c r="A816" s="1209" t="s">
        <v>300</v>
      </c>
      <c r="B816" s="167" t="s">
        <v>490</v>
      </c>
      <c r="C816" s="356" t="s">
        <v>6</v>
      </c>
      <c r="D816" s="151">
        <v>0</v>
      </c>
      <c r="E816" s="151">
        <v>0</v>
      </c>
      <c r="F816" s="829"/>
    </row>
    <row r="817" spans="1:8" s="300" customFormat="1" ht="78" customHeight="1" x14ac:dyDescent="0.25">
      <c r="A817" s="1209" t="s">
        <v>301</v>
      </c>
      <c r="B817" s="152" t="s">
        <v>719</v>
      </c>
      <c r="C817" s="356" t="s">
        <v>6</v>
      </c>
      <c r="D817" s="151">
        <v>56680</v>
      </c>
      <c r="E817" s="151">
        <v>0</v>
      </c>
      <c r="F817" s="829"/>
      <c r="G817" s="238"/>
      <c r="H817" s="301"/>
    </row>
    <row r="818" spans="1:8" ht="79.5" customHeight="1" x14ac:dyDescent="0.25">
      <c r="A818" s="1209" t="s">
        <v>302</v>
      </c>
      <c r="B818" s="152" t="s">
        <v>653</v>
      </c>
      <c r="C818" s="356" t="s">
        <v>6</v>
      </c>
      <c r="D818" s="151">
        <v>0</v>
      </c>
      <c r="E818" s="151">
        <v>0</v>
      </c>
      <c r="F818" s="830"/>
    </row>
    <row r="819" spans="1:8" ht="63" x14ac:dyDescent="0.25">
      <c r="A819" s="1209" t="s">
        <v>303</v>
      </c>
      <c r="B819" s="152" t="s">
        <v>1285</v>
      </c>
      <c r="C819" s="168" t="s">
        <v>6</v>
      </c>
      <c r="D819" s="1811">
        <v>10000000</v>
      </c>
      <c r="E819" s="1811">
        <v>0</v>
      </c>
      <c r="F819" s="831"/>
    </row>
    <row r="820" spans="1:8" s="300" customFormat="1" ht="31.5" x14ac:dyDescent="0.25">
      <c r="A820" s="1209" t="s">
        <v>304</v>
      </c>
      <c r="B820" s="152" t="s">
        <v>226</v>
      </c>
      <c r="C820" s="168"/>
      <c r="D820" s="1811">
        <v>25000</v>
      </c>
      <c r="E820" s="1811">
        <v>0</v>
      </c>
      <c r="F820" s="831"/>
      <c r="G820" s="238"/>
      <c r="H820" s="301"/>
    </row>
    <row r="821" spans="1:8" ht="51.75" customHeight="1" x14ac:dyDescent="0.25">
      <c r="A821" s="415" t="s">
        <v>29</v>
      </c>
      <c r="B821" s="430" t="s">
        <v>739</v>
      </c>
      <c r="C821" s="366" t="s">
        <v>6</v>
      </c>
      <c r="D821" s="257">
        <f>D822+D826+D830+D833+D836</f>
        <v>4049541.8600000003</v>
      </c>
      <c r="E821" s="257">
        <f>E822+E826+E830+E833+E836</f>
        <v>0</v>
      </c>
      <c r="F821" s="832"/>
    </row>
    <row r="822" spans="1:8" s="300" customFormat="1" ht="51.75" customHeight="1" x14ac:dyDescent="0.25">
      <c r="A822" s="1809" t="s">
        <v>121</v>
      </c>
      <c r="B822" s="430" t="s">
        <v>1157</v>
      </c>
      <c r="C822" s="356" t="s">
        <v>6</v>
      </c>
      <c r="D822" s="257">
        <f>D823+D824+D825</f>
        <v>100000</v>
      </c>
      <c r="E822" s="257">
        <v>0</v>
      </c>
      <c r="F822" s="832"/>
      <c r="G822" s="238"/>
      <c r="H822" s="301"/>
    </row>
    <row r="823" spans="1:8" s="300" customFormat="1" ht="51.75" customHeight="1" x14ac:dyDescent="0.25">
      <c r="A823" s="182" t="s">
        <v>31</v>
      </c>
      <c r="B823" s="1810" t="s">
        <v>1158</v>
      </c>
      <c r="C823" s="356" t="s">
        <v>6</v>
      </c>
      <c r="D823" s="151">
        <v>50000</v>
      </c>
      <c r="E823" s="257">
        <v>0</v>
      </c>
      <c r="F823" s="832"/>
      <c r="G823" s="238"/>
      <c r="H823" s="301"/>
    </row>
    <row r="824" spans="1:8" s="300" customFormat="1" ht="51.75" customHeight="1" x14ac:dyDescent="0.25">
      <c r="A824" s="182" t="s">
        <v>32</v>
      </c>
      <c r="B824" s="1810" t="s">
        <v>1159</v>
      </c>
      <c r="C824" s="356" t="s">
        <v>6</v>
      </c>
      <c r="D824" s="151">
        <v>50000</v>
      </c>
      <c r="E824" s="257">
        <v>0</v>
      </c>
      <c r="F824" s="832"/>
      <c r="G824" s="238"/>
      <c r="H824" s="301"/>
    </row>
    <row r="825" spans="1:8" s="300" customFormat="1" ht="51.75" customHeight="1" x14ac:dyDescent="0.25">
      <c r="A825" s="182" t="s">
        <v>450</v>
      </c>
      <c r="B825" s="1810" t="s">
        <v>1160</v>
      </c>
      <c r="C825" s="356" t="s">
        <v>6</v>
      </c>
      <c r="D825" s="257">
        <v>0</v>
      </c>
      <c r="E825" s="257">
        <v>0</v>
      </c>
      <c r="F825" s="832"/>
      <c r="G825" s="238"/>
      <c r="H825" s="301"/>
    </row>
    <row r="826" spans="1:8" ht="29.25" customHeight="1" x14ac:dyDescent="0.25">
      <c r="A826" s="1808" t="s">
        <v>124</v>
      </c>
      <c r="B826" s="261" t="s">
        <v>227</v>
      </c>
      <c r="C826" s="1217" t="s">
        <v>6</v>
      </c>
      <c r="D826" s="257">
        <f>D827+D828+D829</f>
        <v>100000</v>
      </c>
      <c r="E826" s="257">
        <f>E827+E828+E829</f>
        <v>0</v>
      </c>
      <c r="F826" s="833"/>
    </row>
    <row r="827" spans="1:8" s="300" customFormat="1" ht="29.25" customHeight="1" x14ac:dyDescent="0.25">
      <c r="A827" s="1221" t="s">
        <v>34</v>
      </c>
      <c r="B827" s="171" t="s">
        <v>498</v>
      </c>
      <c r="C827" s="356" t="s">
        <v>6</v>
      </c>
      <c r="D827" s="151">
        <v>0</v>
      </c>
      <c r="E827" s="151">
        <v>0</v>
      </c>
      <c r="F827" s="833"/>
      <c r="G827" s="238"/>
      <c r="H827" s="301"/>
    </row>
    <row r="828" spans="1:8" s="300" customFormat="1" ht="29.25" customHeight="1" x14ac:dyDescent="0.25">
      <c r="A828" s="1221" t="s">
        <v>35</v>
      </c>
      <c r="B828" s="171" t="s">
        <v>1162</v>
      </c>
      <c r="C828" s="356" t="s">
        <v>6</v>
      </c>
      <c r="D828" s="151">
        <v>0</v>
      </c>
      <c r="E828" s="151">
        <v>0</v>
      </c>
      <c r="F828" s="833"/>
      <c r="G828" s="238"/>
      <c r="H828" s="301"/>
    </row>
    <row r="829" spans="1:8" s="300" customFormat="1" ht="29.25" customHeight="1" x14ac:dyDescent="0.25">
      <c r="A829" s="1221" t="s">
        <v>36</v>
      </c>
      <c r="B829" s="171" t="s">
        <v>1163</v>
      </c>
      <c r="C829" s="356" t="s">
        <v>6</v>
      </c>
      <c r="D829" s="151">
        <v>100000</v>
      </c>
      <c r="E829" s="151">
        <v>0</v>
      </c>
      <c r="F829" s="833"/>
      <c r="G829" s="238"/>
      <c r="H829" s="301"/>
    </row>
    <row r="830" spans="1:8" s="300" customFormat="1" ht="29.25" customHeight="1" x14ac:dyDescent="0.25">
      <c r="A830" s="1808" t="s">
        <v>126</v>
      </c>
      <c r="B830" s="1211" t="s">
        <v>657</v>
      </c>
      <c r="C830" s="1217" t="s">
        <v>6</v>
      </c>
      <c r="D830" s="257">
        <f>D831+D832</f>
        <v>1994541.86</v>
      </c>
      <c r="E830" s="257">
        <v>0</v>
      </c>
      <c r="F830" s="833"/>
      <c r="G830" s="238"/>
      <c r="H830" s="301"/>
    </row>
    <row r="831" spans="1:8" s="300" customFormat="1" ht="56.25" customHeight="1" x14ac:dyDescent="0.25">
      <c r="A831" s="1221" t="s">
        <v>50</v>
      </c>
      <c r="B831" s="171" t="s">
        <v>1164</v>
      </c>
      <c r="C831" s="356" t="s">
        <v>6</v>
      </c>
      <c r="D831" s="151">
        <v>1994541.86</v>
      </c>
      <c r="E831" s="151">
        <v>0</v>
      </c>
      <c r="F831" s="833"/>
      <c r="G831" s="238"/>
      <c r="H831" s="301"/>
    </row>
    <row r="832" spans="1:8" s="300" customFormat="1" ht="77.25" customHeight="1" x14ac:dyDescent="0.25">
      <c r="A832" s="1221" t="s">
        <v>52</v>
      </c>
      <c r="B832" s="171" t="s">
        <v>659</v>
      </c>
      <c r="C832" s="356" t="s">
        <v>6</v>
      </c>
      <c r="D832" s="151">
        <v>0</v>
      </c>
      <c r="E832" s="151">
        <v>0</v>
      </c>
      <c r="F832" s="833"/>
      <c r="G832" s="238"/>
      <c r="H832" s="301"/>
    </row>
    <row r="833" spans="1:8" s="300" customFormat="1" ht="70.5" customHeight="1" x14ac:dyDescent="0.25">
      <c r="A833" s="1808" t="s">
        <v>140</v>
      </c>
      <c r="B833" s="261" t="s">
        <v>1161</v>
      </c>
      <c r="C833" s="1217" t="s">
        <v>6</v>
      </c>
      <c r="D833" s="257">
        <f>D834+D835</f>
        <v>165000</v>
      </c>
      <c r="E833" s="257">
        <f>E834+E835</f>
        <v>0</v>
      </c>
      <c r="F833" s="831"/>
      <c r="G833" s="238"/>
      <c r="H833" s="301"/>
    </row>
    <row r="834" spans="1:8" ht="81" customHeight="1" x14ac:dyDescent="0.25">
      <c r="A834" s="914" t="s">
        <v>56</v>
      </c>
      <c r="B834" s="171" t="s">
        <v>1156</v>
      </c>
      <c r="C834" s="356" t="s">
        <v>6</v>
      </c>
      <c r="D834" s="151">
        <v>0</v>
      </c>
      <c r="E834" s="151">
        <v>0</v>
      </c>
      <c r="F834" s="831"/>
    </row>
    <row r="835" spans="1:8" ht="77.25" customHeight="1" x14ac:dyDescent="0.25">
      <c r="A835" s="1221" t="s">
        <v>661</v>
      </c>
      <c r="B835" s="171" t="s">
        <v>725</v>
      </c>
      <c r="C835" s="356" t="s">
        <v>6</v>
      </c>
      <c r="D835" s="151">
        <v>165000</v>
      </c>
      <c r="E835" s="151">
        <v>0</v>
      </c>
      <c r="F835" s="780"/>
    </row>
    <row r="836" spans="1:8" ht="35.25" customHeight="1" x14ac:dyDescent="0.25">
      <c r="A836" s="1808" t="s">
        <v>143</v>
      </c>
      <c r="B836" s="765" t="s">
        <v>229</v>
      </c>
      <c r="C836" s="1217" t="s">
        <v>6</v>
      </c>
      <c r="D836" s="257">
        <f>D837+D838+D839+D840+D841+D842</f>
        <v>1690000</v>
      </c>
      <c r="E836" s="257">
        <v>0</v>
      </c>
      <c r="F836" s="834"/>
    </row>
    <row r="837" spans="1:8" s="300" customFormat="1" ht="42" customHeight="1" x14ac:dyDescent="0.25">
      <c r="A837" s="1221" t="s">
        <v>557</v>
      </c>
      <c r="B837" s="950" t="s">
        <v>1155</v>
      </c>
      <c r="C837" s="356" t="s">
        <v>6</v>
      </c>
      <c r="D837" s="151">
        <v>0</v>
      </c>
      <c r="E837" s="151">
        <v>0</v>
      </c>
      <c r="F837" s="834"/>
      <c r="G837" s="238"/>
      <c r="H837" s="301"/>
    </row>
    <row r="838" spans="1:8" s="300" customFormat="1" ht="51.75" customHeight="1" x14ac:dyDescent="0.25">
      <c r="A838" s="1221" t="s">
        <v>740</v>
      </c>
      <c r="B838" s="950" t="s">
        <v>663</v>
      </c>
      <c r="C838" s="356" t="s">
        <v>6</v>
      </c>
      <c r="D838" s="151">
        <v>0</v>
      </c>
      <c r="E838" s="151">
        <v>0</v>
      </c>
      <c r="F838" s="834"/>
      <c r="G838" s="238"/>
      <c r="H838" s="301"/>
    </row>
    <row r="839" spans="1:8" s="300" customFormat="1" ht="45.75" customHeight="1" x14ac:dyDescent="0.25">
      <c r="A839" s="1221" t="s">
        <v>741</v>
      </c>
      <c r="B839" s="950" t="s">
        <v>1154</v>
      </c>
      <c r="C839" s="356" t="s">
        <v>6</v>
      </c>
      <c r="D839" s="151">
        <v>0</v>
      </c>
      <c r="E839" s="151">
        <v>0</v>
      </c>
      <c r="F839" s="834"/>
      <c r="G839" s="238"/>
      <c r="H839" s="301"/>
    </row>
    <row r="840" spans="1:8" s="300" customFormat="1" ht="35.25" customHeight="1" x14ac:dyDescent="0.25">
      <c r="A840" s="1221" t="s">
        <v>742</v>
      </c>
      <c r="B840" s="950" t="s">
        <v>496</v>
      </c>
      <c r="C840" s="356" t="s">
        <v>6</v>
      </c>
      <c r="D840" s="151">
        <v>0</v>
      </c>
      <c r="E840" s="151">
        <v>0</v>
      </c>
      <c r="F840" s="834"/>
      <c r="G840" s="238"/>
      <c r="H840" s="301"/>
    </row>
    <row r="841" spans="1:8" s="300" customFormat="1" ht="43.5" customHeight="1" x14ac:dyDescent="0.25">
      <c r="A841" s="1221" t="s">
        <v>743</v>
      </c>
      <c r="B841" s="950" t="s">
        <v>1153</v>
      </c>
      <c r="C841" s="356" t="s">
        <v>6</v>
      </c>
      <c r="D841" s="151">
        <v>120000</v>
      </c>
      <c r="E841" s="151">
        <v>0</v>
      </c>
      <c r="F841" s="834"/>
      <c r="G841" s="238"/>
      <c r="H841" s="301"/>
    </row>
    <row r="842" spans="1:8" s="300" customFormat="1" ht="35.25" customHeight="1" x14ac:dyDescent="0.25">
      <c r="A842" s="1221" t="s">
        <v>1151</v>
      </c>
      <c r="B842" s="950" t="s">
        <v>1152</v>
      </c>
      <c r="C842" s="356" t="s">
        <v>6</v>
      </c>
      <c r="D842" s="151">
        <v>1570000</v>
      </c>
      <c r="E842" s="151">
        <v>0</v>
      </c>
      <c r="F842" s="834"/>
      <c r="G842" s="238"/>
      <c r="H842" s="301"/>
    </row>
    <row r="843" spans="1:8" ht="50.25" customHeight="1" x14ac:dyDescent="0.25">
      <c r="A843" s="1831" t="s">
        <v>1012</v>
      </c>
      <c r="B843" s="1832"/>
      <c r="C843" s="1832"/>
      <c r="D843" s="1832"/>
      <c r="E843" s="1832"/>
      <c r="F843" s="803"/>
    </row>
    <row r="844" spans="1:8" ht="60.75" customHeight="1" x14ac:dyDescent="0.25">
      <c r="A844" s="1096" t="s">
        <v>290</v>
      </c>
      <c r="B844" s="1096" t="s">
        <v>640</v>
      </c>
      <c r="C844" s="1095" t="s">
        <v>307</v>
      </c>
      <c r="D844" s="1071" t="s">
        <v>1041</v>
      </c>
      <c r="E844" s="1121" t="s">
        <v>1045</v>
      </c>
      <c r="F844" s="803"/>
    </row>
    <row r="845" spans="1:8" ht="18" customHeight="1" x14ac:dyDescent="0.25">
      <c r="A845" s="1080">
        <v>1</v>
      </c>
      <c r="B845" s="1080">
        <v>2</v>
      </c>
      <c r="C845" s="1080">
        <v>3</v>
      </c>
      <c r="D845" s="1080">
        <v>4</v>
      </c>
      <c r="E845" s="1080">
        <v>5</v>
      </c>
      <c r="F845" s="835"/>
    </row>
    <row r="846" spans="1:8" ht="27.75" customHeight="1" x14ac:dyDescent="0.25">
      <c r="A846" s="1780" t="s">
        <v>92</v>
      </c>
      <c r="B846" s="1781"/>
      <c r="C846" s="923" t="s">
        <v>344</v>
      </c>
      <c r="D846" s="778">
        <f>D847+D848+D849</f>
        <v>12764669.060000001</v>
      </c>
      <c r="E846" s="778">
        <f>E847+E848+E849</f>
        <v>1362500</v>
      </c>
      <c r="F846" s="835"/>
    </row>
    <row r="847" spans="1:8" ht="15.75" customHeight="1" x14ac:dyDescent="0.25">
      <c r="A847" s="1782"/>
      <c r="B847" s="1783"/>
      <c r="C847" s="366" t="s">
        <v>236</v>
      </c>
      <c r="D847" s="388">
        <v>0</v>
      </c>
      <c r="E847" s="389">
        <v>0</v>
      </c>
      <c r="F847" s="835"/>
    </row>
    <row r="848" spans="1:8" ht="21.75" customHeight="1" x14ac:dyDescent="0.25">
      <c r="A848" s="1782"/>
      <c r="B848" s="1783"/>
      <c r="C848" s="366" t="s">
        <v>237</v>
      </c>
      <c r="D848" s="388">
        <f>D851+D861</f>
        <v>6656491</v>
      </c>
      <c r="E848" s="388">
        <f>E851+E861</f>
        <v>0</v>
      </c>
      <c r="F848" s="836"/>
    </row>
    <row r="849" spans="1:8" ht="32.25" customHeight="1" x14ac:dyDescent="0.25">
      <c r="A849" s="1784"/>
      <c r="B849" s="1785"/>
      <c r="C849" s="1217" t="s">
        <v>508</v>
      </c>
      <c r="D849" s="388">
        <f>D852+D862</f>
        <v>6108178.0600000005</v>
      </c>
      <c r="E849" s="388">
        <f>E852+E862</f>
        <v>1362500</v>
      </c>
      <c r="F849" s="836"/>
    </row>
    <row r="850" spans="1:8" ht="14.25" customHeight="1" x14ac:dyDescent="0.25">
      <c r="A850" s="1826">
        <v>1</v>
      </c>
      <c r="B850" s="1691" t="s">
        <v>219</v>
      </c>
      <c r="C850" s="1207" t="s">
        <v>344</v>
      </c>
      <c r="D850" s="386">
        <f>D851+D852</f>
        <v>10510606.060000001</v>
      </c>
      <c r="E850" s="386">
        <f>E851+E852</f>
        <v>1112500</v>
      </c>
      <c r="F850" s="836"/>
    </row>
    <row r="851" spans="1:8" s="300" customFormat="1" ht="24.75" customHeight="1" x14ac:dyDescent="0.25">
      <c r="A851" s="1287"/>
      <c r="B851" s="1356"/>
      <c r="C851" s="356" t="s">
        <v>237</v>
      </c>
      <c r="D851" s="386">
        <f>D855+D858</f>
        <v>6000000</v>
      </c>
      <c r="E851" s="386">
        <f>E855+E858</f>
        <v>0</v>
      </c>
      <c r="F851" s="836"/>
      <c r="G851" s="238"/>
      <c r="H851" s="301"/>
    </row>
    <row r="852" spans="1:8" s="300" customFormat="1" ht="30.75" customHeight="1" x14ac:dyDescent="0.25">
      <c r="A852" s="1288"/>
      <c r="B852" s="1261"/>
      <c r="C852" s="356" t="s">
        <v>508</v>
      </c>
      <c r="D852" s="386">
        <f>D853+D856+D859</f>
        <v>4510606.0600000005</v>
      </c>
      <c r="E852" s="386">
        <f>E853+E856+E859</f>
        <v>1112500</v>
      </c>
      <c r="F852" s="836"/>
      <c r="G852" s="238"/>
      <c r="H852" s="301"/>
    </row>
    <row r="853" spans="1:8" ht="30" x14ac:dyDescent="0.25">
      <c r="A853" s="499" t="s">
        <v>111</v>
      </c>
      <c r="B853" s="215" t="s">
        <v>647</v>
      </c>
      <c r="C853" s="356" t="s">
        <v>508</v>
      </c>
      <c r="D853" s="387">
        <v>4450000</v>
      </c>
      <c r="E853" s="387">
        <v>1112500</v>
      </c>
      <c r="F853" s="835"/>
    </row>
    <row r="854" spans="1:8" ht="18" customHeight="1" x14ac:dyDescent="0.25">
      <c r="A854" s="1825" t="s">
        <v>114</v>
      </c>
      <c r="B854" s="1582" t="s">
        <v>1181</v>
      </c>
      <c r="C854" s="553" t="s">
        <v>344</v>
      </c>
      <c r="D854" s="263">
        <f>D855+D856</f>
        <v>3030303.03</v>
      </c>
      <c r="E854" s="263">
        <f>E855+E856</f>
        <v>0</v>
      </c>
      <c r="F854" s="836"/>
    </row>
    <row r="855" spans="1:8" s="300" customFormat="1" ht="20.25" customHeight="1" x14ac:dyDescent="0.25">
      <c r="A855" s="1287"/>
      <c r="B855" s="1387"/>
      <c r="C855" s="356" t="s">
        <v>237</v>
      </c>
      <c r="D855" s="263">
        <v>3000000</v>
      </c>
      <c r="E855" s="263">
        <v>0</v>
      </c>
      <c r="F855" s="836"/>
      <c r="G855" s="238"/>
      <c r="H855" s="301"/>
    </row>
    <row r="856" spans="1:8" s="300" customFormat="1" ht="30" customHeight="1" x14ac:dyDescent="0.25">
      <c r="A856" s="1288"/>
      <c r="B856" s="1388"/>
      <c r="C856" s="356" t="s">
        <v>508</v>
      </c>
      <c r="D856" s="263">
        <v>30303.03</v>
      </c>
      <c r="E856" s="263">
        <v>0</v>
      </c>
      <c r="F856" s="836"/>
      <c r="G856" s="238"/>
      <c r="H856" s="301"/>
    </row>
    <row r="857" spans="1:8" s="300" customFormat="1" ht="21" customHeight="1" x14ac:dyDescent="0.25">
      <c r="A857" s="1825" t="s">
        <v>116</v>
      </c>
      <c r="B857" s="1582" t="s">
        <v>1182</v>
      </c>
      <c r="C857" s="1207" t="s">
        <v>344</v>
      </c>
      <c r="D857" s="263">
        <f>D858+D859</f>
        <v>3030303.03</v>
      </c>
      <c r="E857" s="263">
        <f>E858+E859</f>
        <v>0</v>
      </c>
      <c r="F857" s="836"/>
      <c r="G857" s="238"/>
      <c r="H857" s="301"/>
    </row>
    <row r="858" spans="1:8" s="300" customFormat="1" ht="20.25" customHeight="1" x14ac:dyDescent="0.25">
      <c r="A858" s="1287"/>
      <c r="B858" s="1387"/>
      <c r="C858" s="356" t="s">
        <v>237</v>
      </c>
      <c r="D858" s="263">
        <v>3000000</v>
      </c>
      <c r="E858" s="263">
        <v>0</v>
      </c>
      <c r="F858" s="836"/>
      <c r="G858" s="238"/>
      <c r="H858" s="301"/>
    </row>
    <row r="859" spans="1:8" s="300" customFormat="1" ht="30" customHeight="1" x14ac:dyDescent="0.25">
      <c r="A859" s="1288"/>
      <c r="B859" s="1388"/>
      <c r="C859" s="356" t="s">
        <v>508</v>
      </c>
      <c r="D859" s="263">
        <v>30303.03</v>
      </c>
      <c r="E859" s="263">
        <v>0</v>
      </c>
      <c r="F859" s="836"/>
      <c r="G859" s="238"/>
      <c r="H859" s="301"/>
    </row>
    <row r="860" spans="1:8" ht="27" customHeight="1" x14ac:dyDescent="0.25">
      <c r="A860" s="1830">
        <v>2</v>
      </c>
      <c r="B860" s="1827" t="s">
        <v>217</v>
      </c>
      <c r="C860" s="1208" t="s">
        <v>344</v>
      </c>
      <c r="D860" s="267">
        <f>D861+D862</f>
        <v>2254063</v>
      </c>
      <c r="E860" s="267">
        <f>E861+E862</f>
        <v>250000</v>
      </c>
      <c r="F860" s="836"/>
    </row>
    <row r="861" spans="1:8" s="300" customFormat="1" ht="18" customHeight="1" x14ac:dyDescent="0.25">
      <c r="A861" s="1314"/>
      <c r="B861" s="1312"/>
      <c r="C861" s="1217" t="s">
        <v>237</v>
      </c>
      <c r="D861" s="267">
        <f>D864+D865</f>
        <v>656491</v>
      </c>
      <c r="E861" s="267">
        <f>E864+E865</f>
        <v>0</v>
      </c>
      <c r="F861" s="836"/>
      <c r="G861" s="238"/>
      <c r="H861" s="301"/>
    </row>
    <row r="862" spans="1:8" s="300" customFormat="1" ht="34.5" customHeight="1" x14ac:dyDescent="0.25">
      <c r="A862" s="1315"/>
      <c r="B862" s="1313"/>
      <c r="C862" s="1217" t="s">
        <v>508</v>
      </c>
      <c r="D862" s="267">
        <f>D863+D866</f>
        <v>1597572</v>
      </c>
      <c r="E862" s="267">
        <f>E863+E866</f>
        <v>250000</v>
      </c>
      <c r="F862" s="836"/>
      <c r="G862" s="238"/>
      <c r="H862" s="301"/>
    </row>
    <row r="863" spans="1:8" ht="39.75" customHeight="1" x14ac:dyDescent="0.25">
      <c r="A863" s="385" t="s">
        <v>121</v>
      </c>
      <c r="B863" s="129" t="s">
        <v>648</v>
      </c>
      <c r="C863" s="356" t="s">
        <v>508</v>
      </c>
      <c r="D863" s="387">
        <v>1000000</v>
      </c>
      <c r="E863" s="387">
        <v>250000</v>
      </c>
      <c r="F863" s="836"/>
    </row>
    <row r="864" spans="1:8" s="300" customFormat="1" ht="58.5" customHeight="1" x14ac:dyDescent="0.25">
      <c r="A864" s="385" t="s">
        <v>124</v>
      </c>
      <c r="B864" s="384" t="s">
        <v>1180</v>
      </c>
      <c r="C864" s="356" t="s">
        <v>237</v>
      </c>
      <c r="D864" s="387">
        <v>597572</v>
      </c>
      <c r="E864" s="1822">
        <v>0</v>
      </c>
      <c r="F864" s="1823"/>
      <c r="G864" s="238"/>
      <c r="H864" s="301"/>
    </row>
    <row r="865" spans="1:8" ht="214.5" customHeight="1" x14ac:dyDescent="0.25">
      <c r="A865" s="385" t="s">
        <v>126</v>
      </c>
      <c r="B865" s="358" t="s">
        <v>649</v>
      </c>
      <c r="C865" s="356" t="s">
        <v>237</v>
      </c>
      <c r="D865" s="387">
        <v>58919</v>
      </c>
      <c r="E865" s="1822">
        <v>0</v>
      </c>
      <c r="F865" s="1824"/>
    </row>
    <row r="866" spans="1:8" s="300" customFormat="1" ht="44.25" customHeight="1" x14ac:dyDescent="0.25">
      <c r="A866" s="385" t="s">
        <v>140</v>
      </c>
      <c r="B866" s="384" t="s">
        <v>1180</v>
      </c>
      <c r="C866" s="356" t="s">
        <v>508</v>
      </c>
      <c r="D866" s="387">
        <v>597572</v>
      </c>
      <c r="E866" s="1822">
        <v>0</v>
      </c>
      <c r="F866" s="835"/>
      <c r="G866" s="238"/>
      <c r="H866" s="301"/>
    </row>
    <row r="867" spans="1:8" ht="29.25" customHeight="1" x14ac:dyDescent="0.25">
      <c r="A867" s="1814" t="s">
        <v>1053</v>
      </c>
      <c r="B867" s="1657"/>
      <c r="C867" s="1657"/>
      <c r="D867" s="1657"/>
      <c r="E867" s="1657"/>
      <c r="F867" s="836"/>
    </row>
    <row r="868" spans="1:8" ht="63.75" customHeight="1" x14ac:dyDescent="0.25">
      <c r="A868" s="313"/>
      <c r="B868" s="306" t="s">
        <v>640</v>
      </c>
      <c r="C868" s="1091" t="s">
        <v>307</v>
      </c>
      <c r="D868" s="1072" t="s">
        <v>1038</v>
      </c>
      <c r="E868" s="1091" t="s">
        <v>1037</v>
      </c>
      <c r="F868" s="836"/>
    </row>
    <row r="869" spans="1:8" ht="30.75" customHeight="1" x14ac:dyDescent="0.25">
      <c r="A869" s="1582"/>
      <c r="B869" s="1786" t="s">
        <v>92</v>
      </c>
      <c r="C869" s="154" t="s">
        <v>344</v>
      </c>
      <c r="D869" s="1028">
        <f>D870+D871+D872</f>
        <v>350000</v>
      </c>
      <c r="E869" s="1028">
        <f>E870+E871+E872</f>
        <v>0</v>
      </c>
      <c r="F869" s="836"/>
    </row>
    <row r="870" spans="1:8" ht="17.25" customHeight="1" x14ac:dyDescent="0.25">
      <c r="A870" s="1387"/>
      <c r="B870" s="1356"/>
      <c r="C870" s="154" t="s">
        <v>236</v>
      </c>
      <c r="D870" s="1028">
        <f t="shared" ref="D870:E872" si="6">D874+D898+D910</f>
        <v>0</v>
      </c>
      <c r="E870" s="1028">
        <f t="shared" si="6"/>
        <v>0</v>
      </c>
      <c r="F870" s="903"/>
    </row>
    <row r="871" spans="1:8" s="300" customFormat="1" ht="18" customHeight="1" x14ac:dyDescent="0.25">
      <c r="A871" s="1387"/>
      <c r="B871" s="1356"/>
      <c r="C871" s="154" t="s">
        <v>237</v>
      </c>
      <c r="D871" s="1028">
        <f t="shared" si="6"/>
        <v>0</v>
      </c>
      <c r="E871" s="1028">
        <f t="shared" si="6"/>
        <v>0</v>
      </c>
      <c r="F871" s="780"/>
      <c r="G871" s="238"/>
      <c r="H871" s="301"/>
    </row>
    <row r="872" spans="1:8" s="300" customFormat="1" x14ac:dyDescent="0.25">
      <c r="A872" s="1388"/>
      <c r="B872" s="1261"/>
      <c r="C872" s="154" t="s">
        <v>6</v>
      </c>
      <c r="D872" s="1028">
        <f>D877+D900+D912</f>
        <v>350000</v>
      </c>
      <c r="E872" s="1028">
        <f t="shared" si="6"/>
        <v>0</v>
      </c>
      <c r="F872" s="834"/>
      <c r="G872" s="238"/>
      <c r="H872" s="301"/>
    </row>
    <row r="873" spans="1:8" ht="19.5" customHeight="1" x14ac:dyDescent="0.25">
      <c r="A873" s="1691" t="s">
        <v>293</v>
      </c>
      <c r="B873" s="1787" t="s">
        <v>1168</v>
      </c>
      <c r="C873" s="154" t="s">
        <v>344</v>
      </c>
      <c r="D873" s="1028">
        <f>D874+D875+D876</f>
        <v>50000</v>
      </c>
      <c r="E873" s="1028">
        <f>E874+E875+E876</f>
        <v>0</v>
      </c>
      <c r="F873" s="837"/>
    </row>
    <row r="874" spans="1:8" ht="16.5" customHeight="1" x14ac:dyDescent="0.25">
      <c r="A874" s="1643"/>
      <c r="B874" s="1788"/>
      <c r="C874" s="154" t="s">
        <v>236</v>
      </c>
      <c r="D874" s="1028">
        <v>0</v>
      </c>
      <c r="E874" s="958">
        <v>0</v>
      </c>
      <c r="F874" s="837"/>
    </row>
    <row r="875" spans="1:8" ht="16.5" customHeight="1" x14ac:dyDescent="0.25">
      <c r="A875" s="1643"/>
      <c r="B875" s="1788"/>
      <c r="C875" s="154" t="s">
        <v>237</v>
      </c>
      <c r="D875" s="1028">
        <v>0</v>
      </c>
      <c r="E875" s="958">
        <v>0</v>
      </c>
      <c r="F875" s="837"/>
    </row>
    <row r="876" spans="1:8" ht="13.5" customHeight="1" x14ac:dyDescent="0.25">
      <c r="A876" s="1644"/>
      <c r="B876" s="1789"/>
      <c r="C876" s="154" t="s">
        <v>6</v>
      </c>
      <c r="D876" s="1028">
        <f>D880+D884+D888+D896+D892</f>
        <v>50000</v>
      </c>
      <c r="E876" s="1028">
        <f>E880+E884+E888+E896+E892</f>
        <v>0</v>
      </c>
      <c r="F876" s="837"/>
    </row>
    <row r="877" spans="1:8" s="300" customFormat="1" ht="14.25" customHeight="1" x14ac:dyDescent="0.25">
      <c r="A877" s="1764" t="s">
        <v>111</v>
      </c>
      <c r="B877" s="1790" t="s">
        <v>502</v>
      </c>
      <c r="C877" s="154" t="s">
        <v>344</v>
      </c>
      <c r="D877" s="1028">
        <f>D878+D879+D880</f>
        <v>50000</v>
      </c>
      <c r="E877" s="1028">
        <f>E878+E879+E880</f>
        <v>0</v>
      </c>
      <c r="F877" s="837"/>
      <c r="G877" s="238"/>
      <c r="H877" s="301"/>
    </row>
    <row r="878" spans="1:8" s="300" customFormat="1" ht="12.75" customHeight="1" x14ac:dyDescent="0.25">
      <c r="A878" s="1295"/>
      <c r="B878" s="1791"/>
      <c r="C878" s="467" t="s">
        <v>236</v>
      </c>
      <c r="D878" s="1029">
        <v>0</v>
      </c>
      <c r="E878" s="1029">
        <v>0</v>
      </c>
      <c r="F878" s="838"/>
      <c r="G878" s="238"/>
      <c r="H878" s="301"/>
    </row>
    <row r="879" spans="1:8" s="300" customFormat="1" ht="13.5" customHeight="1" x14ac:dyDescent="0.25">
      <c r="A879" s="1295"/>
      <c r="B879" s="1791"/>
      <c r="C879" s="467" t="s">
        <v>237</v>
      </c>
      <c r="D879" s="1029">
        <v>0</v>
      </c>
      <c r="E879" s="1029">
        <v>0</v>
      </c>
      <c r="F879" s="838"/>
      <c r="G879" s="238"/>
      <c r="H879" s="301"/>
    </row>
    <row r="880" spans="1:8" s="300" customFormat="1" ht="15.75" customHeight="1" x14ac:dyDescent="0.25">
      <c r="A880" s="1296"/>
      <c r="B880" s="1792"/>
      <c r="C880" s="467" t="s">
        <v>6</v>
      </c>
      <c r="D880" s="1029">
        <v>50000</v>
      </c>
      <c r="E880" s="1029">
        <v>0</v>
      </c>
      <c r="F880" s="838"/>
      <c r="G880" s="238"/>
      <c r="H880" s="301"/>
    </row>
    <row r="881" spans="1:8" s="300" customFormat="1" ht="15.75" customHeight="1" x14ac:dyDescent="0.25">
      <c r="A881" s="1764" t="s">
        <v>114</v>
      </c>
      <c r="B881" s="1264" t="s">
        <v>759</v>
      </c>
      <c r="C881" s="154" t="s">
        <v>344</v>
      </c>
      <c r="D881" s="1028">
        <f>D882+D883+D884</f>
        <v>0</v>
      </c>
      <c r="E881" s="1028">
        <f>E882+E883+E884</f>
        <v>0</v>
      </c>
      <c r="F881" s="953"/>
      <c r="G881" s="238"/>
      <c r="H881" s="301"/>
    </row>
    <row r="882" spans="1:8" s="300" customFormat="1" ht="23.25" customHeight="1" x14ac:dyDescent="0.25">
      <c r="A882" s="1356"/>
      <c r="B882" s="1765"/>
      <c r="C882" s="467" t="s">
        <v>236</v>
      </c>
      <c r="D882" s="1029">
        <v>0</v>
      </c>
      <c r="E882" s="1029">
        <v>0</v>
      </c>
      <c r="F882" s="978"/>
      <c r="G882" s="238"/>
      <c r="H882" s="301"/>
    </row>
    <row r="883" spans="1:8" s="300" customFormat="1" ht="14.25" customHeight="1" x14ac:dyDescent="0.25">
      <c r="A883" s="1356"/>
      <c r="B883" s="1765"/>
      <c r="C883" s="467" t="s">
        <v>237</v>
      </c>
      <c r="D883" s="1029">
        <v>0</v>
      </c>
      <c r="E883" s="1029">
        <v>0</v>
      </c>
      <c r="F883" s="814"/>
      <c r="G883" s="238"/>
      <c r="H883" s="301"/>
    </row>
    <row r="884" spans="1:8" ht="19.5" customHeight="1" x14ac:dyDescent="0.25">
      <c r="A884" s="1261"/>
      <c r="B884" s="1766"/>
      <c r="C884" s="467" t="s">
        <v>6</v>
      </c>
      <c r="D884" s="1029">
        <v>0</v>
      </c>
      <c r="E884" s="1029">
        <v>0</v>
      </c>
      <c r="F884" s="814"/>
    </row>
    <row r="885" spans="1:8" x14ac:dyDescent="0.25">
      <c r="A885" s="1528" t="s">
        <v>116</v>
      </c>
      <c r="B885" s="1500" t="s">
        <v>760</v>
      </c>
      <c r="C885" s="154" t="s">
        <v>344</v>
      </c>
      <c r="D885" s="468">
        <f>D886+D887+D888</f>
        <v>0</v>
      </c>
      <c r="E885" s="468">
        <f>E886+E887+E888</f>
        <v>0</v>
      </c>
      <c r="F885" s="814"/>
    </row>
    <row r="886" spans="1:8" ht="21.75" customHeight="1" x14ac:dyDescent="0.25">
      <c r="A886" s="1278"/>
      <c r="B886" s="1794"/>
      <c r="C886" s="467" t="s">
        <v>236</v>
      </c>
      <c r="D886" s="1030">
        <v>0</v>
      </c>
      <c r="E886" s="1030">
        <v>0</v>
      </c>
      <c r="F886" s="814"/>
    </row>
    <row r="887" spans="1:8" x14ac:dyDescent="0.25">
      <c r="A887" s="1278"/>
      <c r="B887" s="1794"/>
      <c r="C887" s="467" t="s">
        <v>237</v>
      </c>
      <c r="D887" s="1030">
        <v>0</v>
      </c>
      <c r="E887" s="1030">
        <v>0</v>
      </c>
      <c r="F887" s="839"/>
    </row>
    <row r="888" spans="1:8" ht="26.25" customHeight="1" x14ac:dyDescent="0.25">
      <c r="A888" s="1278"/>
      <c r="B888" s="1794"/>
      <c r="C888" s="467" t="s">
        <v>6</v>
      </c>
      <c r="D888" s="1030">
        <v>0</v>
      </c>
      <c r="E888" s="1030">
        <v>0</v>
      </c>
      <c r="F888" s="839"/>
    </row>
    <row r="889" spans="1:8" x14ac:dyDescent="0.25">
      <c r="A889" s="1528" t="s">
        <v>118</v>
      </c>
      <c r="B889" s="1689" t="s">
        <v>761</v>
      </c>
      <c r="C889" s="154" t="s">
        <v>344</v>
      </c>
      <c r="D889" s="468">
        <f>D890+D891+D892</f>
        <v>0</v>
      </c>
      <c r="E889" s="468">
        <f>E890+E891+E892</f>
        <v>0</v>
      </c>
      <c r="F889" s="840"/>
    </row>
    <row r="890" spans="1:8" x14ac:dyDescent="0.25">
      <c r="A890" s="1526"/>
      <c r="B890" s="1689"/>
      <c r="C890" s="467" t="s">
        <v>236</v>
      </c>
      <c r="D890" s="1030">
        <v>0</v>
      </c>
      <c r="E890" s="1030">
        <v>0</v>
      </c>
      <c r="F890" s="840"/>
    </row>
    <row r="891" spans="1:8" x14ac:dyDescent="0.25">
      <c r="A891" s="1526"/>
      <c r="B891" s="1689"/>
      <c r="C891" s="467" t="s">
        <v>237</v>
      </c>
      <c r="D891" s="1030">
        <v>0</v>
      </c>
      <c r="E891" s="1030">
        <v>0</v>
      </c>
      <c r="F891" s="840"/>
    </row>
    <row r="892" spans="1:8" ht="14.25" customHeight="1" x14ac:dyDescent="0.25">
      <c r="A892" s="1526"/>
      <c r="B892" s="1689"/>
      <c r="C892" s="467" t="s">
        <v>6</v>
      </c>
      <c r="D892" s="1030">
        <v>0</v>
      </c>
      <c r="E892" s="1030">
        <v>0</v>
      </c>
      <c r="F892" s="840"/>
    </row>
    <row r="893" spans="1:8" s="300" customFormat="1" ht="19.5" customHeight="1" x14ac:dyDescent="0.25">
      <c r="A893" s="1528" t="s">
        <v>2</v>
      </c>
      <c r="B893" s="1689" t="s">
        <v>762</v>
      </c>
      <c r="C893" s="154" t="s">
        <v>344</v>
      </c>
      <c r="D893" s="468">
        <f>D894+D895+D896</f>
        <v>0</v>
      </c>
      <c r="E893" s="468">
        <f>E894+E895+E896</f>
        <v>0</v>
      </c>
      <c r="F893" s="840"/>
      <c r="G893" s="238"/>
      <c r="H893" s="301"/>
    </row>
    <row r="894" spans="1:8" x14ac:dyDescent="0.25">
      <c r="A894" s="1526"/>
      <c r="B894" s="1689"/>
      <c r="C894" s="467" t="s">
        <v>236</v>
      </c>
      <c r="D894" s="1030">
        <v>0</v>
      </c>
      <c r="E894" s="1030">
        <v>0</v>
      </c>
      <c r="F894" s="840"/>
    </row>
    <row r="895" spans="1:8" x14ac:dyDescent="0.25">
      <c r="A895" s="1526"/>
      <c r="B895" s="1689"/>
      <c r="C895" s="467" t="s">
        <v>237</v>
      </c>
      <c r="D895" s="1030">
        <v>0</v>
      </c>
      <c r="E895" s="1030">
        <v>0</v>
      </c>
      <c r="F895" s="840"/>
    </row>
    <row r="896" spans="1:8" ht="31.5" customHeight="1" x14ac:dyDescent="0.25">
      <c r="A896" s="1526"/>
      <c r="B896" s="1689"/>
      <c r="C896" s="467" t="s">
        <v>6</v>
      </c>
      <c r="D896" s="1030">
        <v>0</v>
      </c>
      <c r="E896" s="1030">
        <v>0</v>
      </c>
      <c r="F896" s="839"/>
    </row>
    <row r="897" spans="1:8" x14ac:dyDescent="0.25">
      <c r="A897" s="1727" t="s">
        <v>29</v>
      </c>
      <c r="B897" s="1688" t="s">
        <v>504</v>
      </c>
      <c r="C897" s="154" t="s">
        <v>344</v>
      </c>
      <c r="D897" s="468">
        <f>D898+D899+D900</f>
        <v>50000</v>
      </c>
      <c r="E897" s="468">
        <f>E898+E899+E900</f>
        <v>0</v>
      </c>
      <c r="F897" s="839"/>
    </row>
    <row r="898" spans="1:8" x14ac:dyDescent="0.25">
      <c r="A898" s="1793"/>
      <c r="B898" s="1688"/>
      <c r="C898" s="154" t="s">
        <v>236</v>
      </c>
      <c r="D898" s="468">
        <v>0</v>
      </c>
      <c r="E898" s="468">
        <v>0</v>
      </c>
      <c r="F898" s="840"/>
    </row>
    <row r="899" spans="1:8" s="169" customFormat="1" ht="27.75" customHeight="1" x14ac:dyDescent="0.25">
      <c r="A899" s="1793"/>
      <c r="B899" s="1688"/>
      <c r="C899" s="154" t="s">
        <v>237</v>
      </c>
      <c r="D899" s="468">
        <v>0</v>
      </c>
      <c r="E899" s="468">
        <v>0</v>
      </c>
      <c r="F899" s="839"/>
      <c r="H899" s="170"/>
    </row>
    <row r="900" spans="1:8" x14ac:dyDescent="0.25">
      <c r="A900" s="1793"/>
      <c r="B900" s="1688"/>
      <c r="C900" s="154" t="s">
        <v>6</v>
      </c>
      <c r="D900" s="468">
        <f>D904</f>
        <v>50000</v>
      </c>
      <c r="E900" s="468">
        <v>0</v>
      </c>
      <c r="F900" s="839"/>
    </row>
    <row r="901" spans="1:8" x14ac:dyDescent="0.25">
      <c r="A901" s="1528" t="s">
        <v>121</v>
      </c>
      <c r="B901" s="1689" t="s">
        <v>763</v>
      </c>
      <c r="C901" s="154" t="s">
        <v>344</v>
      </c>
      <c r="D901" s="468">
        <f>D902+D903+D904</f>
        <v>50000</v>
      </c>
      <c r="E901" s="468">
        <f>E902+E903+E904</f>
        <v>0</v>
      </c>
      <c r="F901" s="840"/>
    </row>
    <row r="902" spans="1:8" x14ac:dyDescent="0.25">
      <c r="A902" s="1526"/>
      <c r="B902" s="1689"/>
      <c r="C902" s="467" t="s">
        <v>236</v>
      </c>
      <c r="D902" s="1030">
        <v>0</v>
      </c>
      <c r="E902" s="1030">
        <v>0</v>
      </c>
      <c r="F902" s="840"/>
    </row>
    <row r="903" spans="1:8" s="300" customFormat="1" x14ac:dyDescent="0.25">
      <c r="A903" s="1526"/>
      <c r="B903" s="1689"/>
      <c r="C903" s="467" t="s">
        <v>237</v>
      </c>
      <c r="D903" s="1030">
        <v>0</v>
      </c>
      <c r="E903" s="1030">
        <v>0</v>
      </c>
      <c r="F903" s="839"/>
      <c r="G903" s="238"/>
      <c r="H903" s="301"/>
    </row>
    <row r="904" spans="1:8" x14ac:dyDescent="0.25">
      <c r="A904" s="1526"/>
      <c r="B904" s="1689"/>
      <c r="C904" s="467" t="s">
        <v>6</v>
      </c>
      <c r="D904" s="1030">
        <v>50000</v>
      </c>
      <c r="E904" s="1030">
        <v>0</v>
      </c>
      <c r="F904" s="953"/>
    </row>
    <row r="905" spans="1:8" x14ac:dyDescent="0.25">
      <c r="A905" s="1528" t="s">
        <v>124</v>
      </c>
      <c r="B905" s="1689" t="s">
        <v>764</v>
      </c>
      <c r="C905" s="154" t="s">
        <v>344</v>
      </c>
      <c r="D905" s="468">
        <f>D906+D907+D908</f>
        <v>0</v>
      </c>
      <c r="E905" s="468">
        <f>E906+E907+E908</f>
        <v>0</v>
      </c>
      <c r="F905" s="780"/>
    </row>
    <row r="906" spans="1:8" x14ac:dyDescent="0.25">
      <c r="A906" s="1526"/>
      <c r="B906" s="1689"/>
      <c r="C906" s="467" t="s">
        <v>236</v>
      </c>
      <c r="D906" s="1030">
        <v>0</v>
      </c>
      <c r="E906" s="1030">
        <v>0</v>
      </c>
      <c r="F906" s="780"/>
    </row>
    <row r="907" spans="1:8" ht="15" customHeight="1" x14ac:dyDescent="0.25">
      <c r="A907" s="1526"/>
      <c r="B907" s="1689"/>
      <c r="C907" s="467" t="s">
        <v>237</v>
      </c>
      <c r="D907" s="1030">
        <v>0</v>
      </c>
      <c r="E907" s="1030">
        <v>0</v>
      </c>
      <c r="F907" s="841"/>
    </row>
    <row r="908" spans="1:8" ht="14.45" customHeight="1" x14ac:dyDescent="0.25">
      <c r="A908" s="1526"/>
      <c r="B908" s="1689"/>
      <c r="C908" s="467" t="s">
        <v>6</v>
      </c>
      <c r="D908" s="1030">
        <v>0</v>
      </c>
      <c r="E908" s="1030">
        <v>0</v>
      </c>
      <c r="F908" s="842"/>
    </row>
    <row r="909" spans="1:8" ht="23.25" customHeight="1" x14ac:dyDescent="0.25">
      <c r="A909" s="1727" t="s">
        <v>62</v>
      </c>
      <c r="B909" s="1688" t="s">
        <v>1167</v>
      </c>
      <c r="C909" s="154" t="s">
        <v>344</v>
      </c>
      <c r="D909" s="468">
        <f>D910+D911+D912</f>
        <v>250000</v>
      </c>
      <c r="E909" s="468">
        <f>E910+E911+E912</f>
        <v>0</v>
      </c>
      <c r="F909" s="842"/>
    </row>
    <row r="910" spans="1:8" ht="13.9" customHeight="1" x14ac:dyDescent="0.25">
      <c r="A910" s="1793"/>
      <c r="B910" s="1688"/>
      <c r="C910" s="154" t="s">
        <v>236</v>
      </c>
      <c r="D910" s="468">
        <v>0</v>
      </c>
      <c r="E910" s="468">
        <v>0</v>
      </c>
      <c r="F910" s="842"/>
      <c r="G910" s="398"/>
      <c r="H910" s="398"/>
    </row>
    <row r="911" spans="1:8" x14ac:dyDescent="0.25">
      <c r="A911" s="1793"/>
      <c r="B911" s="1688"/>
      <c r="C911" s="154" t="s">
        <v>237</v>
      </c>
      <c r="D911" s="468">
        <v>0</v>
      </c>
      <c r="E911" s="468">
        <v>0</v>
      </c>
      <c r="F911" s="841"/>
      <c r="G911" s="396"/>
      <c r="H911" s="397"/>
    </row>
    <row r="912" spans="1:8" x14ac:dyDescent="0.25">
      <c r="A912" s="1793"/>
      <c r="B912" s="1688"/>
      <c r="C912" s="154" t="s">
        <v>6</v>
      </c>
      <c r="D912" s="468">
        <f>D916+D920</f>
        <v>250000</v>
      </c>
      <c r="E912" s="468">
        <f>E916+E920</f>
        <v>0</v>
      </c>
      <c r="F912" s="843"/>
    </row>
    <row r="913" spans="1:8" x14ac:dyDescent="0.25">
      <c r="A913" s="1528" t="s">
        <v>129</v>
      </c>
      <c r="B913" s="1689" t="s">
        <v>765</v>
      </c>
      <c r="C913" s="154" t="s">
        <v>344</v>
      </c>
      <c r="D913" s="468">
        <f>D914+D915+D916</f>
        <v>0</v>
      </c>
      <c r="E913" s="468">
        <f>E914+E915+E916</f>
        <v>0</v>
      </c>
      <c r="F913" s="843"/>
    </row>
    <row r="914" spans="1:8" ht="13.9" customHeight="1" x14ac:dyDescent="0.25">
      <c r="A914" s="1526"/>
      <c r="B914" s="1689"/>
      <c r="C914" s="467" t="s">
        <v>236</v>
      </c>
      <c r="D914" s="1030">
        <v>0</v>
      </c>
      <c r="E914" s="1030">
        <v>0</v>
      </c>
      <c r="F914" s="843"/>
      <c r="G914" s="394"/>
      <c r="H914" s="394"/>
    </row>
    <row r="915" spans="1:8" ht="12" customHeight="1" x14ac:dyDescent="0.25">
      <c r="A915" s="1526"/>
      <c r="B915" s="1689"/>
      <c r="C915" s="467" t="s">
        <v>237</v>
      </c>
      <c r="D915" s="1030">
        <v>0</v>
      </c>
      <c r="E915" s="1030">
        <v>0</v>
      </c>
      <c r="F915" s="842"/>
      <c r="G915" s="395"/>
      <c r="H915" s="394"/>
    </row>
    <row r="916" spans="1:8" x14ac:dyDescent="0.25">
      <c r="A916" s="1526"/>
      <c r="B916" s="1689"/>
      <c r="C916" s="467" t="s">
        <v>6</v>
      </c>
      <c r="D916" s="1030">
        <v>0</v>
      </c>
      <c r="E916" s="1030">
        <v>0</v>
      </c>
      <c r="F916" s="784"/>
      <c r="G916" s="394"/>
      <c r="H916" s="394"/>
    </row>
    <row r="917" spans="1:8" x14ac:dyDescent="0.25">
      <c r="A917" s="1528" t="s">
        <v>439</v>
      </c>
      <c r="B917" s="1689" t="s">
        <v>1052</v>
      </c>
      <c r="C917" s="154" t="s">
        <v>344</v>
      </c>
      <c r="D917" s="468">
        <f>D918+D919+D920</f>
        <v>250000</v>
      </c>
      <c r="E917" s="468">
        <f>E918+E919+E920</f>
        <v>0</v>
      </c>
      <c r="F917" s="784"/>
      <c r="G917" s="394"/>
      <c r="H917" s="394"/>
    </row>
    <row r="918" spans="1:8" ht="13.9" customHeight="1" x14ac:dyDescent="0.25">
      <c r="A918" s="1526"/>
      <c r="B918" s="1689"/>
      <c r="C918" s="467" t="s">
        <v>236</v>
      </c>
      <c r="D918" s="1030">
        <v>0</v>
      </c>
      <c r="E918" s="1030">
        <v>0</v>
      </c>
      <c r="F918" s="843"/>
      <c r="G918" s="396"/>
      <c r="H918" s="397"/>
    </row>
    <row r="919" spans="1:8" ht="17.25" customHeight="1" x14ac:dyDescent="0.25">
      <c r="A919" s="1526"/>
      <c r="B919" s="1689"/>
      <c r="C919" s="467" t="s">
        <v>237</v>
      </c>
      <c r="D919" s="1030">
        <v>0</v>
      </c>
      <c r="E919" s="1030">
        <v>0</v>
      </c>
      <c r="F919" s="842"/>
      <c r="G919" s="396"/>
      <c r="H919" s="397"/>
    </row>
    <row r="920" spans="1:8" x14ac:dyDescent="0.25">
      <c r="A920" s="1526"/>
      <c r="B920" s="1689"/>
      <c r="C920" s="467" t="s">
        <v>6</v>
      </c>
      <c r="D920" s="1030">
        <v>250000</v>
      </c>
      <c r="E920" s="1030">
        <v>0</v>
      </c>
      <c r="F920" s="784"/>
      <c r="G920" s="396"/>
      <c r="H920" s="397"/>
    </row>
    <row r="921" spans="1:8" ht="45.75" customHeight="1" x14ac:dyDescent="0.25">
      <c r="A921" s="1812" t="s">
        <v>1054</v>
      </c>
      <c r="B921" s="1813"/>
      <c r="C921" s="1813"/>
      <c r="D921" s="1813"/>
      <c r="E921" s="1813"/>
      <c r="F921" s="784"/>
      <c r="G921" s="394"/>
      <c r="H921" s="394"/>
    </row>
    <row r="922" spans="1:8" ht="70.5" customHeight="1" x14ac:dyDescent="0.25">
      <c r="A922" s="313"/>
      <c r="B922" s="306" t="s">
        <v>640</v>
      </c>
      <c r="C922" s="1091" t="s">
        <v>307</v>
      </c>
      <c r="D922" s="1072" t="s">
        <v>1038</v>
      </c>
      <c r="E922" s="1091" t="s">
        <v>1037</v>
      </c>
      <c r="F922" s="784"/>
    </row>
    <row r="923" spans="1:8" ht="15.75" x14ac:dyDescent="0.25">
      <c r="A923" s="1032">
        <v>1</v>
      </c>
      <c r="B923" s="1033">
        <v>2</v>
      </c>
      <c r="C923" s="1033">
        <v>3</v>
      </c>
      <c r="D923" s="1033">
        <v>4</v>
      </c>
      <c r="E923" s="1033">
        <v>5</v>
      </c>
      <c r="F923" s="784"/>
    </row>
    <row r="924" spans="1:8" ht="21" customHeight="1" x14ac:dyDescent="0.25">
      <c r="A924" s="1636"/>
      <c r="B924" s="1760" t="s">
        <v>92</v>
      </c>
      <c r="C924" s="1034" t="s">
        <v>344</v>
      </c>
      <c r="D924" s="1035">
        <f>D925+D926+D927</f>
        <v>1255000</v>
      </c>
      <c r="E924" s="1035">
        <f>E925+E926+E927</f>
        <v>0</v>
      </c>
      <c r="F924" s="784"/>
    </row>
    <row r="925" spans="1:8" s="300" customFormat="1" ht="15.75" customHeight="1" x14ac:dyDescent="0.25">
      <c r="A925" s="1759"/>
      <c r="B925" s="1760"/>
      <c r="C925" s="1036" t="s">
        <v>236</v>
      </c>
      <c r="D925" s="1037">
        <v>0</v>
      </c>
      <c r="E925" s="1037">
        <v>0</v>
      </c>
      <c r="F925" s="1031"/>
      <c r="G925" s="238"/>
      <c r="H925" s="301"/>
    </row>
    <row r="926" spans="1:8" s="300" customFormat="1" ht="15.75" customHeight="1" x14ac:dyDescent="0.25">
      <c r="A926" s="1759"/>
      <c r="B926" s="1760"/>
      <c r="C926" s="1036" t="s">
        <v>237</v>
      </c>
      <c r="D926" s="1037">
        <v>0</v>
      </c>
      <c r="E926" s="1037">
        <v>0</v>
      </c>
      <c r="F926" s="780"/>
      <c r="G926" s="238"/>
      <c r="H926" s="301"/>
    </row>
    <row r="927" spans="1:8" x14ac:dyDescent="0.25">
      <c r="A927" s="1759"/>
      <c r="B927" s="1760"/>
      <c r="C927" s="1036" t="s">
        <v>6</v>
      </c>
      <c r="D927" s="1037">
        <f>D931</f>
        <v>1255000</v>
      </c>
      <c r="E927" s="1037">
        <f>E931</f>
        <v>0</v>
      </c>
      <c r="F927" s="844"/>
    </row>
    <row r="928" spans="1:8" ht="15.75" customHeight="1" x14ac:dyDescent="0.25">
      <c r="A928" s="1528" t="s">
        <v>293</v>
      </c>
      <c r="B928" s="1779" t="s">
        <v>766</v>
      </c>
      <c r="C928" s="154" t="s">
        <v>344</v>
      </c>
      <c r="D928" s="469">
        <f>D929+D930+D931</f>
        <v>1255000</v>
      </c>
      <c r="E928" s="469">
        <f>E929+E930+E931</f>
        <v>0</v>
      </c>
      <c r="F928" s="534"/>
    </row>
    <row r="929" spans="1:8" ht="19.5" customHeight="1" x14ac:dyDescent="0.25">
      <c r="A929" s="1526"/>
      <c r="B929" s="1779"/>
      <c r="C929" s="467" t="s">
        <v>236</v>
      </c>
      <c r="D929" s="470">
        <v>0</v>
      </c>
      <c r="E929" s="470">
        <v>0</v>
      </c>
      <c r="F929" s="534"/>
    </row>
    <row r="930" spans="1:8" ht="21" customHeight="1" x14ac:dyDescent="0.25">
      <c r="A930" s="1526"/>
      <c r="B930" s="1779"/>
      <c r="C930" s="467" t="s">
        <v>237</v>
      </c>
      <c r="D930" s="470">
        <v>0</v>
      </c>
      <c r="E930" s="470">
        <v>0</v>
      </c>
      <c r="F930" s="534"/>
    </row>
    <row r="931" spans="1:8" ht="21" customHeight="1" x14ac:dyDescent="0.25">
      <c r="A931" s="1526"/>
      <c r="B931" s="1779"/>
      <c r="C931" s="467" t="s">
        <v>6</v>
      </c>
      <c r="D931" s="470">
        <f>D935</f>
        <v>1255000</v>
      </c>
      <c r="E931" s="470">
        <f>E935</f>
        <v>0</v>
      </c>
      <c r="F931" s="844"/>
    </row>
    <row r="932" spans="1:8" ht="21" customHeight="1" x14ac:dyDescent="0.25">
      <c r="A932" s="1528" t="s">
        <v>111</v>
      </c>
      <c r="B932" s="1779" t="s">
        <v>767</v>
      </c>
      <c r="C932" s="154" t="s">
        <v>344</v>
      </c>
      <c r="D932" s="469">
        <f>D933+D934+D935</f>
        <v>1255000</v>
      </c>
      <c r="E932" s="469">
        <f>E933+E934+E935</f>
        <v>0</v>
      </c>
      <c r="F932" s="845"/>
    </row>
    <row r="933" spans="1:8" ht="18.75" customHeight="1" x14ac:dyDescent="0.25">
      <c r="A933" s="1526"/>
      <c r="B933" s="1779"/>
      <c r="C933" s="467" t="s">
        <v>236</v>
      </c>
      <c r="D933" s="470">
        <v>0</v>
      </c>
      <c r="E933" s="470">
        <v>0</v>
      </c>
      <c r="F933" s="845"/>
      <c r="G933" s="534"/>
    </row>
    <row r="934" spans="1:8" ht="18.75" customHeight="1" x14ac:dyDescent="0.25">
      <c r="A934" s="1526"/>
      <c r="B934" s="1779"/>
      <c r="C934" s="467" t="s">
        <v>237</v>
      </c>
      <c r="D934" s="470">
        <v>0</v>
      </c>
      <c r="E934" s="470">
        <v>0</v>
      </c>
      <c r="F934" s="846"/>
      <c r="G934" s="396"/>
    </row>
    <row r="935" spans="1:8" ht="20.25" customHeight="1" x14ac:dyDescent="0.25">
      <c r="A935" s="1526"/>
      <c r="B935" s="1779"/>
      <c r="C935" s="467" t="s">
        <v>6</v>
      </c>
      <c r="D935" s="470">
        <v>1255000</v>
      </c>
      <c r="E935" s="470">
        <v>0</v>
      </c>
      <c r="F935" s="846"/>
    </row>
    <row r="936" spans="1:8" s="300" customFormat="1" ht="19.5" customHeight="1" x14ac:dyDescent="0.25">
      <c r="A936" s="974"/>
      <c r="B936" s="990"/>
      <c r="C936" s="991"/>
      <c r="D936" s="848"/>
      <c r="E936" s="848"/>
      <c r="F936" s="846"/>
      <c r="G936" s="238"/>
      <c r="H936" s="301"/>
    </row>
    <row r="937" spans="1:8" s="300" customFormat="1" ht="17.25" customHeight="1" x14ac:dyDescent="0.25">
      <c r="A937" s="981"/>
      <c r="B937" s="945"/>
      <c r="C937" s="989"/>
      <c r="D937" s="847"/>
      <c r="E937" s="847"/>
      <c r="F937" s="847"/>
      <c r="G937" s="238"/>
      <c r="H937" s="301"/>
    </row>
    <row r="938" spans="1:8" s="300" customFormat="1" ht="16.5" customHeight="1" x14ac:dyDescent="0.25">
      <c r="A938" s="981"/>
      <c r="B938" s="945"/>
      <c r="C938" s="991"/>
      <c r="D938" s="848"/>
      <c r="E938" s="848"/>
      <c r="F938" s="848"/>
      <c r="G938" s="238"/>
      <c r="H938" s="301"/>
    </row>
    <row r="939" spans="1:8" s="300" customFormat="1" ht="45.75" customHeight="1" x14ac:dyDescent="0.25">
      <c r="A939" s="981"/>
      <c r="B939" s="945"/>
      <c r="C939" s="991"/>
      <c r="D939" s="848"/>
      <c r="E939" s="848"/>
      <c r="F939" s="848"/>
      <c r="G939" s="238"/>
      <c r="H939" s="301"/>
    </row>
    <row r="940" spans="1:8" ht="17.25" customHeight="1" x14ac:dyDescent="0.25">
      <c r="A940" s="981"/>
      <c r="B940" s="945"/>
      <c r="C940" s="991"/>
      <c r="D940" s="848"/>
      <c r="E940" s="848"/>
      <c r="F940" s="848"/>
    </row>
    <row r="941" spans="1:8" s="217" customFormat="1" ht="23.25" customHeight="1" x14ac:dyDescent="0.25">
      <c r="A941" s="981"/>
      <c r="B941" s="945"/>
      <c r="C941" s="989"/>
      <c r="D941" s="847"/>
      <c r="E941" s="847"/>
      <c r="F941" s="847"/>
      <c r="G941" s="218"/>
      <c r="H941" s="219"/>
    </row>
    <row r="942" spans="1:8" s="217" customFormat="1" ht="48.75" customHeight="1" x14ac:dyDescent="0.25">
      <c r="A942" s="981"/>
      <c r="B942" s="945"/>
      <c r="C942" s="991"/>
      <c r="D942" s="848"/>
      <c r="E942" s="848"/>
      <c r="F942" s="848"/>
      <c r="G942" s="218"/>
      <c r="H942" s="219"/>
    </row>
    <row r="943" spans="1:8" s="217" customFormat="1" x14ac:dyDescent="0.25">
      <c r="A943" s="981"/>
      <c r="B943" s="945"/>
      <c r="C943" s="991"/>
      <c r="D943" s="848"/>
      <c r="E943" s="848"/>
      <c r="F943" s="848"/>
      <c r="G943" s="218"/>
      <c r="H943" s="219"/>
    </row>
    <row r="944" spans="1:8" ht="18.75" customHeight="1" x14ac:dyDescent="0.25">
      <c r="A944" s="981"/>
      <c r="B944" s="945"/>
      <c r="C944" s="991"/>
      <c r="D944" s="849"/>
      <c r="E944" s="849"/>
      <c r="F944" s="849"/>
    </row>
    <row r="945" spans="1:8" s="217" customFormat="1" ht="25.5" customHeight="1" x14ac:dyDescent="0.25">
      <c r="A945" s="981"/>
      <c r="B945" s="945"/>
      <c r="C945" s="989"/>
      <c r="D945" s="850"/>
      <c r="E945" s="850"/>
      <c r="F945" s="850"/>
      <c r="G945" s="218"/>
      <c r="H945" s="219"/>
    </row>
    <row r="946" spans="1:8" s="217" customFormat="1" ht="50.25" customHeight="1" x14ac:dyDescent="0.25">
      <c r="A946" s="968"/>
      <c r="B946" s="945"/>
      <c r="C946" s="991"/>
      <c r="D946" s="849"/>
      <c r="E946" s="849"/>
      <c r="F946" s="849"/>
      <c r="G946" s="218"/>
      <c r="H946" s="219"/>
    </row>
    <row r="947" spans="1:8" ht="22.5" customHeight="1" x14ac:dyDescent="0.25">
      <c r="A947" s="968"/>
      <c r="B947" s="945"/>
      <c r="C947" s="991"/>
      <c r="D947" s="849"/>
      <c r="E947" s="849"/>
      <c r="F947" s="849"/>
    </row>
    <row r="948" spans="1:8" s="300" customFormat="1" ht="22.5" customHeight="1" x14ac:dyDescent="0.25">
      <c r="A948" s="968"/>
      <c r="B948" s="945"/>
      <c r="C948" s="991"/>
      <c r="D948" s="849"/>
      <c r="E948" s="849"/>
      <c r="F948" s="849"/>
      <c r="G948" s="238"/>
      <c r="H948" s="301"/>
    </row>
    <row r="949" spans="1:8" s="300" customFormat="1" ht="22.5" customHeight="1" x14ac:dyDescent="0.25">
      <c r="A949" s="981"/>
      <c r="B949" s="992"/>
      <c r="C949" s="989"/>
      <c r="D949" s="851"/>
      <c r="E949" s="851"/>
      <c r="F949" s="851"/>
      <c r="G949" s="238"/>
      <c r="H949" s="301"/>
    </row>
    <row r="950" spans="1:8" s="300" customFormat="1" ht="45.75" customHeight="1" x14ac:dyDescent="0.25">
      <c r="A950" s="981"/>
      <c r="B950" s="992"/>
      <c r="C950" s="991"/>
      <c r="D950" s="849"/>
      <c r="E950" s="849"/>
      <c r="F950" s="849"/>
      <c r="G950" s="238"/>
      <c r="H950" s="301"/>
    </row>
    <row r="951" spans="1:8" s="300" customFormat="1" ht="30.75" customHeight="1" x14ac:dyDescent="0.25">
      <c r="A951" s="981"/>
      <c r="B951" s="992"/>
      <c r="C951" s="991"/>
      <c r="D951" s="849"/>
      <c r="E951" s="849"/>
      <c r="F951" s="849"/>
      <c r="G951" s="238"/>
      <c r="H951" s="301"/>
    </row>
    <row r="952" spans="1:8" ht="15.75" customHeight="1" x14ac:dyDescent="0.25">
      <c r="A952" s="981"/>
      <c r="B952" s="992"/>
      <c r="C952" s="991"/>
      <c r="D952" s="849"/>
      <c r="E952" s="849"/>
      <c r="F952" s="849"/>
    </row>
    <row r="953" spans="1:8" x14ac:dyDescent="0.25">
      <c r="A953" s="993"/>
      <c r="B953" s="994"/>
      <c r="C953" s="989"/>
      <c r="D953" s="851"/>
      <c r="E953" s="851"/>
      <c r="F953" s="851"/>
    </row>
    <row r="954" spans="1:8" ht="45.75" customHeight="1" x14ac:dyDescent="0.25">
      <c r="A954" s="981"/>
      <c r="B954" s="995"/>
      <c r="C954" s="989"/>
      <c r="D954" s="852"/>
      <c r="E954" s="852"/>
      <c r="F954" s="852"/>
    </row>
    <row r="955" spans="1:8" x14ac:dyDescent="0.25">
      <c r="A955" s="981"/>
      <c r="B955" s="995"/>
      <c r="C955" s="991"/>
      <c r="D955" s="853"/>
      <c r="E955" s="853"/>
      <c r="F955" s="853"/>
    </row>
    <row r="956" spans="1:8" x14ac:dyDescent="0.25">
      <c r="A956" s="981"/>
      <c r="B956" s="995"/>
      <c r="C956" s="991"/>
      <c r="D956" s="853"/>
      <c r="E956" s="853"/>
      <c r="F956" s="853"/>
    </row>
    <row r="957" spans="1:8" ht="15" customHeight="1" x14ac:dyDescent="0.25">
      <c r="A957" s="981"/>
      <c r="B957" s="995"/>
      <c r="C957" s="991"/>
      <c r="D957" s="853"/>
      <c r="E957" s="853"/>
      <c r="F957" s="853"/>
    </row>
    <row r="958" spans="1:8" ht="13.9" customHeight="1" x14ac:dyDescent="0.25">
      <c r="A958" s="981"/>
      <c r="B958" s="996"/>
      <c r="C958" s="989"/>
      <c r="D958" s="854"/>
      <c r="E958" s="854"/>
      <c r="F958" s="854"/>
    </row>
    <row r="959" spans="1:8" ht="13.9" customHeight="1" x14ac:dyDescent="0.25">
      <c r="A959" s="981"/>
      <c r="B959" s="996"/>
      <c r="C959" s="991"/>
      <c r="D959" s="849"/>
      <c r="E959" s="849"/>
      <c r="F959" s="849"/>
    </row>
    <row r="960" spans="1:8" ht="13.9" customHeight="1" x14ac:dyDescent="0.25">
      <c r="A960" s="981"/>
      <c r="B960" s="996"/>
      <c r="C960" s="991"/>
      <c r="D960" s="849"/>
      <c r="E960" s="849"/>
      <c r="F960" s="849"/>
    </row>
    <row r="961" spans="1:6" ht="15" customHeight="1" x14ac:dyDescent="0.25">
      <c r="A961" s="981"/>
      <c r="B961" s="996"/>
      <c r="C961" s="991"/>
      <c r="D961" s="849"/>
      <c r="E961" s="849"/>
      <c r="F961" s="849"/>
    </row>
    <row r="962" spans="1:6" x14ac:dyDescent="0.25">
      <c r="A962" s="981"/>
      <c r="B962" s="996"/>
      <c r="C962" s="997"/>
      <c r="D962" s="851"/>
      <c r="E962" s="851"/>
      <c r="F962" s="851"/>
    </row>
    <row r="963" spans="1:6" ht="45.75" customHeight="1" x14ac:dyDescent="0.25">
      <c r="A963" s="981"/>
      <c r="B963" s="996"/>
      <c r="C963" s="991"/>
      <c r="D963" s="849"/>
      <c r="E963" s="849"/>
      <c r="F963" s="849"/>
    </row>
    <row r="964" spans="1:6" ht="19.5" customHeight="1" x14ac:dyDescent="0.25">
      <c r="A964" s="981"/>
      <c r="B964" s="996"/>
      <c r="C964" s="991"/>
      <c r="D964" s="849"/>
      <c r="E964" s="849"/>
      <c r="F964" s="849"/>
    </row>
    <row r="965" spans="1:6" ht="15.75" customHeight="1" x14ac:dyDescent="0.25">
      <c r="A965" s="981"/>
      <c r="B965" s="996"/>
      <c r="C965" s="991"/>
      <c r="D965" s="849"/>
      <c r="E965" s="849"/>
      <c r="F965" s="849"/>
    </row>
    <row r="966" spans="1:6" x14ac:dyDescent="0.25">
      <c r="A966" s="979"/>
      <c r="B966" s="998"/>
      <c r="C966" s="997"/>
      <c r="D966" s="851"/>
      <c r="E966" s="851"/>
      <c r="F966" s="855"/>
    </row>
    <row r="967" spans="1:6" ht="45.75" customHeight="1" x14ac:dyDescent="0.25">
      <c r="A967" s="979"/>
      <c r="B967" s="998"/>
      <c r="C967" s="976"/>
      <c r="D967" s="849"/>
      <c r="E967" s="849"/>
      <c r="F967" s="856"/>
    </row>
    <row r="968" spans="1:6" x14ac:dyDescent="0.25">
      <c r="A968" s="979"/>
      <c r="B968" s="998"/>
      <c r="C968" s="976"/>
      <c r="D968" s="849"/>
      <c r="E968" s="849"/>
      <c r="F968" s="856"/>
    </row>
    <row r="969" spans="1:6" ht="15.75" customHeight="1" x14ac:dyDescent="0.25">
      <c r="A969" s="979"/>
      <c r="B969" s="998"/>
      <c r="C969" s="976"/>
      <c r="D969" s="849"/>
      <c r="E969" s="849"/>
      <c r="F969" s="856"/>
    </row>
    <row r="970" spans="1:6" ht="48" customHeight="1" x14ac:dyDescent="0.25">
      <c r="A970" s="999"/>
      <c r="B970" s="1000"/>
      <c r="C970" s="997"/>
      <c r="D970" s="851"/>
      <c r="E970" s="851"/>
      <c r="F970" s="851"/>
    </row>
    <row r="971" spans="1:6" ht="45.75" customHeight="1" x14ac:dyDescent="0.25">
      <c r="A971" s="999"/>
      <c r="B971" s="1000"/>
      <c r="C971" s="1001"/>
      <c r="D971" s="852"/>
      <c r="E971" s="852"/>
      <c r="F971" s="852"/>
    </row>
    <row r="972" spans="1:6" ht="39" customHeight="1" x14ac:dyDescent="0.25">
      <c r="A972" s="999"/>
      <c r="B972" s="1000"/>
      <c r="C972" s="1001"/>
      <c r="D972" s="852"/>
      <c r="E972" s="857"/>
      <c r="F972" s="857"/>
    </row>
    <row r="973" spans="1:6" ht="15" customHeight="1" x14ac:dyDescent="0.25">
      <c r="A973" s="999"/>
      <c r="B973" s="1000"/>
      <c r="C973" s="1001"/>
      <c r="D973" s="852"/>
      <c r="E973" s="852"/>
      <c r="F973" s="852"/>
    </row>
    <row r="974" spans="1:6" x14ac:dyDescent="0.25">
      <c r="A974" s="1002"/>
      <c r="B974" s="1003"/>
      <c r="C974" s="1001"/>
      <c r="D974" s="851"/>
      <c r="E974" s="851"/>
      <c r="F974" s="851"/>
    </row>
    <row r="975" spans="1:6" x14ac:dyDescent="0.25">
      <c r="A975" s="1002"/>
      <c r="B975" s="1003"/>
      <c r="C975" s="1001"/>
      <c r="D975" s="852"/>
      <c r="E975" s="852"/>
      <c r="F975" s="852"/>
    </row>
    <row r="976" spans="1:6" ht="30" customHeight="1" x14ac:dyDescent="0.25">
      <c r="A976" s="1002"/>
      <c r="B976" s="1003"/>
      <c r="C976" s="1001"/>
      <c r="D976" s="852"/>
      <c r="E976" s="852"/>
      <c r="F976" s="852"/>
    </row>
    <row r="977" spans="1:8" ht="15" customHeight="1" x14ac:dyDescent="0.25">
      <c r="A977" s="1002"/>
      <c r="B977" s="1003"/>
      <c r="C977" s="1001"/>
      <c r="D977" s="852"/>
      <c r="E977" s="852"/>
      <c r="F977" s="852"/>
    </row>
    <row r="978" spans="1:8" x14ac:dyDescent="0.25">
      <c r="A978" s="999"/>
      <c r="B978" s="1000"/>
      <c r="C978" s="997"/>
      <c r="D978" s="851"/>
      <c r="E978" s="851"/>
      <c r="F978" s="851"/>
    </row>
    <row r="979" spans="1:8" x14ac:dyDescent="0.25">
      <c r="A979" s="999"/>
      <c r="B979" s="1000"/>
      <c r="C979" s="1001"/>
      <c r="D979" s="852"/>
      <c r="E979" s="852"/>
      <c r="F979" s="852"/>
    </row>
    <row r="980" spans="1:8" ht="13.9" customHeight="1" x14ac:dyDescent="0.25">
      <c r="A980" s="999"/>
      <c r="B980" s="1000"/>
      <c r="C980" s="1001"/>
      <c r="D980" s="852"/>
      <c r="E980" s="852"/>
      <c r="F980" s="852"/>
    </row>
    <row r="981" spans="1:8" ht="15" customHeight="1" x14ac:dyDescent="0.25">
      <c r="A981" s="999"/>
      <c r="B981" s="1000"/>
      <c r="C981" s="1001"/>
      <c r="D981" s="852"/>
      <c r="E981" s="852"/>
      <c r="F981" s="852"/>
    </row>
    <row r="982" spans="1:8" x14ac:dyDescent="0.25">
      <c r="A982" s="1002"/>
      <c r="B982" s="1003"/>
      <c r="C982" s="1001"/>
      <c r="D982" s="851"/>
      <c r="E982" s="851"/>
      <c r="F982" s="851"/>
    </row>
    <row r="983" spans="1:8" x14ac:dyDescent="0.25">
      <c r="A983" s="1002"/>
      <c r="B983" s="1003"/>
      <c r="C983" s="1001"/>
      <c r="D983" s="858"/>
      <c r="E983" s="858"/>
      <c r="F983" s="858"/>
    </row>
    <row r="984" spans="1:8" ht="13.9" customHeight="1" x14ac:dyDescent="0.25">
      <c r="A984" s="1002"/>
      <c r="B984" s="1003"/>
      <c r="C984" s="1001"/>
      <c r="D984" s="858"/>
      <c r="E984" s="858"/>
      <c r="F984" s="858"/>
    </row>
    <row r="985" spans="1:8" ht="15" customHeight="1" x14ac:dyDescent="0.25">
      <c r="A985" s="1002"/>
      <c r="B985" s="1003"/>
      <c r="C985" s="1001"/>
      <c r="D985" s="858"/>
      <c r="E985" s="858"/>
      <c r="F985" s="858"/>
    </row>
    <row r="986" spans="1:8" x14ac:dyDescent="0.25">
      <c r="A986" s="999"/>
      <c r="B986" s="1000"/>
      <c r="C986" s="997"/>
      <c r="D986" s="851"/>
      <c r="E986" s="851"/>
      <c r="F986" s="851"/>
    </row>
    <row r="987" spans="1:8" x14ac:dyDescent="0.25">
      <c r="A987" s="999"/>
      <c r="B987" s="1000"/>
      <c r="C987" s="1001"/>
      <c r="D987" s="858"/>
      <c r="E987" s="857"/>
      <c r="F987" s="857"/>
    </row>
    <row r="988" spans="1:8" ht="30" customHeight="1" x14ac:dyDescent="0.25">
      <c r="A988" s="999"/>
      <c r="B988" s="1000"/>
      <c r="C988" s="1001"/>
      <c r="D988" s="858"/>
      <c r="E988" s="857"/>
      <c r="F988" s="857"/>
    </row>
    <row r="989" spans="1:8" ht="25.5" customHeight="1" x14ac:dyDescent="0.25">
      <c r="A989" s="999"/>
      <c r="B989" s="1000"/>
      <c r="C989" s="1001"/>
      <c r="D989" s="858"/>
      <c r="E989" s="852"/>
      <c r="F989" s="852"/>
      <c r="H989" s="238"/>
    </row>
    <row r="990" spans="1:8" x14ac:dyDescent="0.25">
      <c r="A990" s="967"/>
      <c r="B990" s="1003"/>
      <c r="C990" s="1001"/>
      <c r="D990" s="851"/>
      <c r="E990" s="851"/>
      <c r="F990" s="851"/>
    </row>
    <row r="991" spans="1:8" x14ac:dyDescent="0.25">
      <c r="A991" s="967"/>
      <c r="B991" s="1003"/>
      <c r="C991" s="1001"/>
      <c r="D991" s="852"/>
      <c r="E991" s="852"/>
      <c r="F991" s="852"/>
    </row>
    <row r="992" spans="1:8" ht="30" customHeight="1" x14ac:dyDescent="0.25">
      <c r="A992" s="967"/>
      <c r="B992" s="1003"/>
      <c r="C992" s="1001"/>
      <c r="D992" s="852"/>
      <c r="E992" s="852"/>
      <c r="F992" s="852"/>
    </row>
    <row r="993" spans="1:8" ht="15" customHeight="1" x14ac:dyDescent="0.25">
      <c r="A993" s="967"/>
      <c r="B993" s="1003"/>
      <c r="C993" s="1001"/>
      <c r="D993" s="852"/>
      <c r="E993" s="852"/>
      <c r="F993" s="852"/>
    </row>
    <row r="994" spans="1:8" x14ac:dyDescent="0.25">
      <c r="A994" s="1004"/>
      <c r="B994" s="1005"/>
      <c r="C994" s="1001"/>
      <c r="D994" s="1006"/>
      <c r="E994" s="859"/>
      <c r="F994" s="859"/>
    </row>
    <row r="995" spans="1:8" ht="15.75" x14ac:dyDescent="0.25">
      <c r="A995" s="1007"/>
      <c r="B995" s="975"/>
      <c r="C995" s="975"/>
      <c r="D995" s="975"/>
      <c r="E995" s="975"/>
      <c r="F995" s="669"/>
    </row>
    <row r="996" spans="1:8" ht="30" customHeight="1" x14ac:dyDescent="0.25">
      <c r="A996" s="983"/>
      <c r="B996" s="984"/>
      <c r="C996" s="985"/>
      <c r="D996" s="986"/>
      <c r="E996" s="985"/>
      <c r="F996" s="791"/>
    </row>
    <row r="997" spans="1:8" x14ac:dyDescent="0.25">
      <c r="A997" s="971"/>
      <c r="B997" s="1008"/>
      <c r="C997" s="1008"/>
      <c r="D997" s="1009"/>
      <c r="E997" s="1009"/>
      <c r="F997" s="860"/>
    </row>
    <row r="998" spans="1:8" ht="15.75" customHeight="1" x14ac:dyDescent="0.25">
      <c r="A998" s="987"/>
      <c r="B998" s="968"/>
      <c r="C998" s="1008"/>
      <c r="D998" s="1009"/>
      <c r="E998" s="1009"/>
      <c r="F998" s="860"/>
    </row>
    <row r="999" spans="1:8" ht="79.5" customHeight="1" x14ac:dyDescent="0.25">
      <c r="A999" s="987"/>
      <c r="B999" s="968"/>
      <c r="C999" s="1008"/>
      <c r="D999" s="1009"/>
      <c r="E999" s="1009"/>
      <c r="F999" s="860"/>
    </row>
    <row r="1000" spans="1:8" ht="21.75" customHeight="1" x14ac:dyDescent="0.25">
      <c r="A1000" s="987"/>
      <c r="B1000" s="968"/>
      <c r="C1000" s="1008"/>
      <c r="D1000" s="1009"/>
      <c r="E1000" s="1009"/>
      <c r="F1000" s="860"/>
    </row>
    <row r="1001" spans="1:8" s="300" customFormat="1" ht="15.75" customHeight="1" x14ac:dyDescent="0.25">
      <c r="A1001" s="980"/>
      <c r="B1001" s="1010"/>
      <c r="C1001" s="1008"/>
      <c r="D1001" s="1009"/>
      <c r="E1001" s="1009"/>
      <c r="F1001" s="860"/>
      <c r="G1001" s="238"/>
      <c r="H1001" s="301"/>
    </row>
    <row r="1002" spans="1:8" s="300" customFormat="1" ht="14.25" customHeight="1" x14ac:dyDescent="0.25">
      <c r="A1002" s="969"/>
      <c r="B1002" s="987"/>
      <c r="C1002" s="1008"/>
      <c r="D1002" s="1009"/>
      <c r="E1002" s="926"/>
      <c r="F1002" s="861"/>
      <c r="G1002" s="238"/>
      <c r="H1002" s="301"/>
    </row>
    <row r="1003" spans="1:8" s="300" customFormat="1" ht="15" customHeight="1" x14ac:dyDescent="0.25">
      <c r="A1003" s="969"/>
      <c r="B1003" s="987"/>
      <c r="C1003" s="1008"/>
      <c r="D1003" s="1009"/>
      <c r="E1003" s="926"/>
      <c r="F1003" s="861"/>
      <c r="G1003" s="238"/>
      <c r="H1003" s="301"/>
    </row>
    <row r="1004" spans="1:8" s="300" customFormat="1" ht="21.75" customHeight="1" x14ac:dyDescent="0.25">
      <c r="A1004" s="969"/>
      <c r="B1004" s="987"/>
      <c r="C1004" s="1008"/>
      <c r="D1004" s="1009"/>
      <c r="E1004" s="1009"/>
      <c r="F1004" s="860"/>
      <c r="G1004" s="238"/>
      <c r="H1004" s="301"/>
    </row>
    <row r="1005" spans="1:8" ht="21.75" customHeight="1" x14ac:dyDescent="0.25">
      <c r="A1005" s="1011"/>
      <c r="B1005" s="1012"/>
      <c r="C1005" s="1008"/>
      <c r="D1005" s="1009"/>
      <c r="E1005" s="1009"/>
      <c r="F1005" s="860"/>
    </row>
    <row r="1006" spans="1:8" ht="15" customHeight="1" x14ac:dyDescent="0.25">
      <c r="A1006" s="1013"/>
      <c r="B1006" s="1014"/>
      <c r="C1006" s="1012"/>
      <c r="D1006" s="1015"/>
      <c r="E1006" s="1015"/>
      <c r="F1006" s="862"/>
    </row>
    <row r="1007" spans="1:8" x14ac:dyDescent="0.25">
      <c r="A1007" s="1013"/>
      <c r="B1007" s="1014"/>
      <c r="C1007" s="1012"/>
      <c r="D1007" s="1015"/>
      <c r="E1007" s="1015"/>
      <c r="F1007" s="862"/>
    </row>
    <row r="1008" spans="1:8" x14ac:dyDescent="0.25">
      <c r="A1008" s="1013"/>
      <c r="B1008" s="1014"/>
      <c r="C1008" s="1012"/>
      <c r="D1008" s="1015"/>
      <c r="E1008" s="1015"/>
      <c r="F1008" s="862"/>
    </row>
    <row r="1009" spans="1:6" ht="20.25" customHeight="1" x14ac:dyDescent="0.25">
      <c r="A1009" s="1011"/>
      <c r="B1009" s="1016"/>
      <c r="C1009" s="1008"/>
      <c r="D1009" s="1009"/>
      <c r="E1009" s="1009"/>
      <c r="F1009" s="860"/>
    </row>
    <row r="1010" spans="1:6" x14ac:dyDescent="0.25">
      <c r="A1010" s="1017"/>
      <c r="B1010" s="988"/>
      <c r="C1010" s="1012"/>
      <c r="D1010" s="1015"/>
      <c r="E1010" s="1015"/>
      <c r="F1010" s="862"/>
    </row>
    <row r="1011" spans="1:6" x14ac:dyDescent="0.25">
      <c r="A1011" s="1017"/>
      <c r="B1011" s="988"/>
      <c r="C1011" s="1012"/>
      <c r="D1011" s="1015"/>
      <c r="E1011" s="1015"/>
      <c r="F1011" s="862"/>
    </row>
    <row r="1012" spans="1:6" x14ac:dyDescent="0.25">
      <c r="A1012" s="1017"/>
      <c r="B1012" s="988"/>
      <c r="C1012" s="1012"/>
      <c r="D1012" s="1015"/>
      <c r="E1012" s="1015"/>
      <c r="F1012" s="862"/>
    </row>
    <row r="1013" spans="1:6" x14ac:dyDescent="0.25">
      <c r="A1013" s="981"/>
      <c r="B1013" s="1016"/>
      <c r="C1013" s="1008"/>
      <c r="D1013" s="863"/>
      <c r="E1013" s="863"/>
      <c r="F1013" s="863"/>
    </row>
    <row r="1014" spans="1:6" x14ac:dyDescent="0.25">
      <c r="A1014" s="968"/>
      <c r="B1014" s="987"/>
      <c r="C1014" s="1012"/>
      <c r="D1014" s="864"/>
      <c r="E1014" s="864"/>
      <c r="F1014" s="864"/>
    </row>
    <row r="1015" spans="1:6" x14ac:dyDescent="0.25">
      <c r="A1015" s="968"/>
      <c r="B1015" s="987"/>
      <c r="C1015" s="1012"/>
      <c r="D1015" s="864"/>
      <c r="E1015" s="864"/>
      <c r="F1015" s="864"/>
    </row>
    <row r="1016" spans="1:6" x14ac:dyDescent="0.25">
      <c r="A1016" s="968"/>
      <c r="B1016" s="987"/>
      <c r="C1016" s="1012"/>
      <c r="D1016" s="864"/>
      <c r="E1016" s="864"/>
      <c r="F1016" s="864"/>
    </row>
    <row r="1017" spans="1:6" x14ac:dyDescent="0.25">
      <c r="A1017" s="981"/>
      <c r="B1017" s="1018"/>
      <c r="C1017" s="1008"/>
      <c r="D1017" s="863"/>
      <c r="E1017" s="863"/>
      <c r="F1017" s="863"/>
    </row>
    <row r="1018" spans="1:6" x14ac:dyDescent="0.25">
      <c r="A1018" s="974"/>
      <c r="B1018" s="1018"/>
      <c r="C1018" s="1012"/>
      <c r="D1018" s="864"/>
      <c r="E1018" s="864"/>
      <c r="F1018" s="864"/>
    </row>
    <row r="1019" spans="1:6" ht="24" customHeight="1" x14ac:dyDescent="0.25">
      <c r="A1019" s="974"/>
      <c r="B1019" s="1018"/>
      <c r="C1019" s="1012"/>
      <c r="D1019" s="864"/>
      <c r="E1019" s="864"/>
      <c r="F1019" s="864"/>
    </row>
    <row r="1020" spans="1:6" x14ac:dyDescent="0.25">
      <c r="A1020" s="974"/>
      <c r="B1020" s="1018"/>
      <c r="C1020" s="1012"/>
      <c r="D1020" s="864"/>
      <c r="E1020" s="864"/>
      <c r="F1020" s="864"/>
    </row>
    <row r="1021" spans="1:6" x14ac:dyDescent="0.25">
      <c r="A1021" s="981"/>
      <c r="B1021" s="1018"/>
      <c r="C1021" s="1008"/>
      <c r="D1021" s="863"/>
      <c r="E1021" s="863"/>
      <c r="F1021" s="863"/>
    </row>
    <row r="1022" spans="1:6" x14ac:dyDescent="0.25">
      <c r="A1022" s="974"/>
      <c r="B1022" s="1018"/>
      <c r="C1022" s="1012"/>
      <c r="D1022" s="864"/>
      <c r="E1022" s="864"/>
      <c r="F1022" s="864"/>
    </row>
    <row r="1023" spans="1:6" x14ac:dyDescent="0.25">
      <c r="A1023" s="974"/>
      <c r="B1023" s="1018"/>
      <c r="C1023" s="1012"/>
      <c r="D1023" s="864"/>
      <c r="E1023" s="864"/>
      <c r="F1023" s="864"/>
    </row>
    <row r="1024" spans="1:6" x14ac:dyDescent="0.25">
      <c r="A1024" s="974"/>
      <c r="B1024" s="1018"/>
      <c r="C1024" s="1012"/>
      <c r="D1024" s="864"/>
      <c r="E1024" s="864"/>
      <c r="F1024" s="864"/>
    </row>
    <row r="1025" spans="1:6" x14ac:dyDescent="0.25">
      <c r="A1025" s="979"/>
      <c r="B1025" s="1019"/>
      <c r="C1025" s="1008"/>
      <c r="D1025" s="863"/>
      <c r="E1025" s="863"/>
      <c r="F1025" s="863"/>
    </row>
    <row r="1026" spans="1:6" x14ac:dyDescent="0.25">
      <c r="A1026" s="1020"/>
      <c r="B1026" s="1019"/>
      <c r="C1026" s="1008"/>
      <c r="D1026" s="863"/>
      <c r="E1026" s="863"/>
      <c r="F1026" s="863"/>
    </row>
    <row r="1027" spans="1:6" ht="20.25" customHeight="1" x14ac:dyDescent="0.25">
      <c r="A1027" s="1020"/>
      <c r="B1027" s="1019"/>
      <c r="C1027" s="1008"/>
      <c r="D1027" s="863"/>
      <c r="E1027" s="863"/>
      <c r="F1027" s="863"/>
    </row>
    <row r="1028" spans="1:6" x14ac:dyDescent="0.25">
      <c r="A1028" s="1020"/>
      <c r="B1028" s="1019"/>
      <c r="C1028" s="1008"/>
      <c r="D1028" s="863"/>
      <c r="E1028" s="863"/>
      <c r="F1028" s="863"/>
    </row>
    <row r="1029" spans="1:6" x14ac:dyDescent="0.25">
      <c r="A1029" s="981"/>
      <c r="B1029" s="1018"/>
      <c r="C1029" s="1008"/>
      <c r="D1029" s="863"/>
      <c r="E1029" s="863"/>
      <c r="F1029" s="863"/>
    </row>
    <row r="1030" spans="1:6" x14ac:dyDescent="0.25">
      <c r="A1030" s="1013"/>
      <c r="B1030" s="1018"/>
      <c r="C1030" s="1012"/>
      <c r="D1030" s="864"/>
      <c r="E1030" s="864"/>
      <c r="F1030" s="864"/>
    </row>
    <row r="1031" spans="1:6" ht="30" customHeight="1" x14ac:dyDescent="0.25">
      <c r="A1031" s="1013"/>
      <c r="B1031" s="1018"/>
      <c r="C1031" s="1012"/>
      <c r="D1031" s="864"/>
      <c r="E1031" s="864"/>
      <c r="F1031" s="864"/>
    </row>
    <row r="1032" spans="1:6" x14ac:dyDescent="0.25">
      <c r="A1032" s="1013"/>
      <c r="B1032" s="1018"/>
      <c r="C1032" s="1012"/>
      <c r="D1032" s="864"/>
      <c r="E1032" s="864"/>
      <c r="F1032" s="864"/>
    </row>
    <row r="1033" spans="1:6" x14ac:dyDescent="0.25">
      <c r="A1033" s="981"/>
      <c r="B1033" s="1018"/>
      <c r="C1033" s="1008"/>
      <c r="D1033" s="863"/>
      <c r="E1033" s="863"/>
      <c r="F1033" s="863"/>
    </row>
    <row r="1034" spans="1:6" x14ac:dyDescent="0.25">
      <c r="A1034" s="1013"/>
      <c r="B1034" s="1018"/>
      <c r="C1034" s="1012"/>
      <c r="D1034" s="864"/>
      <c r="E1034" s="864"/>
      <c r="F1034" s="864"/>
    </row>
    <row r="1035" spans="1:6" x14ac:dyDescent="0.25">
      <c r="A1035" s="1013"/>
      <c r="B1035" s="1018"/>
      <c r="C1035" s="1012"/>
      <c r="D1035" s="864"/>
      <c r="E1035" s="864"/>
      <c r="F1035" s="864"/>
    </row>
    <row r="1036" spans="1:6" x14ac:dyDescent="0.25">
      <c r="A1036" s="1013"/>
      <c r="B1036" s="1018"/>
      <c r="C1036" s="1012"/>
      <c r="D1036" s="864"/>
      <c r="E1036" s="864"/>
      <c r="F1036" s="864"/>
    </row>
    <row r="1037" spans="1:6" x14ac:dyDescent="0.25">
      <c r="A1037" s="979"/>
      <c r="B1037" s="1019"/>
      <c r="C1037" s="1008"/>
      <c r="D1037" s="863"/>
      <c r="E1037" s="863"/>
      <c r="F1037" s="863"/>
    </row>
    <row r="1038" spans="1:6" x14ac:dyDescent="0.25">
      <c r="A1038" s="1020"/>
      <c r="B1038" s="1019"/>
      <c r="C1038" s="1008"/>
      <c r="D1038" s="863"/>
      <c r="E1038" s="863"/>
      <c r="F1038" s="863"/>
    </row>
    <row r="1039" spans="1:6" x14ac:dyDescent="0.25">
      <c r="A1039" s="1020"/>
      <c r="B1039" s="1019"/>
      <c r="C1039" s="1008"/>
      <c r="D1039" s="863"/>
      <c r="E1039" s="863"/>
      <c r="F1039" s="863"/>
    </row>
    <row r="1040" spans="1:6" x14ac:dyDescent="0.25">
      <c r="A1040" s="1020"/>
      <c r="B1040" s="1019"/>
      <c r="C1040" s="1008"/>
      <c r="D1040" s="863"/>
      <c r="E1040" s="863"/>
      <c r="F1040" s="863"/>
    </row>
    <row r="1041" spans="1:6" x14ac:dyDescent="0.25">
      <c r="A1041" s="981"/>
      <c r="B1041" s="1018"/>
      <c r="C1041" s="1008"/>
      <c r="D1041" s="863"/>
      <c r="E1041" s="863"/>
      <c r="F1041" s="863"/>
    </row>
    <row r="1042" spans="1:6" x14ac:dyDescent="0.25">
      <c r="A1042" s="1013"/>
      <c r="B1042" s="1018"/>
      <c r="C1042" s="1012"/>
      <c r="D1042" s="864"/>
      <c r="E1042" s="864"/>
      <c r="F1042" s="864"/>
    </row>
    <row r="1043" spans="1:6" x14ac:dyDescent="0.25">
      <c r="A1043" s="1013"/>
      <c r="B1043" s="1018"/>
      <c r="C1043" s="1012"/>
      <c r="D1043" s="864"/>
      <c r="E1043" s="864"/>
      <c r="F1043" s="864"/>
    </row>
    <row r="1044" spans="1:6" x14ac:dyDescent="0.25">
      <c r="A1044" s="1013"/>
      <c r="B1044" s="1018"/>
      <c r="C1044" s="1012"/>
      <c r="D1044" s="864"/>
      <c r="E1044" s="864"/>
      <c r="F1044" s="864"/>
    </row>
    <row r="1045" spans="1:6" x14ac:dyDescent="0.25">
      <c r="A1045" s="981"/>
      <c r="B1045" s="1018"/>
      <c r="C1045" s="1008"/>
      <c r="D1045" s="863"/>
      <c r="E1045" s="863"/>
      <c r="F1045" s="863"/>
    </row>
    <row r="1046" spans="1:6" x14ac:dyDescent="0.25">
      <c r="A1046" s="1013"/>
      <c r="B1046" s="1018"/>
      <c r="C1046" s="1012"/>
      <c r="D1046" s="864"/>
      <c r="E1046" s="864"/>
      <c r="F1046" s="864"/>
    </row>
    <row r="1047" spans="1:6" x14ac:dyDescent="0.25">
      <c r="A1047" s="1013"/>
      <c r="B1047" s="1018"/>
      <c r="C1047" s="1012"/>
      <c r="D1047" s="864"/>
      <c r="E1047" s="864"/>
      <c r="F1047" s="864"/>
    </row>
    <row r="1048" spans="1:6" x14ac:dyDescent="0.25">
      <c r="A1048" s="1013"/>
      <c r="B1048" s="1018"/>
      <c r="C1048" s="1012"/>
      <c r="D1048" s="864"/>
      <c r="E1048" s="864"/>
      <c r="F1048" s="864"/>
    </row>
    <row r="1049" spans="1:6" ht="15.75" x14ac:dyDescent="0.25">
      <c r="A1049" s="1021"/>
      <c r="B1049" s="982"/>
      <c r="C1049" s="982"/>
      <c r="D1049" s="982"/>
      <c r="E1049" s="982"/>
      <c r="F1049" s="670"/>
    </row>
    <row r="1050" spans="1:6" x14ac:dyDescent="0.25">
      <c r="A1050" s="1022"/>
      <c r="B1050" s="1023"/>
      <c r="C1050" s="1024"/>
      <c r="D1050" s="865"/>
      <c r="E1050" s="865"/>
      <c r="F1050" s="865"/>
    </row>
    <row r="1051" spans="1:6" x14ac:dyDescent="0.25">
      <c r="A1051" s="1025"/>
      <c r="B1051" s="1023"/>
      <c r="C1051" s="1026"/>
      <c r="D1051" s="866"/>
      <c r="E1051" s="866"/>
      <c r="F1051" s="866"/>
    </row>
    <row r="1052" spans="1:6" ht="35.25" customHeight="1" x14ac:dyDescent="0.25">
      <c r="A1052" s="1025"/>
      <c r="B1052" s="1023"/>
      <c r="C1052" s="1026"/>
      <c r="D1052" s="866"/>
      <c r="E1052" s="866"/>
      <c r="F1052" s="866"/>
    </row>
    <row r="1053" spans="1:6" x14ac:dyDescent="0.25">
      <c r="A1053" s="1025"/>
      <c r="B1053" s="1023"/>
      <c r="C1053" s="1026"/>
      <c r="D1053" s="866"/>
      <c r="E1053" s="866"/>
      <c r="F1053" s="866"/>
    </row>
    <row r="1054" spans="1:6" x14ac:dyDescent="0.25">
      <c r="A1054" s="981"/>
      <c r="B1054" s="1018"/>
      <c r="C1054" s="1008"/>
      <c r="D1054" s="863"/>
      <c r="E1054" s="863"/>
      <c r="F1054" s="863"/>
    </row>
    <row r="1055" spans="1:6" x14ac:dyDescent="0.25">
      <c r="A1055" s="1013"/>
      <c r="B1055" s="1018"/>
      <c r="C1055" s="1012"/>
      <c r="D1055" s="864"/>
      <c r="E1055" s="864"/>
      <c r="F1055" s="864"/>
    </row>
    <row r="1056" spans="1:6" x14ac:dyDescent="0.25">
      <c r="A1056" s="1013"/>
      <c r="B1056" s="1018"/>
      <c r="C1056" s="1012"/>
      <c r="D1056" s="864"/>
      <c r="E1056" s="864"/>
      <c r="F1056" s="864"/>
    </row>
    <row r="1057" spans="1:6" x14ac:dyDescent="0.25">
      <c r="A1057" s="1013"/>
      <c r="B1057" s="1018"/>
      <c r="C1057" s="1012"/>
      <c r="D1057" s="864"/>
      <c r="E1057" s="864"/>
      <c r="F1057" s="864"/>
    </row>
    <row r="1058" spans="1:6" x14ac:dyDescent="0.25">
      <c r="A1058" s="981"/>
      <c r="B1058" s="1018"/>
      <c r="C1058" s="1008"/>
      <c r="D1058" s="863"/>
      <c r="E1058" s="863"/>
      <c r="F1058" s="863"/>
    </row>
    <row r="1059" spans="1:6" x14ac:dyDescent="0.25">
      <c r="A1059" s="1013"/>
      <c r="B1059" s="1018"/>
      <c r="C1059" s="1012"/>
      <c r="D1059" s="864"/>
      <c r="E1059" s="864"/>
      <c r="F1059" s="864"/>
    </row>
    <row r="1060" spans="1:6" x14ac:dyDescent="0.25">
      <c r="A1060" s="1013"/>
      <c r="B1060" s="1018"/>
      <c r="C1060" s="1012"/>
      <c r="D1060" s="864"/>
      <c r="E1060" s="864"/>
      <c r="F1060" s="864"/>
    </row>
    <row r="1061" spans="1:6" x14ac:dyDescent="0.25">
      <c r="A1061" s="1013"/>
      <c r="B1061" s="1018"/>
      <c r="C1061" s="1012"/>
      <c r="D1061" s="864"/>
      <c r="E1061" s="864"/>
      <c r="F1061" s="864"/>
    </row>
    <row r="1062" spans="1:6" x14ac:dyDescent="0.25">
      <c r="A1062" s="971"/>
      <c r="B1062" s="971"/>
      <c r="C1062" s="971"/>
      <c r="D1062" s="971"/>
      <c r="E1062" s="971"/>
    </row>
    <row r="1063" spans="1:6" x14ac:dyDescent="0.25">
      <c r="A1063" s="144"/>
      <c r="B1063" s="144"/>
      <c r="C1063" s="144"/>
      <c r="D1063" s="144"/>
      <c r="E1063" s="144"/>
    </row>
  </sheetData>
  <autoFilter ref="A5:E935" xr:uid="{00000000-0009-0000-0000-000004000000}"/>
  <mergeCells count="361">
    <mergeCell ref="B7:B11"/>
    <mergeCell ref="A7:A11"/>
    <mergeCell ref="A263:A267"/>
    <mergeCell ref="A156:B160"/>
    <mergeCell ref="B349:B351"/>
    <mergeCell ref="A349:A351"/>
    <mergeCell ref="B339:B341"/>
    <mergeCell ref="A339:A341"/>
    <mergeCell ref="B238:B242"/>
    <mergeCell ref="A238:A242"/>
    <mergeCell ref="B243:B247"/>
    <mergeCell ref="B248:B252"/>
    <mergeCell ref="A243:A247"/>
    <mergeCell ref="A248:A252"/>
    <mergeCell ref="B253:B257"/>
    <mergeCell ref="A253:A257"/>
    <mergeCell ref="A213:A215"/>
    <mergeCell ref="A216:A218"/>
    <mergeCell ref="B228:B231"/>
    <mergeCell ref="B223:B226"/>
    <mergeCell ref="A223:A226"/>
    <mergeCell ref="B216:B218"/>
    <mergeCell ref="A928:A931"/>
    <mergeCell ref="B928:B931"/>
    <mergeCell ref="A932:A935"/>
    <mergeCell ref="B932:B935"/>
    <mergeCell ref="A843:E843"/>
    <mergeCell ref="A846:B849"/>
    <mergeCell ref="A867:E867"/>
    <mergeCell ref="A869:A872"/>
    <mergeCell ref="B869:B872"/>
    <mergeCell ref="A873:A876"/>
    <mergeCell ref="B873:B876"/>
    <mergeCell ref="A877:A880"/>
    <mergeCell ref="B877:B880"/>
    <mergeCell ref="A897:A900"/>
    <mergeCell ref="B897:B900"/>
    <mergeCell ref="A901:A904"/>
    <mergeCell ref="B901:B904"/>
    <mergeCell ref="A905:A908"/>
    <mergeCell ref="B905:B908"/>
    <mergeCell ref="A909:A912"/>
    <mergeCell ref="A885:A888"/>
    <mergeCell ref="B885:B888"/>
    <mergeCell ref="B917:B920"/>
    <mergeCell ref="A921:E921"/>
    <mergeCell ref="A729:A732"/>
    <mergeCell ref="B729:B732"/>
    <mergeCell ref="A741:E741"/>
    <mergeCell ref="A775:E775"/>
    <mergeCell ref="A778:B781"/>
    <mergeCell ref="A787:E787"/>
    <mergeCell ref="A790:B790"/>
    <mergeCell ref="A794:E794"/>
    <mergeCell ref="A733:A736"/>
    <mergeCell ref="B733:B736"/>
    <mergeCell ref="A737:A740"/>
    <mergeCell ref="B737:B740"/>
    <mergeCell ref="B755:B758"/>
    <mergeCell ref="A755:A758"/>
    <mergeCell ref="B759:B762"/>
    <mergeCell ref="A759:A762"/>
    <mergeCell ref="A763:A766"/>
    <mergeCell ref="B763:B766"/>
    <mergeCell ref="A767:A770"/>
    <mergeCell ref="B767:B770"/>
    <mergeCell ref="A771:A774"/>
    <mergeCell ref="B771:B774"/>
    <mergeCell ref="A744:B747"/>
    <mergeCell ref="A924:A927"/>
    <mergeCell ref="B924:B927"/>
    <mergeCell ref="A805:B808"/>
    <mergeCell ref="A797:B800"/>
    <mergeCell ref="A803:E803"/>
    <mergeCell ref="A881:A884"/>
    <mergeCell ref="B881:B884"/>
    <mergeCell ref="A889:A892"/>
    <mergeCell ref="B889:B892"/>
    <mergeCell ref="A893:A896"/>
    <mergeCell ref="B893:B896"/>
    <mergeCell ref="A917:A920"/>
    <mergeCell ref="B854:B856"/>
    <mergeCell ref="A854:A856"/>
    <mergeCell ref="B857:B859"/>
    <mergeCell ref="A857:A859"/>
    <mergeCell ref="B850:B852"/>
    <mergeCell ref="A850:A852"/>
    <mergeCell ref="B860:B862"/>
    <mergeCell ref="A860:A862"/>
    <mergeCell ref="A713:A715"/>
    <mergeCell ref="B713:B715"/>
    <mergeCell ref="C714:C715"/>
    <mergeCell ref="D714:D715"/>
    <mergeCell ref="E714:E715"/>
    <mergeCell ref="A719:A720"/>
    <mergeCell ref="B719:B720"/>
    <mergeCell ref="A722:E722"/>
    <mergeCell ref="A725:B728"/>
    <mergeCell ref="A723:A724"/>
    <mergeCell ref="B723:B724"/>
    <mergeCell ref="C723:C724"/>
    <mergeCell ref="D723:D724"/>
    <mergeCell ref="E723:E724"/>
    <mergeCell ref="A698:B703"/>
    <mergeCell ref="A704:A708"/>
    <mergeCell ref="B704:B708"/>
    <mergeCell ref="A558:A561"/>
    <mergeCell ref="B648:B651"/>
    <mergeCell ref="C648:C651"/>
    <mergeCell ref="D648:D651"/>
    <mergeCell ref="E648:E651"/>
    <mergeCell ref="A648:A651"/>
    <mergeCell ref="B586:B589"/>
    <mergeCell ref="A590:A593"/>
    <mergeCell ref="B590:B593"/>
    <mergeCell ref="B610:B613"/>
    <mergeCell ref="A610:A613"/>
    <mergeCell ref="B594:B597"/>
    <mergeCell ref="A594:A597"/>
    <mergeCell ref="B558:B561"/>
    <mergeCell ref="A598:A601"/>
    <mergeCell ref="B598:B601"/>
    <mergeCell ref="A582:A585"/>
    <mergeCell ref="B582:B585"/>
    <mergeCell ref="A586:A589"/>
    <mergeCell ref="E552:E553"/>
    <mergeCell ref="A695:E695"/>
    <mergeCell ref="A696:A697"/>
    <mergeCell ref="B696:B697"/>
    <mergeCell ref="C696:C697"/>
    <mergeCell ref="D696:D697"/>
    <mergeCell ref="E696:E697"/>
    <mergeCell ref="A634:A637"/>
    <mergeCell ref="B630:B633"/>
    <mergeCell ref="B634:B637"/>
    <mergeCell ref="A614:A617"/>
    <mergeCell ref="B614:B617"/>
    <mergeCell ref="A602:A605"/>
    <mergeCell ref="B602:B605"/>
    <mergeCell ref="A606:A609"/>
    <mergeCell ref="B606:B609"/>
    <mergeCell ref="B676:B679"/>
    <mergeCell ref="A676:A679"/>
    <mergeCell ref="A668:A671"/>
    <mergeCell ref="B672:B675"/>
    <mergeCell ref="A434:A437"/>
    <mergeCell ref="A550:A551"/>
    <mergeCell ref="A552:A553"/>
    <mergeCell ref="B552:B553"/>
    <mergeCell ref="C552:C553"/>
    <mergeCell ref="D552:D553"/>
    <mergeCell ref="A483:A486"/>
    <mergeCell ref="A487:A490"/>
    <mergeCell ref="B515:B518"/>
    <mergeCell ref="A515:A518"/>
    <mergeCell ref="A539:A542"/>
    <mergeCell ref="B503:B506"/>
    <mergeCell ref="B507:B510"/>
    <mergeCell ref="B511:B514"/>
    <mergeCell ref="B519:B522"/>
    <mergeCell ref="B499:B502"/>
    <mergeCell ref="B438:B441"/>
    <mergeCell ref="A438:A441"/>
    <mergeCell ref="A329:B333"/>
    <mergeCell ref="C334:C336"/>
    <mergeCell ref="D334:D336"/>
    <mergeCell ref="B909:B912"/>
    <mergeCell ref="A913:A916"/>
    <mergeCell ref="B913:B916"/>
    <mergeCell ref="A656:A659"/>
    <mergeCell ref="A646:E646"/>
    <mergeCell ref="B652:B655"/>
    <mergeCell ref="A652:A655"/>
    <mergeCell ref="B656:B659"/>
    <mergeCell ref="A672:A675"/>
    <mergeCell ref="B680:B683"/>
    <mergeCell ref="B668:B671"/>
    <mergeCell ref="B442:B445"/>
    <mergeCell ref="A626:A629"/>
    <mergeCell ref="B626:B629"/>
    <mergeCell ref="H348:H353"/>
    <mergeCell ref="G357:G358"/>
    <mergeCell ref="H357:H358"/>
    <mergeCell ref="A619:E619"/>
    <mergeCell ref="A622:B624"/>
    <mergeCell ref="B450:B453"/>
    <mergeCell ref="B454:B457"/>
    <mergeCell ref="B458:B461"/>
    <mergeCell ref="A562:A565"/>
    <mergeCell ref="A570:A573"/>
    <mergeCell ref="B570:B573"/>
    <mergeCell ref="A543:E543"/>
    <mergeCell ref="A446:A449"/>
    <mergeCell ref="A442:A445"/>
    <mergeCell ref="B357:B361"/>
    <mergeCell ref="A357:A361"/>
    <mergeCell ref="B390:B393"/>
    <mergeCell ref="A390:A393"/>
    <mergeCell ref="G348:G353"/>
    <mergeCell ref="I352:I353"/>
    <mergeCell ref="B314:B316"/>
    <mergeCell ref="A277:A279"/>
    <mergeCell ref="B284:B286"/>
    <mergeCell ref="A317:A319"/>
    <mergeCell ref="B317:B319"/>
    <mergeCell ref="A320:A322"/>
    <mergeCell ref="A323:A325"/>
    <mergeCell ref="B320:B322"/>
    <mergeCell ref="B323:B325"/>
    <mergeCell ref="G329:K329"/>
    <mergeCell ref="G330:G331"/>
    <mergeCell ref="H330:H331"/>
    <mergeCell ref="I330:I331"/>
    <mergeCell ref="J352:J353"/>
    <mergeCell ref="A326:E326"/>
    <mergeCell ref="B334:B336"/>
    <mergeCell ref="E334:E336"/>
    <mergeCell ref="K352:K353"/>
    <mergeCell ref="J330:J331"/>
    <mergeCell ref="K330:K331"/>
    <mergeCell ref="H338:H344"/>
    <mergeCell ref="G338:G344"/>
    <mergeCell ref="A314:A316"/>
    <mergeCell ref="A93:A94"/>
    <mergeCell ref="A91:A92"/>
    <mergeCell ref="B161:B164"/>
    <mergeCell ref="B91:B92"/>
    <mergeCell ref="B102:B104"/>
    <mergeCell ref="A102:A104"/>
    <mergeCell ref="B120:B122"/>
    <mergeCell ref="A120:A122"/>
    <mergeCell ref="A208:A211"/>
    <mergeCell ref="B93:B94"/>
    <mergeCell ref="B166:B168"/>
    <mergeCell ref="A166:A168"/>
    <mergeCell ref="B170:B173"/>
    <mergeCell ref="A170:A173"/>
    <mergeCell ref="B123:B124"/>
    <mergeCell ref="A123:A124"/>
    <mergeCell ref="A161:A164"/>
    <mergeCell ref="B208:B211"/>
    <mergeCell ref="B175:B178"/>
    <mergeCell ref="A175:A178"/>
    <mergeCell ref="B258:B262"/>
    <mergeCell ref="B263:B267"/>
    <mergeCell ref="A258:A262"/>
    <mergeCell ref="A352:A356"/>
    <mergeCell ref="B289:B291"/>
    <mergeCell ref="A289:A291"/>
    <mergeCell ref="B664:B667"/>
    <mergeCell ref="A664:A667"/>
    <mergeCell ref="A545:B549"/>
    <mergeCell ref="E1:G1"/>
    <mergeCell ref="A3:A4"/>
    <mergeCell ref="B3:B4"/>
    <mergeCell ref="C3:C4"/>
    <mergeCell ref="E3:E4"/>
    <mergeCell ref="D3:D4"/>
    <mergeCell ref="B2:E2"/>
    <mergeCell ref="B47:B49"/>
    <mergeCell ref="A5:E5"/>
    <mergeCell ref="A12:A15"/>
    <mergeCell ref="B12:B15"/>
    <mergeCell ref="A47:A49"/>
    <mergeCell ref="A153:E153"/>
    <mergeCell ref="B213:B215"/>
    <mergeCell ref="B523:B526"/>
    <mergeCell ref="A523:A526"/>
    <mergeCell ref="B535:B538"/>
    <mergeCell ref="A535:A538"/>
    <mergeCell ref="B527:B530"/>
    <mergeCell ref="A660:A663"/>
    <mergeCell ref="A418:A421"/>
    <mergeCell ref="A179:A182"/>
    <mergeCell ref="B179:B182"/>
    <mergeCell ref="A187:A190"/>
    <mergeCell ref="A228:A231"/>
    <mergeCell ref="B362:B366"/>
    <mergeCell ref="A362:A366"/>
    <mergeCell ref="A430:A433"/>
    <mergeCell ref="A426:A429"/>
    <mergeCell ref="B187:B190"/>
    <mergeCell ref="B232:B235"/>
    <mergeCell ref="A411:E411"/>
    <mergeCell ref="A414:B417"/>
    <mergeCell ref="B418:B421"/>
    <mergeCell ref="A270:A272"/>
    <mergeCell ref="A680:A683"/>
    <mergeCell ref="A574:A577"/>
    <mergeCell ref="B574:B577"/>
    <mergeCell ref="A578:A581"/>
    <mergeCell ref="B578:B581"/>
    <mergeCell ref="B660:B663"/>
    <mergeCell ref="A638:A641"/>
    <mergeCell ref="E481:E482"/>
    <mergeCell ref="B483:B486"/>
    <mergeCell ref="B487:B490"/>
    <mergeCell ref="B491:B494"/>
    <mergeCell ref="B495:B498"/>
    <mergeCell ref="A499:A502"/>
    <mergeCell ref="A503:A506"/>
    <mergeCell ref="A511:A514"/>
    <mergeCell ref="A507:A510"/>
    <mergeCell ref="A519:A522"/>
    <mergeCell ref="A495:A498"/>
    <mergeCell ref="A491:A494"/>
    <mergeCell ref="A478:A482"/>
    <mergeCell ref="C481:C482"/>
    <mergeCell ref="D481:D482"/>
    <mergeCell ref="B638:B641"/>
    <mergeCell ref="A642:A645"/>
    <mergeCell ref="B642:B645"/>
    <mergeCell ref="A527:A530"/>
    <mergeCell ref="B531:B534"/>
    <mergeCell ref="A531:A534"/>
    <mergeCell ref="B566:B569"/>
    <mergeCell ref="A566:A569"/>
    <mergeCell ref="B539:B542"/>
    <mergeCell ref="A630:A633"/>
    <mergeCell ref="B562:B565"/>
    <mergeCell ref="B550:B551"/>
    <mergeCell ref="B422:B425"/>
    <mergeCell ref="B426:B429"/>
    <mergeCell ref="B430:B433"/>
    <mergeCell ref="B434:B437"/>
    <mergeCell ref="A474:A477"/>
    <mergeCell ref="A454:A457"/>
    <mergeCell ref="A458:A461"/>
    <mergeCell ref="B470:B473"/>
    <mergeCell ref="B474:B477"/>
    <mergeCell ref="B446:B449"/>
    <mergeCell ref="A422:A425"/>
    <mergeCell ref="A470:A473"/>
    <mergeCell ref="A466:A469"/>
    <mergeCell ref="A462:A465"/>
    <mergeCell ref="A450:A453"/>
    <mergeCell ref="B462:B465"/>
    <mergeCell ref="B466:B469"/>
    <mergeCell ref="A116:A117"/>
    <mergeCell ref="B116:B117"/>
    <mergeCell ref="A118:A119"/>
    <mergeCell ref="B118:B119"/>
    <mergeCell ref="B50:B54"/>
    <mergeCell ref="A50:A54"/>
    <mergeCell ref="B98:B101"/>
    <mergeCell ref="A98:A101"/>
    <mergeCell ref="A109:A111"/>
    <mergeCell ref="B109:B111"/>
    <mergeCell ref="A112:A114"/>
    <mergeCell ref="B112:B114"/>
    <mergeCell ref="B67:B68"/>
    <mergeCell ref="A67:A68"/>
    <mergeCell ref="B386:B389"/>
    <mergeCell ref="A386:A389"/>
    <mergeCell ref="A232:A235"/>
    <mergeCell ref="B277:B279"/>
    <mergeCell ref="A284:A286"/>
    <mergeCell ref="A334:A336"/>
    <mergeCell ref="B352:B356"/>
    <mergeCell ref="B270:B272"/>
    <mergeCell ref="A268:E268"/>
  </mergeCells>
  <phoneticPr fontId="0" type="noConversion"/>
  <pageMargins left="0.23622047244094491" right="0.23622047244094491" top="0.74803149606299213" bottom="0.74803149606299213" header="0.31496062992125984" footer="0.31496062992125984"/>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I32" sqref="I32"/>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3"/>
  <sheetViews>
    <sheetView zoomScaleNormal="100" zoomScaleSheetLayoutView="100" workbookViewId="0">
      <selection activeCell="A2" sqref="A2:C2"/>
    </sheetView>
  </sheetViews>
  <sheetFormatPr defaultColWidth="9.140625" defaultRowHeight="15" x14ac:dyDescent="0.25"/>
  <cols>
    <col min="1" max="1" width="38.28515625" style="3" customWidth="1"/>
    <col min="2" max="2" width="26.42578125" style="3" customWidth="1"/>
    <col min="3" max="3" width="37.28515625" style="3" customWidth="1"/>
    <col min="4" max="16384" width="9.140625" style="3"/>
  </cols>
  <sheetData>
    <row r="1" spans="1:3" s="2" customFormat="1" ht="21" customHeight="1" x14ac:dyDescent="0.25">
      <c r="A1" s="6"/>
      <c r="B1" s="6"/>
      <c r="C1" s="10" t="s">
        <v>426</v>
      </c>
    </row>
    <row r="2" spans="1:3" s="2" customFormat="1" ht="130.5" customHeight="1" x14ac:dyDescent="0.25">
      <c r="A2" s="1806" t="s">
        <v>514</v>
      </c>
      <c r="B2" s="1806"/>
      <c r="C2" s="1806"/>
    </row>
    <row r="3" spans="1:3" ht="21" x14ac:dyDescent="0.35">
      <c r="A3" s="174"/>
      <c r="B3" s="174"/>
      <c r="C3" s="174"/>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85"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Форма 7</vt:lpstr>
      <vt:lpstr>Лист3</vt:lpstr>
      <vt:lpstr>Лист2</vt:lpstr>
      <vt:lpstr>Лист1</vt:lpstr>
      <vt:lpstr>Форма 8</vt:lpstr>
      <vt:lpstr>Лист4</vt:lpstr>
      <vt:lpstr>Форма 10</vt:lpstr>
      <vt:lpstr>'Форма 10'!Область_печати</vt:lpstr>
      <vt:lpstr>'Форма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Soboleva</cp:lastModifiedBy>
  <cp:lastPrinted>2024-07-05T00:46:46Z</cp:lastPrinted>
  <dcterms:created xsi:type="dcterms:W3CDTF">2013-11-11T03:32:15Z</dcterms:created>
  <dcterms:modified xsi:type="dcterms:W3CDTF">2024-07-05T00:49:18Z</dcterms:modified>
</cp:coreProperties>
</file>