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YandexDisk\FU\2021\budg_grazdan\proekt\"/>
    </mc:Choice>
  </mc:AlternateContent>
  <bookViews>
    <workbookView xWindow="390" yWindow="615" windowWidth="19815" windowHeight="6345"/>
  </bookViews>
  <sheets>
    <sheet name="Доходы" sheetId="2" r:id="rId1"/>
  </sheets>
  <definedNames>
    <definedName name="_xlnm.Print_Titles" localSheetId="0">Доходы!$5:$6</definedName>
  </definedNames>
  <calcPr calcId="152511"/>
</workbook>
</file>

<file path=xl/calcChain.xml><?xml version="1.0" encoding="utf-8"?>
<calcChain xmlns="http://schemas.openxmlformats.org/spreadsheetml/2006/main">
  <c r="J9" i="2" l="1"/>
  <c r="J11" i="2"/>
  <c r="J13" i="2"/>
  <c r="J14" i="2"/>
  <c r="J15" i="2"/>
  <c r="J16" i="2"/>
  <c r="J18" i="2"/>
  <c r="J19" i="2"/>
  <c r="J21" i="2"/>
  <c r="J22" i="2"/>
  <c r="J24" i="2"/>
  <c r="J25" i="2"/>
  <c r="J26" i="2"/>
  <c r="J28" i="2"/>
  <c r="J30" i="2"/>
  <c r="J31" i="2"/>
  <c r="J33" i="2"/>
  <c r="J34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1" i="2"/>
  <c r="J54" i="2"/>
  <c r="J55" i="2"/>
  <c r="J56" i="2"/>
  <c r="J57" i="2"/>
  <c r="J58" i="2"/>
  <c r="J59" i="2"/>
  <c r="I9" i="2"/>
  <c r="I11" i="2"/>
  <c r="I13" i="2"/>
  <c r="I14" i="2"/>
  <c r="I15" i="2"/>
  <c r="I16" i="2"/>
  <c r="I18" i="2"/>
  <c r="I19" i="2"/>
  <c r="I21" i="2"/>
  <c r="I22" i="2"/>
  <c r="I24" i="2"/>
  <c r="I25" i="2"/>
  <c r="I26" i="2"/>
  <c r="I28" i="2"/>
  <c r="I30" i="2"/>
  <c r="I31" i="2"/>
  <c r="I33" i="2"/>
  <c r="I34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1" i="2"/>
  <c r="I54" i="2"/>
  <c r="I55" i="2"/>
  <c r="I56" i="2"/>
  <c r="I57" i="2"/>
  <c r="I58" i="2"/>
  <c r="I59" i="2"/>
  <c r="E35" i="2" l="1"/>
  <c r="F35" i="2"/>
  <c r="G35" i="2"/>
  <c r="H35" i="2"/>
  <c r="D35" i="2"/>
  <c r="E53" i="2"/>
  <c r="G12" i="2"/>
  <c r="H12" i="2"/>
  <c r="F12" i="2"/>
  <c r="E52" i="2"/>
  <c r="F53" i="2"/>
  <c r="G53" i="2"/>
  <c r="G52" i="2" s="1"/>
  <c r="H53" i="2"/>
  <c r="H52" i="2" s="1"/>
  <c r="D53" i="2"/>
  <c r="D52" i="2" s="1"/>
  <c r="F50" i="2"/>
  <c r="G50" i="2"/>
  <c r="H50" i="2"/>
  <c r="E32" i="2"/>
  <c r="F32" i="2"/>
  <c r="G32" i="2"/>
  <c r="H32" i="2"/>
  <c r="E29" i="2"/>
  <c r="F29" i="2"/>
  <c r="G29" i="2"/>
  <c r="H29" i="2"/>
  <c r="E27" i="2"/>
  <c r="F27" i="2"/>
  <c r="G27" i="2"/>
  <c r="H27" i="2"/>
  <c r="E23" i="2"/>
  <c r="F23" i="2"/>
  <c r="G23" i="2"/>
  <c r="H23" i="2"/>
  <c r="E20" i="2"/>
  <c r="F20" i="2"/>
  <c r="G20" i="2"/>
  <c r="H20" i="2"/>
  <c r="E17" i="2"/>
  <c r="F17" i="2"/>
  <c r="G17" i="2"/>
  <c r="H17" i="2"/>
  <c r="E12" i="2"/>
  <c r="E10" i="2"/>
  <c r="F10" i="2"/>
  <c r="G10" i="2"/>
  <c r="H10" i="2"/>
  <c r="E8" i="2"/>
  <c r="F8" i="2"/>
  <c r="G8" i="2"/>
  <c r="H8" i="2"/>
  <c r="D50" i="2"/>
  <c r="D32" i="2"/>
  <c r="D29" i="2"/>
  <c r="D27" i="2"/>
  <c r="D23" i="2"/>
  <c r="D20" i="2"/>
  <c r="D8" i="2"/>
  <c r="D10" i="2"/>
  <c r="D17" i="2"/>
  <c r="D12" i="2"/>
  <c r="J12" i="2" l="1"/>
  <c r="I12" i="2"/>
  <c r="J8" i="2"/>
  <c r="I8" i="2"/>
  <c r="J10" i="2"/>
  <c r="I10" i="2"/>
  <c r="J17" i="2"/>
  <c r="I17" i="2"/>
  <c r="J27" i="2"/>
  <c r="I27" i="2"/>
  <c r="J23" i="2"/>
  <c r="I23" i="2"/>
  <c r="J29" i="2"/>
  <c r="I29" i="2"/>
  <c r="J32" i="2"/>
  <c r="I32" i="2"/>
  <c r="F52" i="2"/>
  <c r="I52" i="2" s="1"/>
  <c r="J53" i="2"/>
  <c r="I53" i="2"/>
  <c r="I35" i="2"/>
  <c r="J50" i="2"/>
  <c r="I50" i="2"/>
  <c r="I20" i="2"/>
  <c r="J20" i="2"/>
  <c r="J35" i="2"/>
  <c r="F7" i="2"/>
  <c r="G7" i="2"/>
  <c r="G60" i="2" s="1"/>
  <c r="E7" i="2"/>
  <c r="H7" i="2"/>
  <c r="H60" i="2" s="1"/>
  <c r="D7" i="2"/>
  <c r="D60" i="2" s="1"/>
  <c r="J52" i="2" l="1"/>
  <c r="F60" i="2"/>
  <c r="I60" i="2" s="1"/>
  <c r="I7" i="2"/>
  <c r="E60" i="2"/>
  <c r="J7" i="2"/>
  <c r="J60" i="2" l="1"/>
</calcChain>
</file>

<file path=xl/sharedStrings.xml><?xml version="1.0" encoding="utf-8"?>
<sst xmlns="http://schemas.openxmlformats.org/spreadsheetml/2006/main" count="173" uniqueCount="122">
  <si>
    <t>Наименование</t>
  </si>
  <si>
    <t>Отчет за 2019 год</t>
  </si>
  <si>
    <t>Прогноз</t>
  </si>
  <si>
    <t>2021 год</t>
  </si>
  <si>
    <t>2022 год</t>
  </si>
  <si>
    <t>2023 год</t>
  </si>
  <si>
    <t>Доходы 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</si>
  <si>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</si>
  <si>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</si>
  <si>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</si>
  <si>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</si>
  <si>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</si>
  <si>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</si>
  <si>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</si>
  <si>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</si>
  <si>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</si>
  <si>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</si>
  <si>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</si>
  <si>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</si>
  <si>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</si>
  <si>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про пользовании природными ресурсами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</si>
  <si>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</si>
  <si>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</si>
  <si>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</si>
  <si>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</si>
  <si>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</si>
  <si>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</si>
  <si>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</si>
  <si>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</si>
  <si>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</si>
  <si>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</si>
  <si>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</si>
  <si>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</si>
  <si>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</si>
  <si>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</si>
  <si>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</si>
  <si>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</si>
  <si>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</si>
  <si>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</si>
  <si>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</si>
  <si>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</si>
  <si>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</si>
  <si>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</si>
  <si>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</si>
  <si>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</si>
  <si>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Возвраты остатков субсидий, субвенций и иных межбюджетных трансфертов, имеющих целевое назначение, прошлых лет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</si>
  <si>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</si>
  <si>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</si>
  <si>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</si>
  <si>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</si>
  <si>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</si>
  <si>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</si>
  <si>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</si>
  <si>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Невыясненные поступления</t>
  </si>
  <si>
    <t>Налог, взимаемый в связи с применением упрощенной системы налогообложения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</si>
  <si>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</si>
  <si>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</si>
  <si>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</si>
  <si>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Платежи в целях возмещения причиненного ущерба (убытков)</t>
  </si>
  <si>
    <t>Код бюджетной классификации</t>
  </si>
  <si>
    <t>000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</si>
  <si>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</si>
  <si>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</si>
  <si>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</si>
  <si>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</si>
  <si>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</si>
  <si>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</si>
  <si>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1 05 01010 01 0000 110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</si>
  <si>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</si>
  <si>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</si>
  <si>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</si>
  <si>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</si>
  <si>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</si>
  <si>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</si>
  <si>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 xml:space="preserve">000 </t>
  </si>
  <si>
    <t>1 08 00000 00 0000 000</t>
  </si>
  <si>
    <t>1 08 03000 01 0000 110</t>
  </si>
  <si>
    <t>1 08 07000 01 0000 110</t>
  </si>
  <si>
    <t>1 11 00000 00 0000 000</t>
  </si>
  <si>
    <t>1 11 01000 00 0000 120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</si>
  <si>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</si>
  <si>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</si>
  <si>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</si>
  <si>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</si>
  <si>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</si>
  <si>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</si>
  <si>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</si>
  <si>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</si>
  <si>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</si>
  <si>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</si>
  <si>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</si>
  <si>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1 16 01000 01 0000 140</t>
  </si>
  <si>
    <t>1 16 02000 02 0000 140</t>
  </si>
  <si>
    <t>1 16 03000 00 0000 140</t>
  </si>
  <si>
    <t>1 16 07000 01 0000 140</t>
  </si>
  <si>
    <t>1 16 10000 00 0000 140</t>
  </si>
  <si>
    <t>1 16 21000 00 0000 140</t>
  </si>
  <si>
    <t>1 16 08000 01 0000 140</t>
  </si>
  <si>
    <t>1 16 25000 00 0000 140</t>
  </si>
  <si>
    <t>1 16 28000 01 0000 140</t>
  </si>
  <si>
    <t>1 16 30000 01 0000 140</t>
  </si>
  <si>
    <t>1 16 33000 00 0000 140</t>
  </si>
  <si>
    <t>1 16 43000 01 0000 140</t>
  </si>
  <si>
    <t>1 16 51000 02 0000 140</t>
  </si>
  <si>
    <t>1 16 90000 00 0000 140</t>
  </si>
  <si>
    <t>1 17 00000 00 0000 000</t>
  </si>
  <si>
    <t>1 17 01000 00 0000 180</t>
  </si>
  <si>
    <t>2 00 00000 00 0000 000</t>
  </si>
  <si>
    <t>2 02 00000 00 0000 000</t>
  </si>
  <si>
    <t>2 02 10000 00 0000 150</t>
  </si>
  <si>
    <t>2 02 20000 00 0000 150</t>
  </si>
  <si>
    <t>2 02 30000 00 0000 150</t>
  </si>
  <si>
    <t>2 02 40000 00 0000 150</t>
  </si>
  <si>
    <t>2 07 00000 00 0000 000</t>
  </si>
  <si>
    <t>2 19 00000 00 0000 000</t>
  </si>
  <si>
    <t>Ожидаемые на 2020 год</t>
  </si>
  <si>
    <t>Отклонение прогноза 2021 года от отчета за 2019 год</t>
  </si>
  <si>
    <t>Отклонение прогноза 2021 года от ожидаемых 2020 года</t>
  </si>
  <si>
    <t>Рублей</t>
  </si>
  <si>
    <t>Штрафы, санкции,возмещение ущерба*</t>
  </si>
  <si>
    <t xml:space="preserve">* В сязи с изменениями, внесенными в Бюджетный кодекс РФ, в части распределения поступлений по штрафам, начиная с  2020 года изменилась бюджетная классификация по"ШТРАФЫ, САНКЦИИ, ВОЗМЕЩЕНИЕ УЩЕРБА" </t>
  </si>
  <si>
    <t>Сведения о доходах бюджета Чугуевского муниципального округа  по видам доходов на очередной финансовый год  и плановый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</si>
</sst>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2" borderId="1" xfId="54" applyNumberFormat="1" applyProtection="1"/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46" xfId="48" applyNumberFormat="1" applyFont="1" applyBorder="1" applyAlignment="1" applyProtection="1">
      <alignment horizontal="left" vertical="top" wrapText="1"/>
    </xf>
    <xf numFmtId="0" fontId="17" fillId="0" borderId="46" xfId="48" applyNumberFormat="1" applyFont="1" applyBorder="1" applyAlignment="1" applyProtection="1">
      <alignment horizontal="left" vertical="top" wrapText="1"/>
    </xf>
    <xf numFmtId="4" fontId="19" fillId="0" borderId="46" xfId="40" applyNumberFormat="1" applyFont="1" applyBorder="1" applyAlignment="1" applyProtection="1">
      <alignment horizontal="center" vertical="center" shrinkToFit="1"/>
    </xf>
    <xf numFmtId="4" fontId="17" fillId="0" borderId="46" xfId="40" applyNumberFormat="1" applyFont="1" applyBorder="1" applyAlignment="1" applyProtection="1">
      <alignment horizontal="center" vertical="center" shrinkToFit="1"/>
    </xf>
    <xf numFmtId="0" fontId="22" fillId="0" borderId="46" xfId="0" applyFont="1" applyBorder="1" applyAlignment="1" applyProtection="1">
      <alignment horizontal="center" vertical="center" wrapText="1"/>
      <protection locked="0"/>
    </xf>
    <xf numFmtId="4" fontId="17" fillId="0" borderId="46" xfId="15" applyNumberFormat="1" applyFont="1" applyBorder="1" applyAlignment="1" applyProtection="1">
      <alignment horizontal="center" vertical="center"/>
    </xf>
    <xf numFmtId="4" fontId="18" fillId="0" borderId="46" xfId="0" applyNumberFormat="1" applyFont="1" applyBorder="1" applyAlignment="1" applyProtection="1">
      <alignment horizontal="center" vertical="center"/>
      <protection locked="0"/>
    </xf>
    <xf numFmtId="4" fontId="19" fillId="0" borderId="46" xfId="15" applyNumberFormat="1" applyFont="1" applyBorder="1" applyAlignment="1" applyProtection="1">
      <alignment horizontal="center" vertical="center"/>
    </xf>
    <xf numFmtId="4" fontId="20" fillId="0" borderId="46" xfId="0" applyNumberFormat="1" applyFont="1" applyBorder="1" applyAlignment="1" applyProtection="1">
      <alignment horizontal="center" vertical="center"/>
      <protection locked="0"/>
    </xf>
    <xf numFmtId="0" fontId="17" fillId="0" borderId="46" xfId="43" applyNumberFormat="1" applyFont="1" applyFill="1" applyBorder="1" applyAlignment="1" applyProtection="1">
      <alignment horizontal="justify" vertical="top" wrapText="1"/>
    </xf>
    <xf numFmtId="0" fontId="17" fillId="0" borderId="49" xfId="48" applyNumberFormat="1" applyFont="1" applyBorder="1" applyAlignment="1" applyProtection="1">
      <alignment horizontal="left" vertical="top" wrapText="1"/>
    </xf>
    <xf numFmtId="4" fontId="19" fillId="0" borderId="51" xfId="40" applyNumberFormat="1" applyFont="1" applyBorder="1" applyAlignment="1" applyProtection="1">
      <alignment horizontal="center" vertical="center" shrinkToFit="1"/>
    </xf>
    <xf numFmtId="4" fontId="17" fillId="0" borderId="51" xfId="40" applyNumberFormat="1" applyFont="1" applyBorder="1" applyAlignment="1" applyProtection="1">
      <alignment horizontal="center" vertical="center" shrinkToFit="1"/>
    </xf>
    <xf numFmtId="49" fontId="19" fillId="0" borderId="49" xfId="48" applyNumberFormat="1" applyFont="1" applyBorder="1" applyAlignment="1" applyProtection="1">
      <alignment horizontal="left" vertical="top" wrapText="1"/>
    </xf>
    <xf numFmtId="49" fontId="19" fillId="0" borderId="51" xfId="48" applyNumberFormat="1" applyFont="1" applyBorder="1" applyAlignment="1" applyProtection="1">
      <alignment horizontal="left" vertical="top" wrapText="1"/>
    </xf>
    <xf numFmtId="49" fontId="19" fillId="0" borderId="56" xfId="48" applyNumberFormat="1" applyFont="1" applyBorder="1" applyAlignment="1" applyProtection="1">
      <alignment horizontal="left" vertical="top" wrapText="1"/>
    </xf>
    <xf numFmtId="49" fontId="19" fillId="0" borderId="57" xfId="48" applyNumberFormat="1" applyFont="1" applyBorder="1" applyAlignment="1" applyProtection="1">
      <alignment horizontal="left" vertical="top" wrapText="1"/>
    </xf>
    <xf numFmtId="49" fontId="17" fillId="0" borderId="49" xfId="48" applyNumberFormat="1" applyFont="1" applyBorder="1" applyAlignment="1" applyProtection="1">
      <alignment horizontal="left" vertical="top" wrapText="1"/>
    </xf>
    <xf numFmtId="49" fontId="17" fillId="0" borderId="51" xfId="48" applyNumberFormat="1" applyFont="1" applyBorder="1" applyAlignment="1" applyProtection="1">
      <alignment horizontal="left" vertical="top" wrapText="1"/>
    </xf>
    <xf numFmtId="49" fontId="17" fillId="0" borderId="49" xfId="43" applyNumberFormat="1" applyFont="1" applyFill="1" applyBorder="1" applyAlignment="1" applyProtection="1">
      <alignment horizontal="justify" vertical="top" wrapText="1"/>
    </xf>
    <xf numFmtId="49" fontId="17" fillId="0" borderId="51" xfId="43" applyNumberFormat="1" applyFont="1" applyFill="1" applyBorder="1" applyAlignment="1" applyProtection="1">
      <alignment horizontal="justify" vertical="top" wrapText="1"/>
    </xf>
    <xf numFmtId="49" fontId="17" fillId="0" borderId="54" xfId="48" applyNumberFormat="1" applyFont="1" applyBorder="1" applyAlignment="1" applyProtection="1">
      <alignment horizontal="left" vertical="top" wrapText="1"/>
    </xf>
    <xf numFmtId="49" fontId="17" fillId="0" borderId="55" xfId="48" applyNumberFormat="1" applyFont="1" applyBorder="1" applyAlignment="1" applyProtection="1">
      <alignment horizontal="left" vertical="top" wrapText="1"/>
    </xf>
    <xf numFmtId="49" fontId="17" fillId="0" borderId="52" xfId="48" applyNumberFormat="1" applyFont="1" applyBorder="1" applyAlignment="1" applyProtection="1">
      <alignment horizontal="left" vertical="top" wrapText="1"/>
    </xf>
    <xf numFmtId="49" fontId="17" fillId="0" borderId="53" xfId="48" applyNumberFormat="1" applyFont="1" applyBorder="1" applyAlignment="1" applyProtection="1">
      <alignment horizontal="left" vertical="top" wrapText="1"/>
    </xf>
    <xf numFmtId="49" fontId="21" fillId="0" borderId="54" xfId="18" applyNumberFormat="1" applyFont="1" applyBorder="1" applyProtection="1"/>
    <xf numFmtId="49" fontId="21" fillId="0" borderId="55" xfId="18" applyNumberFormat="1" applyFont="1" applyBorder="1" applyProtection="1"/>
    <xf numFmtId="4" fontId="21" fillId="0" borderId="51" xfId="52" applyNumberFormat="1" applyFont="1" applyBorder="1" applyAlignment="1" applyProtection="1">
      <alignment horizontal="center" vertical="center"/>
    </xf>
    <xf numFmtId="4" fontId="21" fillId="0" borderId="46" xfId="52" applyNumberFormat="1" applyFont="1" applyBorder="1" applyAlignment="1" applyProtection="1">
      <alignment horizontal="center" vertical="center"/>
    </xf>
    <xf numFmtId="0" fontId="22" fillId="0" borderId="0" xfId="0" applyFont="1" applyProtection="1">
      <protection locked="0"/>
    </xf>
    <xf numFmtId="0" fontId="21" fillId="0" borderId="46" xfId="18" applyNumberFormat="1" applyFont="1" applyBorder="1" applyAlignment="1" applyProtection="1">
      <alignment horizontal="left" vertical="top"/>
    </xf>
    <xf numFmtId="4" fontId="20" fillId="0" borderId="46" xfId="0" applyNumberFormat="1" applyFont="1" applyBorder="1" applyProtection="1">
      <protection locked="0"/>
    </xf>
    <xf numFmtId="0" fontId="23" fillId="0" borderId="0" xfId="0" applyFont="1" applyAlignment="1" applyProtection="1">
      <alignment horizontal="right"/>
      <protection locked="0"/>
    </xf>
    <xf numFmtId="0" fontId="24" fillId="0" borderId="1" xfId="33" applyNumberFormat="1" applyFont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wrapText="1"/>
      <protection locked="0"/>
    </xf>
    <xf numFmtId="0" fontId="20" fillId="0" borderId="48" xfId="0" applyFont="1" applyBorder="1" applyAlignment="1" applyProtection="1">
      <alignment horizontal="center" wrapText="1"/>
      <protection locked="0"/>
    </xf>
    <xf numFmtId="49" fontId="21" fillId="0" borderId="46" xfId="35" applyFont="1" applyBorder="1" applyAlignment="1">
      <alignment horizontal="center" vertical="center" wrapText="1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1" fillId="0" borderId="46" xfId="10" applyNumberFormat="1" applyFont="1" applyBorder="1" applyAlignment="1" applyProtection="1">
      <alignment horizontal="center" vertical="center" wrapText="1"/>
    </xf>
    <xf numFmtId="49" fontId="21" fillId="0" borderId="46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85" zoomScaleNormal="85" zoomScaleSheetLayoutView="100" workbookViewId="0">
      <selection activeCell="A2" sqref="A2:J2"/>
    </sheetView>
  </sheetViews>
  <sheetFormatPr defaultRowHeight="15" x14ac:dyDescent="0.25"/>
  <cols>
    <col min="1" max="1" width="66.85546875" style="1" customWidth="1"/>
    <col min="2" max="2" width="5.7109375" style="1" customWidth="1"/>
    <col min="3" max="3" width="25.85546875" style="1" customWidth="1"/>
    <col min="4" max="4" width="24.140625" style="1" customWidth="1"/>
    <col min="5" max="5" width="20.85546875" style="1" customWidth="1"/>
    <col min="6" max="6" width="21.140625" style="1" customWidth="1"/>
    <col min="7" max="7" width="19.5703125" style="1" customWidth="1"/>
    <col min="8" max="8" width="18.42578125" style="1" customWidth="1"/>
    <col min="9" max="9" width="23.140625" style="1" customWidth="1"/>
    <col min="10" max="10" width="22.42578125" style="1" customWidth="1"/>
    <col min="11" max="16384" width="9.140625" style="1"/>
  </cols>
  <sheetData>
    <row r="1" spans="1:10" ht="17.100000000000001" customHeight="1" x14ac:dyDescent="0.25">
      <c r="A1" s="2"/>
      <c r="B1" s="2"/>
      <c r="C1" s="2"/>
      <c r="D1" s="3"/>
      <c r="E1" s="4"/>
    </row>
    <row r="2" spans="1:10" ht="24" customHeight="1" x14ac:dyDescent="0.25">
      <c r="A2" s="43" t="s">
        <v>121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95" customHeight="1" x14ac:dyDescent="0.25">
      <c r="A3" s="4"/>
      <c r="B3" s="4"/>
      <c r="C3" s="4"/>
      <c r="D3" s="4"/>
      <c r="E3" s="4"/>
    </row>
    <row r="4" spans="1:10" ht="18" customHeight="1" x14ac:dyDescent="0.3">
      <c r="A4" s="2"/>
      <c r="B4" s="2"/>
      <c r="C4" s="2"/>
      <c r="D4" s="6"/>
      <c r="E4" s="4"/>
      <c r="J4" s="42" t="s">
        <v>118</v>
      </c>
    </row>
    <row r="5" spans="1:10" s="9" customFormat="1" ht="27.75" customHeight="1" x14ac:dyDescent="0.25">
      <c r="A5" s="46" t="s">
        <v>0</v>
      </c>
      <c r="B5" s="46" t="s">
        <v>59</v>
      </c>
      <c r="C5" s="46"/>
      <c r="D5" s="51" t="s">
        <v>1</v>
      </c>
      <c r="E5" s="50" t="s">
        <v>115</v>
      </c>
      <c r="F5" s="47" t="s">
        <v>2</v>
      </c>
      <c r="G5" s="48"/>
      <c r="H5" s="49"/>
      <c r="I5" s="44" t="s">
        <v>116</v>
      </c>
      <c r="J5" s="44" t="s">
        <v>117</v>
      </c>
    </row>
    <row r="6" spans="1:10" s="9" customFormat="1" ht="39.75" customHeight="1" x14ac:dyDescent="0.25">
      <c r="A6" s="46"/>
      <c r="B6" s="46"/>
      <c r="C6" s="46"/>
      <c r="D6" s="51"/>
      <c r="E6" s="50"/>
      <c r="F6" s="14" t="s">
        <v>3</v>
      </c>
      <c r="G6" s="14" t="s">
        <v>4</v>
      </c>
      <c r="H6" s="14" t="s">
        <v>5</v>
      </c>
      <c r="I6" s="45"/>
      <c r="J6" s="45"/>
    </row>
    <row r="7" spans="1:10" s="9" customFormat="1" ht="22.5" customHeight="1" x14ac:dyDescent="0.25">
      <c r="A7" s="10" t="s">
        <v>7</v>
      </c>
      <c r="B7" s="23" t="s">
        <v>60</v>
      </c>
      <c r="C7" s="24" t="s">
        <v>61</v>
      </c>
      <c r="D7" s="21">
        <f>D8+D10+D12+D17+D20+D23+D27+D29+D32+D35+D50</f>
        <v>464488740.82999998</v>
      </c>
      <c r="E7" s="12">
        <f>E8+E10+E12+E17+E20+E23+E27+E29+E32+E35+E50</f>
        <v>396824430</v>
      </c>
      <c r="F7" s="12">
        <f>F8+F10+F12+F17+F20+F23+F27+F29+F32+F35+F50</f>
        <v>412364700</v>
      </c>
      <c r="G7" s="12">
        <f>G8+G10+G12+G17+G20+G23+G27+G29+G32+G35+G50</f>
        <v>427204000</v>
      </c>
      <c r="H7" s="12">
        <f>H8+H10+H12+H17+H20+H23+H27+H29+H32+H35+H50</f>
        <v>445122900</v>
      </c>
      <c r="I7" s="18">
        <f>F7-D7</f>
        <v>-52124040.829999983</v>
      </c>
      <c r="J7" s="18">
        <f>F7-E7</f>
        <v>15540270</v>
      </c>
    </row>
    <row r="8" spans="1:10" s="9" customFormat="1" ht="24" customHeight="1" x14ac:dyDescent="0.25">
      <c r="A8" s="10" t="s">
        <v>8</v>
      </c>
      <c r="B8" s="23" t="s">
        <v>60</v>
      </c>
      <c r="C8" s="24" t="s">
        <v>62</v>
      </c>
      <c r="D8" s="21">
        <f>D9</f>
        <v>295033677.41000003</v>
      </c>
      <c r="E8" s="12">
        <f t="shared" ref="E8:H8" si="0">E9</f>
        <v>289752800</v>
      </c>
      <c r="F8" s="12">
        <f t="shared" si="0"/>
        <v>308174000</v>
      </c>
      <c r="G8" s="12">
        <f t="shared" si="0"/>
        <v>320500000</v>
      </c>
      <c r="H8" s="12">
        <f t="shared" si="0"/>
        <v>333320000</v>
      </c>
      <c r="I8" s="18">
        <f t="shared" ref="I8:I60" si="1">F8-D8</f>
        <v>13140322.589999974</v>
      </c>
      <c r="J8" s="18">
        <f t="shared" ref="J8:J60" si="2">F8-E8</f>
        <v>18421200</v>
      </c>
    </row>
    <row r="9" spans="1:10" s="8" customFormat="1" ht="22.5" customHeight="1" x14ac:dyDescent="0.25">
      <c r="A9" s="11" t="s">
        <v>11</v>
      </c>
      <c r="B9" s="27" t="s">
        <v>60</v>
      </c>
      <c r="C9" s="28" t="s">
        <v>63</v>
      </c>
      <c r="D9" s="22">
        <v>295033677.41000003</v>
      </c>
      <c r="E9" s="15">
        <v>289752800</v>
      </c>
      <c r="F9" s="16">
        <v>308174000</v>
      </c>
      <c r="G9" s="16">
        <v>320500000</v>
      </c>
      <c r="H9" s="16">
        <v>333320000</v>
      </c>
      <c r="I9" s="16">
        <f t="shared" si="1"/>
        <v>13140322.589999974</v>
      </c>
      <c r="J9" s="16">
        <f t="shared" si="2"/>
        <v>18421200</v>
      </c>
    </row>
    <row r="10" spans="1:10" s="9" customFormat="1" ht="35.25" customHeight="1" x14ac:dyDescent="0.25">
      <c r="A10" s="10" t="s">
        <v>9</v>
      </c>
      <c r="B10" s="25" t="s">
        <v>60</v>
      </c>
      <c r="C10" s="26" t="s">
        <v>64</v>
      </c>
      <c r="D10" s="21">
        <f>D11</f>
        <v>25004822.390000001</v>
      </c>
      <c r="E10" s="12">
        <f t="shared" ref="E10:H10" si="3">E11</f>
        <v>23690700</v>
      </c>
      <c r="F10" s="12">
        <f t="shared" si="3"/>
        <v>22881700</v>
      </c>
      <c r="G10" s="12">
        <f t="shared" si="3"/>
        <v>23797000</v>
      </c>
      <c r="H10" s="12">
        <f t="shared" si="3"/>
        <v>24748900</v>
      </c>
      <c r="I10" s="18">
        <f t="shared" si="1"/>
        <v>-2123122.3900000006</v>
      </c>
      <c r="J10" s="18">
        <f t="shared" si="2"/>
        <v>-809000</v>
      </c>
    </row>
    <row r="11" spans="1:10" s="8" customFormat="1" ht="39" customHeight="1" x14ac:dyDescent="0.25">
      <c r="A11" s="11" t="s">
        <v>10</v>
      </c>
      <c r="B11" s="27" t="s">
        <v>60</v>
      </c>
      <c r="C11" s="28" t="s">
        <v>65</v>
      </c>
      <c r="D11" s="22">
        <v>25004822.390000001</v>
      </c>
      <c r="E11" s="15">
        <v>23690700</v>
      </c>
      <c r="F11" s="16">
        <v>22881700</v>
      </c>
      <c r="G11" s="16">
        <v>23797000</v>
      </c>
      <c r="H11" s="16">
        <v>24748900</v>
      </c>
      <c r="I11" s="16">
        <f t="shared" si="1"/>
        <v>-2123122.3900000006</v>
      </c>
      <c r="J11" s="16">
        <f t="shared" si="2"/>
        <v>-809000</v>
      </c>
    </row>
    <row r="12" spans="1:10" s="9" customFormat="1" ht="21" customHeight="1" x14ac:dyDescent="0.25">
      <c r="A12" s="10" t="s">
        <v>12</v>
      </c>
      <c r="B12" s="23" t="s">
        <v>60</v>
      </c>
      <c r="C12" s="24" t="s">
        <v>66</v>
      </c>
      <c r="D12" s="21">
        <f>D14+D15+D16</f>
        <v>17771074.609999999</v>
      </c>
      <c r="E12" s="12">
        <f>E14+E15+E16</f>
        <v>15265000</v>
      </c>
      <c r="F12" s="12">
        <f>F13+F14+F15+F16</f>
        <v>5641000</v>
      </c>
      <c r="G12" s="12">
        <f t="shared" ref="G12:H12" si="4">G13+G14+G15+G16</f>
        <v>2484000</v>
      </c>
      <c r="H12" s="12">
        <f t="shared" si="4"/>
        <v>2529000</v>
      </c>
      <c r="I12" s="18">
        <f t="shared" si="1"/>
        <v>-12130074.609999999</v>
      </c>
      <c r="J12" s="18">
        <f t="shared" si="2"/>
        <v>-9624000</v>
      </c>
    </row>
    <row r="13" spans="1:10" s="8" customFormat="1" ht="34.5" customHeight="1" x14ac:dyDescent="0.25">
      <c r="A13" s="19" t="s">
        <v>54</v>
      </c>
      <c r="B13" s="29" t="s">
        <v>60</v>
      </c>
      <c r="C13" s="30" t="s">
        <v>67</v>
      </c>
      <c r="D13" s="22">
        <v>0</v>
      </c>
      <c r="E13" s="13">
        <v>0</v>
      </c>
      <c r="F13" s="13">
        <v>1076000</v>
      </c>
      <c r="G13" s="13">
        <v>1119000</v>
      </c>
      <c r="H13" s="13">
        <v>1164000</v>
      </c>
      <c r="I13" s="16">
        <f t="shared" si="1"/>
        <v>1076000</v>
      </c>
      <c r="J13" s="16">
        <f t="shared" si="2"/>
        <v>1076000</v>
      </c>
    </row>
    <row r="14" spans="1:10" s="8" customFormat="1" ht="36.75" customHeight="1" x14ac:dyDescent="0.25">
      <c r="A14" s="11" t="s">
        <v>13</v>
      </c>
      <c r="B14" s="27" t="s">
        <v>60</v>
      </c>
      <c r="C14" s="28" t="s">
        <v>68</v>
      </c>
      <c r="D14" s="22">
        <v>17372759.07</v>
      </c>
      <c r="E14" s="15">
        <v>13900000</v>
      </c>
      <c r="F14" s="16">
        <v>3200000</v>
      </c>
      <c r="G14" s="16">
        <v>0</v>
      </c>
      <c r="H14" s="16">
        <v>0</v>
      </c>
      <c r="I14" s="16">
        <f t="shared" si="1"/>
        <v>-14172759.07</v>
      </c>
      <c r="J14" s="16">
        <f t="shared" si="2"/>
        <v>-10700000</v>
      </c>
    </row>
    <row r="15" spans="1:10" s="8" customFormat="1" ht="24" customHeight="1" x14ac:dyDescent="0.25">
      <c r="A15" s="11" t="s">
        <v>14</v>
      </c>
      <c r="B15" s="27" t="s">
        <v>60</v>
      </c>
      <c r="C15" s="28" t="s">
        <v>69</v>
      </c>
      <c r="D15" s="22">
        <v>303882.65000000002</v>
      </c>
      <c r="E15" s="15">
        <v>1230000</v>
      </c>
      <c r="F15" s="16">
        <v>1230000</v>
      </c>
      <c r="G15" s="16">
        <v>1230000</v>
      </c>
      <c r="H15" s="16">
        <v>1230000</v>
      </c>
      <c r="I15" s="16">
        <f t="shared" si="1"/>
        <v>926117.35</v>
      </c>
      <c r="J15" s="16">
        <f t="shared" si="2"/>
        <v>0</v>
      </c>
    </row>
    <row r="16" spans="1:10" s="8" customFormat="1" ht="36" customHeight="1" x14ac:dyDescent="0.25">
      <c r="A16" s="11" t="s">
        <v>15</v>
      </c>
      <c r="B16" s="27" t="s">
        <v>60</v>
      </c>
      <c r="C16" s="28" t="s">
        <v>70</v>
      </c>
      <c r="D16" s="22">
        <v>94432.89</v>
      </c>
      <c r="E16" s="15">
        <v>135000</v>
      </c>
      <c r="F16" s="16">
        <v>135000</v>
      </c>
      <c r="G16" s="16">
        <v>135000</v>
      </c>
      <c r="H16" s="16">
        <v>135000</v>
      </c>
      <c r="I16" s="16">
        <f t="shared" si="1"/>
        <v>40567.11</v>
      </c>
      <c r="J16" s="16">
        <f t="shared" si="2"/>
        <v>0</v>
      </c>
    </row>
    <row r="17" spans="1:10" s="9" customFormat="1" ht="19.5" customHeight="1" x14ac:dyDescent="0.25">
      <c r="A17" s="10" t="s">
        <v>16</v>
      </c>
      <c r="B17" s="25" t="s">
        <v>60</v>
      </c>
      <c r="C17" s="26" t="s">
        <v>71</v>
      </c>
      <c r="D17" s="21">
        <f>D18+D19</f>
        <v>12439161.48</v>
      </c>
      <c r="E17" s="12">
        <f t="shared" ref="E17:H17" si="5">E18+E19</f>
        <v>14299000</v>
      </c>
      <c r="F17" s="12">
        <f t="shared" si="5"/>
        <v>18200000</v>
      </c>
      <c r="G17" s="12">
        <f t="shared" si="5"/>
        <v>18440000</v>
      </c>
      <c r="H17" s="12">
        <f t="shared" si="5"/>
        <v>18690000</v>
      </c>
      <c r="I17" s="18">
        <f t="shared" si="1"/>
        <v>5760838.5199999996</v>
      </c>
      <c r="J17" s="18">
        <f t="shared" si="2"/>
        <v>3901000</v>
      </c>
    </row>
    <row r="18" spans="1:10" s="8" customFormat="1" ht="20.25" customHeight="1" x14ac:dyDescent="0.25">
      <c r="A18" s="11" t="s">
        <v>17</v>
      </c>
      <c r="B18" s="27" t="s">
        <v>60</v>
      </c>
      <c r="C18" s="28" t="s">
        <v>72</v>
      </c>
      <c r="D18" s="22">
        <v>5363035.47</v>
      </c>
      <c r="E18" s="15">
        <v>5450000</v>
      </c>
      <c r="F18" s="16">
        <v>6000000</v>
      </c>
      <c r="G18" s="16">
        <v>6240000</v>
      </c>
      <c r="H18" s="16">
        <v>6490000</v>
      </c>
      <c r="I18" s="16">
        <f t="shared" si="1"/>
        <v>636964.53000000026</v>
      </c>
      <c r="J18" s="16">
        <f t="shared" si="2"/>
        <v>550000</v>
      </c>
    </row>
    <row r="19" spans="1:10" s="8" customFormat="1" ht="17.25" customHeight="1" x14ac:dyDescent="0.25">
      <c r="A19" s="11" t="s">
        <v>46</v>
      </c>
      <c r="B19" s="27" t="s">
        <v>60</v>
      </c>
      <c r="C19" s="28" t="s">
        <v>73</v>
      </c>
      <c r="D19" s="22">
        <v>7076126.0099999998</v>
      </c>
      <c r="E19" s="15">
        <v>8849000</v>
      </c>
      <c r="F19" s="16">
        <v>12200000</v>
      </c>
      <c r="G19" s="16">
        <v>12200000</v>
      </c>
      <c r="H19" s="16">
        <v>12200000</v>
      </c>
      <c r="I19" s="16">
        <f t="shared" si="1"/>
        <v>5123873.99</v>
      </c>
      <c r="J19" s="16">
        <f t="shared" si="2"/>
        <v>3351000</v>
      </c>
    </row>
    <row r="20" spans="1:10" s="9" customFormat="1" ht="19.5" customHeight="1" x14ac:dyDescent="0.25">
      <c r="A20" s="10" t="s">
        <v>18</v>
      </c>
      <c r="B20" s="23" t="s">
        <v>74</v>
      </c>
      <c r="C20" s="24" t="s">
        <v>75</v>
      </c>
      <c r="D20" s="21">
        <f>D21+D22</f>
        <v>1927327.07</v>
      </c>
      <c r="E20" s="12">
        <f t="shared" ref="E20:H20" si="6">E21+E22</f>
        <v>1850000</v>
      </c>
      <c r="F20" s="12">
        <f t="shared" si="6"/>
        <v>1850000</v>
      </c>
      <c r="G20" s="12">
        <f t="shared" si="6"/>
        <v>1850000</v>
      </c>
      <c r="H20" s="12">
        <f t="shared" si="6"/>
        <v>1850000</v>
      </c>
      <c r="I20" s="18">
        <f t="shared" si="1"/>
        <v>-77327.070000000065</v>
      </c>
      <c r="J20" s="18">
        <f t="shared" si="2"/>
        <v>0</v>
      </c>
    </row>
    <row r="21" spans="1:10" s="8" customFormat="1" ht="39.75" customHeight="1" x14ac:dyDescent="0.25">
      <c r="A21" s="11" t="s">
        <v>47</v>
      </c>
      <c r="B21" s="27" t="s">
        <v>60</v>
      </c>
      <c r="C21" s="28" t="s">
        <v>76</v>
      </c>
      <c r="D21" s="22">
        <v>1907327.07</v>
      </c>
      <c r="E21" s="15">
        <v>1850000</v>
      </c>
      <c r="F21" s="16">
        <v>1850000</v>
      </c>
      <c r="G21" s="16">
        <v>1850000</v>
      </c>
      <c r="H21" s="16">
        <v>1850000</v>
      </c>
      <c r="I21" s="16">
        <f t="shared" si="1"/>
        <v>-57327.070000000065</v>
      </c>
      <c r="J21" s="16">
        <f t="shared" si="2"/>
        <v>0</v>
      </c>
    </row>
    <row r="22" spans="1:10" s="8" customFormat="1" ht="36" customHeight="1" x14ac:dyDescent="0.25">
      <c r="A22" s="11" t="s">
        <v>48</v>
      </c>
      <c r="B22" s="27" t="s">
        <v>60</v>
      </c>
      <c r="C22" s="28" t="s">
        <v>77</v>
      </c>
      <c r="D22" s="22">
        <v>20000</v>
      </c>
      <c r="E22" s="15">
        <v>0</v>
      </c>
      <c r="F22" s="16">
        <v>0</v>
      </c>
      <c r="G22" s="16">
        <v>0</v>
      </c>
      <c r="H22" s="16">
        <v>0</v>
      </c>
      <c r="I22" s="16">
        <f t="shared" si="1"/>
        <v>-20000</v>
      </c>
      <c r="J22" s="16">
        <f t="shared" si="2"/>
        <v>0</v>
      </c>
    </row>
    <row r="23" spans="1:10" s="9" customFormat="1" ht="39" customHeight="1" x14ac:dyDescent="0.25">
      <c r="A23" s="10" t="s">
        <v>19</v>
      </c>
      <c r="B23" s="25" t="s">
        <v>60</v>
      </c>
      <c r="C23" s="26" t="s">
        <v>78</v>
      </c>
      <c r="D23" s="21">
        <f>D24+D25+D26</f>
        <v>27775604.509999998</v>
      </c>
      <c r="E23" s="12">
        <f t="shared" ref="E23:H23" si="7">E24+E25+E26</f>
        <v>27636400</v>
      </c>
      <c r="F23" s="12">
        <f t="shared" si="7"/>
        <v>25828000</v>
      </c>
      <c r="G23" s="12">
        <f t="shared" si="7"/>
        <v>28960000</v>
      </c>
      <c r="H23" s="12">
        <f t="shared" si="7"/>
        <v>32381000</v>
      </c>
      <c r="I23" s="18">
        <f t="shared" si="1"/>
        <v>-1947604.5099999979</v>
      </c>
      <c r="J23" s="18">
        <f t="shared" si="2"/>
        <v>-1808400</v>
      </c>
    </row>
    <row r="24" spans="1:10" s="8" customFormat="1" ht="84" customHeight="1" x14ac:dyDescent="0.25">
      <c r="A24" s="11" t="s">
        <v>49</v>
      </c>
      <c r="B24" s="27" t="s">
        <v>60</v>
      </c>
      <c r="C24" s="28" t="s">
        <v>79</v>
      </c>
      <c r="D24" s="22">
        <v>5441.43</v>
      </c>
      <c r="E24" s="15">
        <v>0</v>
      </c>
      <c r="F24" s="16">
        <v>0</v>
      </c>
      <c r="G24" s="16">
        <v>0</v>
      </c>
      <c r="H24" s="16">
        <v>0</v>
      </c>
      <c r="I24" s="16">
        <f t="shared" si="1"/>
        <v>-5441.43</v>
      </c>
      <c r="J24" s="16">
        <f t="shared" si="2"/>
        <v>0</v>
      </c>
    </row>
    <row r="25" spans="1:10" s="8" customFormat="1" ht="99" customHeight="1" x14ac:dyDescent="0.25">
      <c r="A25" s="11" t="s">
        <v>50</v>
      </c>
      <c r="B25" s="27" t="s">
        <v>60</v>
      </c>
      <c r="C25" s="28" t="s">
        <v>80</v>
      </c>
      <c r="D25" s="22">
        <v>22747659.559999999</v>
      </c>
      <c r="E25" s="15">
        <v>22584400</v>
      </c>
      <c r="F25" s="16">
        <v>20800000</v>
      </c>
      <c r="G25" s="16">
        <v>23750000</v>
      </c>
      <c r="H25" s="16">
        <v>26970000</v>
      </c>
      <c r="I25" s="16">
        <f t="shared" si="1"/>
        <v>-1947659.5599999987</v>
      </c>
      <c r="J25" s="16">
        <f t="shared" si="2"/>
        <v>-1784400</v>
      </c>
    </row>
    <row r="26" spans="1:10" s="8" customFormat="1" ht="83.25" customHeight="1" x14ac:dyDescent="0.25">
      <c r="A26" s="11" t="s">
        <v>51</v>
      </c>
      <c r="B26" s="27" t="s">
        <v>60</v>
      </c>
      <c r="C26" s="28" t="s">
        <v>81</v>
      </c>
      <c r="D26" s="22">
        <v>5022503.5199999996</v>
      </c>
      <c r="E26" s="15">
        <v>5052000</v>
      </c>
      <c r="F26" s="16">
        <v>5028000</v>
      </c>
      <c r="G26" s="16">
        <v>5210000</v>
      </c>
      <c r="H26" s="16">
        <v>5411000</v>
      </c>
      <c r="I26" s="16">
        <f t="shared" si="1"/>
        <v>5496.480000000447</v>
      </c>
      <c r="J26" s="16">
        <f t="shared" si="2"/>
        <v>-24000</v>
      </c>
    </row>
    <row r="27" spans="1:10" s="9" customFormat="1" ht="21" customHeight="1" x14ac:dyDescent="0.25">
      <c r="A27" s="10" t="s">
        <v>20</v>
      </c>
      <c r="B27" s="25" t="s">
        <v>60</v>
      </c>
      <c r="C27" s="26" t="s">
        <v>82</v>
      </c>
      <c r="D27" s="21">
        <f>D28</f>
        <v>923280.04</v>
      </c>
      <c r="E27" s="12">
        <f t="shared" ref="E27:H27" si="8">E28</f>
        <v>870000</v>
      </c>
      <c r="F27" s="12">
        <f t="shared" si="8"/>
        <v>725000</v>
      </c>
      <c r="G27" s="12">
        <f t="shared" si="8"/>
        <v>725000</v>
      </c>
      <c r="H27" s="12">
        <f t="shared" si="8"/>
        <v>725000</v>
      </c>
      <c r="I27" s="18">
        <f t="shared" si="1"/>
        <v>-198280.04000000004</v>
      </c>
      <c r="J27" s="18">
        <f t="shared" si="2"/>
        <v>-145000</v>
      </c>
    </row>
    <row r="28" spans="1:10" s="8" customFormat="1" ht="21" customHeight="1" x14ac:dyDescent="0.25">
      <c r="A28" s="11" t="s">
        <v>52</v>
      </c>
      <c r="B28" s="27" t="s">
        <v>60</v>
      </c>
      <c r="C28" s="28" t="s">
        <v>83</v>
      </c>
      <c r="D28" s="22">
        <v>923280.04</v>
      </c>
      <c r="E28" s="15">
        <v>870000</v>
      </c>
      <c r="F28" s="16">
        <v>725000</v>
      </c>
      <c r="G28" s="16">
        <v>725000</v>
      </c>
      <c r="H28" s="16">
        <v>725000</v>
      </c>
      <c r="I28" s="16">
        <f t="shared" si="1"/>
        <v>-198280.04000000004</v>
      </c>
      <c r="J28" s="16">
        <f t="shared" si="2"/>
        <v>-145000</v>
      </c>
    </row>
    <row r="29" spans="1:10" s="9" customFormat="1" ht="36" customHeight="1" x14ac:dyDescent="0.25">
      <c r="A29" s="10" t="s">
        <v>21</v>
      </c>
      <c r="B29" s="23" t="s">
        <v>74</v>
      </c>
      <c r="C29" s="24" t="s">
        <v>84</v>
      </c>
      <c r="D29" s="21">
        <f>D30+D31</f>
        <v>16230852.699999999</v>
      </c>
      <c r="E29" s="12">
        <f t="shared" ref="E29:H29" si="9">E30+E31</f>
        <v>10488000</v>
      </c>
      <c r="F29" s="12">
        <f t="shared" si="9"/>
        <v>15985000</v>
      </c>
      <c r="G29" s="12">
        <f t="shared" si="9"/>
        <v>16785000</v>
      </c>
      <c r="H29" s="12">
        <f t="shared" si="9"/>
        <v>17629000</v>
      </c>
      <c r="I29" s="18">
        <f t="shared" si="1"/>
        <v>-245852.69999999925</v>
      </c>
      <c r="J29" s="18">
        <f t="shared" si="2"/>
        <v>5497000</v>
      </c>
    </row>
    <row r="30" spans="1:10" s="8" customFormat="1" ht="21.75" customHeight="1" x14ac:dyDescent="0.25">
      <c r="A30" s="11" t="s">
        <v>22</v>
      </c>
      <c r="B30" s="27" t="s">
        <v>60</v>
      </c>
      <c r="C30" s="28" t="s">
        <v>85</v>
      </c>
      <c r="D30" s="22">
        <v>15459385.43</v>
      </c>
      <c r="E30" s="15">
        <v>10150000</v>
      </c>
      <c r="F30" s="16">
        <v>15985000</v>
      </c>
      <c r="G30" s="16">
        <v>16785000</v>
      </c>
      <c r="H30" s="16">
        <v>17629000</v>
      </c>
      <c r="I30" s="16">
        <f t="shared" si="1"/>
        <v>525614.5700000003</v>
      </c>
      <c r="J30" s="16">
        <f t="shared" si="2"/>
        <v>5835000</v>
      </c>
    </row>
    <row r="31" spans="1:10" s="8" customFormat="1" ht="23.25" customHeight="1" x14ac:dyDescent="0.25">
      <c r="A31" s="11" t="s">
        <v>23</v>
      </c>
      <c r="B31" s="27" t="s">
        <v>60</v>
      </c>
      <c r="C31" s="28" t="s">
        <v>86</v>
      </c>
      <c r="D31" s="22">
        <v>771467.27</v>
      </c>
      <c r="E31" s="15">
        <v>338000</v>
      </c>
      <c r="F31" s="16">
        <v>0</v>
      </c>
      <c r="G31" s="16">
        <v>0</v>
      </c>
      <c r="H31" s="16">
        <v>0</v>
      </c>
      <c r="I31" s="16">
        <f t="shared" si="1"/>
        <v>-771467.27</v>
      </c>
      <c r="J31" s="16">
        <f t="shared" si="2"/>
        <v>-338000</v>
      </c>
    </row>
    <row r="32" spans="1:10" s="9" customFormat="1" ht="36.75" customHeight="1" x14ac:dyDescent="0.25">
      <c r="A32" s="10" t="s">
        <v>24</v>
      </c>
      <c r="B32" s="23" t="s">
        <v>60</v>
      </c>
      <c r="C32" s="24" t="s">
        <v>87</v>
      </c>
      <c r="D32" s="21">
        <f>D33+D34</f>
        <v>61888352.07</v>
      </c>
      <c r="E32" s="12">
        <f t="shared" ref="E32:H32" si="10">E33+E34</f>
        <v>3808780</v>
      </c>
      <c r="F32" s="12">
        <f t="shared" si="10"/>
        <v>6000000</v>
      </c>
      <c r="G32" s="12">
        <f t="shared" si="10"/>
        <v>6500000</v>
      </c>
      <c r="H32" s="12">
        <f t="shared" si="10"/>
        <v>6000000</v>
      </c>
      <c r="I32" s="18">
        <f t="shared" si="1"/>
        <v>-55888352.07</v>
      </c>
      <c r="J32" s="18">
        <f t="shared" si="2"/>
        <v>2191220</v>
      </c>
    </row>
    <row r="33" spans="1:10" s="8" customFormat="1" ht="85.5" customHeight="1" x14ac:dyDescent="0.25">
      <c r="A33" s="11" t="s">
        <v>25</v>
      </c>
      <c r="B33" s="27" t="s">
        <v>60</v>
      </c>
      <c r="C33" s="28" t="s">
        <v>88</v>
      </c>
      <c r="D33" s="22">
        <v>54812375</v>
      </c>
      <c r="E33" s="15">
        <v>0</v>
      </c>
      <c r="F33" s="16">
        <v>0</v>
      </c>
      <c r="G33" s="16">
        <v>0</v>
      </c>
      <c r="H33" s="16">
        <v>0</v>
      </c>
      <c r="I33" s="16">
        <f t="shared" si="1"/>
        <v>-54812375</v>
      </c>
      <c r="J33" s="16">
        <f t="shared" si="2"/>
        <v>0</v>
      </c>
    </row>
    <row r="34" spans="1:10" s="8" customFormat="1" ht="38.25" customHeight="1" x14ac:dyDescent="0.25">
      <c r="A34" s="11" t="s">
        <v>26</v>
      </c>
      <c r="B34" s="27" t="s">
        <v>60</v>
      </c>
      <c r="C34" s="28" t="s">
        <v>89</v>
      </c>
      <c r="D34" s="22">
        <v>7075977.0700000003</v>
      </c>
      <c r="E34" s="15">
        <v>3808780</v>
      </c>
      <c r="F34" s="16">
        <v>6000000</v>
      </c>
      <c r="G34" s="16">
        <v>6500000</v>
      </c>
      <c r="H34" s="16">
        <v>6000000</v>
      </c>
      <c r="I34" s="16">
        <f t="shared" si="1"/>
        <v>-1075977.0700000003</v>
      </c>
      <c r="J34" s="16">
        <f t="shared" si="2"/>
        <v>2191220</v>
      </c>
    </row>
    <row r="35" spans="1:10" s="9" customFormat="1" ht="21.75" customHeight="1" x14ac:dyDescent="0.25">
      <c r="A35" s="10" t="s">
        <v>119</v>
      </c>
      <c r="B35" s="25" t="s">
        <v>74</v>
      </c>
      <c r="C35" s="26" t="s">
        <v>90</v>
      </c>
      <c r="D35" s="21">
        <f>SUM(D36:D49)</f>
        <v>5314450.21</v>
      </c>
      <c r="E35" s="12">
        <f t="shared" ref="E35:H35" si="11">SUM(E36:E49)</f>
        <v>9344000</v>
      </c>
      <c r="F35" s="12">
        <f t="shared" si="11"/>
        <v>7080000</v>
      </c>
      <c r="G35" s="12">
        <f t="shared" si="11"/>
        <v>7163000</v>
      </c>
      <c r="H35" s="12">
        <f t="shared" si="11"/>
        <v>7250000</v>
      </c>
      <c r="I35" s="18">
        <f t="shared" si="1"/>
        <v>1765549.79</v>
      </c>
      <c r="J35" s="18">
        <f t="shared" si="2"/>
        <v>-2264000</v>
      </c>
    </row>
    <row r="36" spans="1:10" s="8" customFormat="1" ht="36" customHeight="1" x14ac:dyDescent="0.25">
      <c r="A36" s="20" t="s">
        <v>55</v>
      </c>
      <c r="B36" s="27" t="s">
        <v>60</v>
      </c>
      <c r="C36" s="28" t="s">
        <v>91</v>
      </c>
      <c r="D36" s="22">
        <v>0</v>
      </c>
      <c r="E36" s="13">
        <v>30000</v>
      </c>
      <c r="F36" s="13">
        <v>650000</v>
      </c>
      <c r="G36" s="13">
        <v>690000</v>
      </c>
      <c r="H36" s="13">
        <v>740000</v>
      </c>
      <c r="I36" s="16">
        <f t="shared" si="1"/>
        <v>650000</v>
      </c>
      <c r="J36" s="16">
        <f t="shared" si="2"/>
        <v>620000</v>
      </c>
    </row>
    <row r="37" spans="1:10" s="8" customFormat="1" ht="36.75" customHeight="1" x14ac:dyDescent="0.25">
      <c r="A37" s="11" t="s">
        <v>56</v>
      </c>
      <c r="B37" s="31" t="s">
        <v>60</v>
      </c>
      <c r="C37" s="32" t="s">
        <v>92</v>
      </c>
      <c r="D37" s="22">
        <v>0</v>
      </c>
      <c r="E37" s="13">
        <v>130000</v>
      </c>
      <c r="F37" s="13">
        <v>130000</v>
      </c>
      <c r="G37" s="13">
        <v>130000</v>
      </c>
      <c r="H37" s="13">
        <v>130000</v>
      </c>
      <c r="I37" s="16">
        <f t="shared" si="1"/>
        <v>130000</v>
      </c>
      <c r="J37" s="16">
        <f t="shared" si="2"/>
        <v>0</v>
      </c>
    </row>
    <row r="38" spans="1:10" s="8" customFormat="1" ht="35.25" customHeight="1" x14ac:dyDescent="0.25">
      <c r="A38" s="11" t="s">
        <v>27</v>
      </c>
      <c r="B38" s="27" t="s">
        <v>60</v>
      </c>
      <c r="C38" s="28" t="s">
        <v>93</v>
      </c>
      <c r="D38" s="22">
        <v>27947.83</v>
      </c>
      <c r="E38" s="15">
        <v>0</v>
      </c>
      <c r="F38" s="16">
        <v>0</v>
      </c>
      <c r="G38" s="16">
        <v>0</v>
      </c>
      <c r="H38" s="16">
        <v>0</v>
      </c>
      <c r="I38" s="16">
        <f t="shared" si="1"/>
        <v>-27947.83</v>
      </c>
      <c r="J38" s="16">
        <f t="shared" si="2"/>
        <v>0</v>
      </c>
    </row>
    <row r="39" spans="1:10" s="8" customFormat="1" ht="116.25" customHeight="1" x14ac:dyDescent="0.25">
      <c r="A39" s="11" t="s">
        <v>57</v>
      </c>
      <c r="B39" s="27" t="s">
        <v>60</v>
      </c>
      <c r="C39" s="28" t="s">
        <v>94</v>
      </c>
      <c r="D39" s="22">
        <v>0</v>
      </c>
      <c r="E39" s="15">
        <v>905106</v>
      </c>
      <c r="F39" s="16">
        <v>180000</v>
      </c>
      <c r="G39" s="16">
        <v>180000</v>
      </c>
      <c r="H39" s="16">
        <v>180000</v>
      </c>
      <c r="I39" s="16">
        <f t="shared" si="1"/>
        <v>180000</v>
      </c>
      <c r="J39" s="16">
        <f t="shared" si="2"/>
        <v>-725106</v>
      </c>
    </row>
    <row r="40" spans="1:10" s="8" customFormat="1" ht="65.25" customHeight="1" x14ac:dyDescent="0.25">
      <c r="A40" s="11" t="s">
        <v>28</v>
      </c>
      <c r="B40" s="27" t="s">
        <v>60</v>
      </c>
      <c r="C40" s="28" t="s">
        <v>97</v>
      </c>
      <c r="D40" s="22">
        <v>281000</v>
      </c>
      <c r="E40" s="15">
        <v>0</v>
      </c>
      <c r="F40" s="16">
        <v>0</v>
      </c>
      <c r="G40" s="16">
        <v>0</v>
      </c>
      <c r="H40" s="16">
        <v>0</v>
      </c>
      <c r="I40" s="16">
        <f t="shared" si="1"/>
        <v>-281000</v>
      </c>
      <c r="J40" s="16">
        <f t="shared" si="2"/>
        <v>0</v>
      </c>
    </row>
    <row r="41" spans="1:10" s="8" customFormat="1" ht="24" customHeight="1" x14ac:dyDescent="0.25">
      <c r="A41" s="11" t="s">
        <v>58</v>
      </c>
      <c r="B41" s="27" t="s">
        <v>60</v>
      </c>
      <c r="C41" s="28" t="s">
        <v>95</v>
      </c>
      <c r="D41" s="22"/>
      <c r="E41" s="15">
        <v>8278894</v>
      </c>
      <c r="F41" s="16">
        <v>6120000</v>
      </c>
      <c r="G41" s="16">
        <v>6163000</v>
      </c>
      <c r="H41" s="16">
        <v>6200000</v>
      </c>
      <c r="I41" s="16">
        <f t="shared" si="1"/>
        <v>6120000</v>
      </c>
      <c r="J41" s="16">
        <f t="shared" si="2"/>
        <v>-2158894</v>
      </c>
    </row>
    <row r="42" spans="1:10" s="8" customFormat="1" ht="49.5" customHeight="1" x14ac:dyDescent="0.25">
      <c r="A42" s="11" t="s">
        <v>29</v>
      </c>
      <c r="B42" s="27" t="s">
        <v>60</v>
      </c>
      <c r="C42" s="28" t="s">
        <v>96</v>
      </c>
      <c r="D42" s="22">
        <v>43677.47</v>
      </c>
      <c r="E42" s="15">
        <v>0</v>
      </c>
      <c r="F42" s="16">
        <v>0</v>
      </c>
      <c r="G42" s="16">
        <v>0</v>
      </c>
      <c r="H42" s="16">
        <v>0</v>
      </c>
      <c r="I42" s="16">
        <f t="shared" si="1"/>
        <v>-43677.47</v>
      </c>
      <c r="J42" s="16">
        <f t="shared" si="2"/>
        <v>0</v>
      </c>
    </row>
    <row r="43" spans="1:10" s="8" customFormat="1" ht="114.75" customHeight="1" x14ac:dyDescent="0.25">
      <c r="A43" s="11" t="s">
        <v>30</v>
      </c>
      <c r="B43" s="27" t="s">
        <v>60</v>
      </c>
      <c r="C43" s="28" t="s">
        <v>98</v>
      </c>
      <c r="D43" s="22">
        <v>891023.79</v>
      </c>
      <c r="E43" s="15">
        <v>0</v>
      </c>
      <c r="F43" s="16">
        <v>0</v>
      </c>
      <c r="G43" s="16">
        <v>0</v>
      </c>
      <c r="H43" s="16">
        <v>0</v>
      </c>
      <c r="I43" s="16">
        <f t="shared" si="1"/>
        <v>-891023.79</v>
      </c>
      <c r="J43" s="16">
        <f t="shared" si="2"/>
        <v>0</v>
      </c>
    </row>
    <row r="44" spans="1:10" s="8" customFormat="1" ht="66" customHeight="1" x14ac:dyDescent="0.25">
      <c r="A44" s="11" t="s">
        <v>31</v>
      </c>
      <c r="B44" s="27" t="s">
        <v>60</v>
      </c>
      <c r="C44" s="28" t="s">
        <v>99</v>
      </c>
      <c r="D44" s="22">
        <v>1300</v>
      </c>
      <c r="E44" s="15">
        <v>0</v>
      </c>
      <c r="F44" s="16">
        <v>0</v>
      </c>
      <c r="G44" s="16">
        <v>0</v>
      </c>
      <c r="H44" s="16">
        <v>0</v>
      </c>
      <c r="I44" s="16">
        <f t="shared" si="1"/>
        <v>-1300</v>
      </c>
      <c r="J44" s="16">
        <f t="shared" si="2"/>
        <v>0</v>
      </c>
    </row>
    <row r="45" spans="1:10" s="8" customFormat="1" ht="33.75" customHeight="1" x14ac:dyDescent="0.25">
      <c r="A45" s="11" t="s">
        <v>32</v>
      </c>
      <c r="B45" s="27" t="s">
        <v>74</v>
      </c>
      <c r="C45" s="28" t="s">
        <v>100</v>
      </c>
      <c r="D45" s="22">
        <v>86000</v>
      </c>
      <c r="E45" s="15">
        <v>0</v>
      </c>
      <c r="F45" s="16">
        <v>0</v>
      </c>
      <c r="G45" s="16">
        <v>0</v>
      </c>
      <c r="H45" s="16">
        <v>0</v>
      </c>
      <c r="I45" s="16">
        <f t="shared" si="1"/>
        <v>-86000</v>
      </c>
      <c r="J45" s="16">
        <f t="shared" si="2"/>
        <v>0</v>
      </c>
    </row>
    <row r="46" spans="1:10" s="8" customFormat="1" ht="66.75" customHeight="1" x14ac:dyDescent="0.25">
      <c r="A46" s="11" t="s">
        <v>33</v>
      </c>
      <c r="B46" s="27" t="s">
        <v>60</v>
      </c>
      <c r="C46" s="28" t="s">
        <v>101</v>
      </c>
      <c r="D46" s="22">
        <v>196825.26</v>
      </c>
      <c r="E46" s="15">
        <v>0</v>
      </c>
      <c r="F46" s="16">
        <v>0</v>
      </c>
      <c r="G46" s="16">
        <v>0</v>
      </c>
      <c r="H46" s="16">
        <v>0</v>
      </c>
      <c r="I46" s="16">
        <f t="shared" si="1"/>
        <v>-196825.26</v>
      </c>
      <c r="J46" s="16">
        <f t="shared" si="2"/>
        <v>0</v>
      </c>
    </row>
    <row r="47" spans="1:10" s="8" customFormat="1" ht="66.75" customHeight="1" x14ac:dyDescent="0.25">
      <c r="A47" s="11" t="s">
        <v>34</v>
      </c>
      <c r="B47" s="33" t="s">
        <v>60</v>
      </c>
      <c r="C47" s="34" t="s">
        <v>102</v>
      </c>
      <c r="D47" s="22">
        <v>212177.74</v>
      </c>
      <c r="E47" s="15">
        <v>0</v>
      </c>
      <c r="F47" s="16">
        <v>0</v>
      </c>
      <c r="G47" s="16">
        <v>0</v>
      </c>
      <c r="H47" s="16">
        <v>0</v>
      </c>
      <c r="I47" s="16">
        <f t="shared" si="1"/>
        <v>-212177.74</v>
      </c>
      <c r="J47" s="16">
        <f t="shared" si="2"/>
        <v>0</v>
      </c>
    </row>
    <row r="48" spans="1:10" s="8" customFormat="1" ht="51.75" customHeight="1" x14ac:dyDescent="0.25">
      <c r="A48" s="20" t="s">
        <v>35</v>
      </c>
      <c r="B48" s="27" t="s">
        <v>60</v>
      </c>
      <c r="C48" s="28" t="s">
        <v>103</v>
      </c>
      <c r="D48" s="22">
        <v>337473.69</v>
      </c>
      <c r="E48" s="15">
        <v>0</v>
      </c>
      <c r="F48" s="16">
        <v>0</v>
      </c>
      <c r="G48" s="16">
        <v>0</v>
      </c>
      <c r="H48" s="16">
        <v>0</v>
      </c>
      <c r="I48" s="16">
        <f t="shared" si="1"/>
        <v>-337473.69</v>
      </c>
      <c r="J48" s="16">
        <f t="shared" si="2"/>
        <v>0</v>
      </c>
    </row>
    <row r="49" spans="1:10" s="8" customFormat="1" ht="39.75" customHeight="1" x14ac:dyDescent="0.25">
      <c r="A49" s="11" t="s">
        <v>36</v>
      </c>
      <c r="B49" s="31" t="s">
        <v>60</v>
      </c>
      <c r="C49" s="32" t="s">
        <v>104</v>
      </c>
      <c r="D49" s="22">
        <v>3237024.43</v>
      </c>
      <c r="E49" s="15">
        <v>0</v>
      </c>
      <c r="F49" s="16">
        <v>0</v>
      </c>
      <c r="G49" s="16">
        <v>0</v>
      </c>
      <c r="H49" s="16">
        <v>0</v>
      </c>
      <c r="I49" s="16">
        <f t="shared" si="1"/>
        <v>-3237024.43</v>
      </c>
      <c r="J49" s="16">
        <f t="shared" si="2"/>
        <v>0</v>
      </c>
    </row>
    <row r="50" spans="1:10" s="9" customFormat="1" ht="20.25" customHeight="1" x14ac:dyDescent="0.25">
      <c r="A50" s="10" t="s">
        <v>37</v>
      </c>
      <c r="B50" s="23" t="s">
        <v>60</v>
      </c>
      <c r="C50" s="24" t="s">
        <v>105</v>
      </c>
      <c r="D50" s="21">
        <f>D51</f>
        <v>180138.34</v>
      </c>
      <c r="E50" s="12">
        <v>-180250</v>
      </c>
      <c r="F50" s="12">
        <f t="shared" ref="F50:H50" si="12">F51</f>
        <v>0</v>
      </c>
      <c r="G50" s="12">
        <f t="shared" si="12"/>
        <v>0</v>
      </c>
      <c r="H50" s="12">
        <f t="shared" si="12"/>
        <v>0</v>
      </c>
      <c r="I50" s="18">
        <f t="shared" si="1"/>
        <v>-180138.34</v>
      </c>
      <c r="J50" s="18">
        <f t="shared" si="2"/>
        <v>180250</v>
      </c>
    </row>
    <row r="51" spans="1:10" s="8" customFormat="1" ht="21" customHeight="1" x14ac:dyDescent="0.25">
      <c r="A51" s="11" t="s">
        <v>53</v>
      </c>
      <c r="B51" s="27" t="s">
        <v>60</v>
      </c>
      <c r="C51" s="28" t="s">
        <v>106</v>
      </c>
      <c r="D51" s="22">
        <v>180138.34</v>
      </c>
      <c r="E51" s="15">
        <v>0</v>
      </c>
      <c r="F51" s="16">
        <v>0</v>
      </c>
      <c r="G51" s="16">
        <v>0</v>
      </c>
      <c r="H51" s="16">
        <v>0</v>
      </c>
      <c r="I51" s="16">
        <f t="shared" si="1"/>
        <v>-180138.34</v>
      </c>
      <c r="J51" s="16">
        <f t="shared" si="2"/>
        <v>0</v>
      </c>
    </row>
    <row r="52" spans="1:10" s="9" customFormat="1" ht="21" customHeight="1" x14ac:dyDescent="0.25">
      <c r="A52" s="10" t="s">
        <v>38</v>
      </c>
      <c r="B52" s="23" t="s">
        <v>60</v>
      </c>
      <c r="C52" s="24" t="s">
        <v>107</v>
      </c>
      <c r="D52" s="21">
        <f>D53+D58+D59</f>
        <v>478446739.85999995</v>
      </c>
      <c r="E52" s="12">
        <f t="shared" ref="E52:H52" si="13">E53+E58+E59</f>
        <v>782491852.30999994</v>
      </c>
      <c r="F52" s="12">
        <f t="shared" si="13"/>
        <v>721148184</v>
      </c>
      <c r="G52" s="12">
        <f t="shared" si="13"/>
        <v>439847183.47000003</v>
      </c>
      <c r="H52" s="12">
        <f t="shared" si="13"/>
        <v>418061783.66000003</v>
      </c>
      <c r="I52" s="18">
        <f t="shared" si="1"/>
        <v>242701444.14000005</v>
      </c>
      <c r="J52" s="18">
        <f t="shared" si="2"/>
        <v>-61343668.309999943</v>
      </c>
    </row>
    <row r="53" spans="1:10" s="9" customFormat="1" ht="34.5" customHeight="1" x14ac:dyDescent="0.25">
      <c r="A53" s="10" t="s">
        <v>39</v>
      </c>
      <c r="B53" s="23" t="s">
        <v>74</v>
      </c>
      <c r="C53" s="24" t="s">
        <v>108</v>
      </c>
      <c r="D53" s="21">
        <f>D54+D55+D56</f>
        <v>478437587.26999998</v>
      </c>
      <c r="E53" s="12">
        <f>E54+E55+E56+E57</f>
        <v>782491852.30999994</v>
      </c>
      <c r="F53" s="12">
        <f t="shared" ref="F53:H53" si="14">F54+F55+F56</f>
        <v>721148184</v>
      </c>
      <c r="G53" s="12">
        <f t="shared" si="14"/>
        <v>439847183.47000003</v>
      </c>
      <c r="H53" s="12">
        <f t="shared" si="14"/>
        <v>418061783.66000003</v>
      </c>
      <c r="I53" s="18">
        <f t="shared" si="1"/>
        <v>242710596.73000002</v>
      </c>
      <c r="J53" s="18">
        <f t="shared" si="2"/>
        <v>-61343668.309999943</v>
      </c>
    </row>
    <row r="54" spans="1:10" s="8" customFormat="1" ht="22.5" customHeight="1" x14ac:dyDescent="0.25">
      <c r="A54" s="11" t="s">
        <v>40</v>
      </c>
      <c r="B54" s="27" t="s">
        <v>74</v>
      </c>
      <c r="C54" s="28" t="s">
        <v>109</v>
      </c>
      <c r="D54" s="22">
        <v>21700416</v>
      </c>
      <c r="E54" s="15">
        <v>142685019.72</v>
      </c>
      <c r="F54" s="16">
        <v>71700162</v>
      </c>
      <c r="G54" s="16">
        <v>19019358</v>
      </c>
      <c r="H54" s="16">
        <v>0</v>
      </c>
      <c r="I54" s="16">
        <f t="shared" si="1"/>
        <v>49999746</v>
      </c>
      <c r="J54" s="16">
        <f t="shared" si="2"/>
        <v>-70984857.719999999</v>
      </c>
    </row>
    <row r="55" spans="1:10" s="8" customFormat="1" ht="37.5" customHeight="1" x14ac:dyDescent="0.25">
      <c r="A55" s="11" t="s">
        <v>41</v>
      </c>
      <c r="B55" s="27" t="s">
        <v>60</v>
      </c>
      <c r="C55" s="28" t="s">
        <v>110</v>
      </c>
      <c r="D55" s="22">
        <v>71904184.430000007</v>
      </c>
      <c r="E55" s="15">
        <v>198057132.84999999</v>
      </c>
      <c r="F55" s="16">
        <v>232221076.34</v>
      </c>
      <c r="G55" s="16">
        <v>2766041.81</v>
      </c>
      <c r="H55" s="16">
        <v>0</v>
      </c>
      <c r="I55" s="16">
        <f t="shared" si="1"/>
        <v>160316891.91</v>
      </c>
      <c r="J55" s="16">
        <f t="shared" si="2"/>
        <v>34163943.49000001</v>
      </c>
    </row>
    <row r="56" spans="1:10" s="8" customFormat="1" ht="36" customHeight="1" x14ac:dyDescent="0.25">
      <c r="A56" s="11" t="s">
        <v>42</v>
      </c>
      <c r="B56" s="27" t="s">
        <v>60</v>
      </c>
      <c r="C56" s="28" t="s">
        <v>111</v>
      </c>
      <c r="D56" s="22">
        <v>384832986.83999997</v>
      </c>
      <c r="E56" s="15">
        <v>424191322.74000001</v>
      </c>
      <c r="F56" s="16">
        <v>417226945.66000003</v>
      </c>
      <c r="G56" s="16">
        <v>418061783.66000003</v>
      </c>
      <c r="H56" s="16">
        <v>418061783.66000003</v>
      </c>
      <c r="I56" s="16">
        <f t="shared" si="1"/>
        <v>32393958.820000052</v>
      </c>
      <c r="J56" s="16">
        <f t="shared" si="2"/>
        <v>-6964377.0799999833</v>
      </c>
    </row>
    <row r="57" spans="1:10" s="8" customFormat="1" ht="21" customHeight="1" x14ac:dyDescent="0.25">
      <c r="A57" s="11" t="s">
        <v>43</v>
      </c>
      <c r="B57" s="27" t="s">
        <v>60</v>
      </c>
      <c r="C57" s="28" t="s">
        <v>112</v>
      </c>
      <c r="D57" s="22">
        <v>0</v>
      </c>
      <c r="E57" s="15">
        <v>17558377</v>
      </c>
      <c r="F57" s="16">
        <v>0</v>
      </c>
      <c r="G57" s="16">
        <v>0</v>
      </c>
      <c r="H57" s="16">
        <v>0</v>
      </c>
      <c r="I57" s="16">
        <f t="shared" si="1"/>
        <v>0</v>
      </c>
      <c r="J57" s="16">
        <f t="shared" si="2"/>
        <v>-17558377</v>
      </c>
    </row>
    <row r="58" spans="1:10" s="9" customFormat="1" ht="21" customHeight="1" x14ac:dyDescent="0.25">
      <c r="A58" s="10" t="s">
        <v>44</v>
      </c>
      <c r="B58" s="23" t="s">
        <v>60</v>
      </c>
      <c r="C58" s="24" t="s">
        <v>113</v>
      </c>
      <c r="D58" s="21">
        <v>160000</v>
      </c>
      <c r="E58" s="17">
        <v>0</v>
      </c>
      <c r="F58" s="18">
        <v>0</v>
      </c>
      <c r="G58" s="18">
        <v>0</v>
      </c>
      <c r="H58" s="18">
        <v>0</v>
      </c>
      <c r="I58" s="18">
        <f t="shared" si="1"/>
        <v>-160000</v>
      </c>
      <c r="J58" s="18">
        <f t="shared" si="2"/>
        <v>0</v>
      </c>
    </row>
    <row r="59" spans="1:10" s="9" customFormat="1" ht="36.75" customHeight="1" x14ac:dyDescent="0.25">
      <c r="A59" s="10" t="s">
        <v>45</v>
      </c>
      <c r="B59" s="23" t="s">
        <v>60</v>
      </c>
      <c r="C59" s="24" t="s">
        <v>114</v>
      </c>
      <c r="D59" s="21">
        <v>-150847.41</v>
      </c>
      <c r="E59" s="17">
        <v>0</v>
      </c>
      <c r="F59" s="18">
        <v>0</v>
      </c>
      <c r="G59" s="18">
        <v>0</v>
      </c>
      <c r="H59" s="18">
        <v>0</v>
      </c>
      <c r="I59" s="18">
        <f t="shared" si="1"/>
        <v>150847.41</v>
      </c>
      <c r="J59" s="18">
        <f t="shared" si="2"/>
        <v>0</v>
      </c>
    </row>
    <row r="60" spans="1:10" s="39" customFormat="1" ht="25.5" customHeight="1" x14ac:dyDescent="0.25">
      <c r="A60" s="40" t="s">
        <v>6</v>
      </c>
      <c r="B60" s="35"/>
      <c r="C60" s="36"/>
      <c r="D60" s="37">
        <f>D7+D52</f>
        <v>942935480.68999994</v>
      </c>
      <c r="E60" s="38">
        <f>E7+E52</f>
        <v>1179316282.3099999</v>
      </c>
      <c r="F60" s="38">
        <f>F7+F52</f>
        <v>1133512884</v>
      </c>
      <c r="G60" s="38">
        <f>G7+G52</f>
        <v>867051183.47000003</v>
      </c>
      <c r="H60" s="38">
        <f>H7+H52</f>
        <v>863184683.66000009</v>
      </c>
      <c r="I60" s="41">
        <f t="shared" si="1"/>
        <v>190577403.31000006</v>
      </c>
      <c r="J60" s="41">
        <f t="shared" si="2"/>
        <v>-45803398.309999943</v>
      </c>
    </row>
    <row r="61" spans="1:10" ht="12.95" customHeight="1" x14ac:dyDescent="0.25">
      <c r="A61" s="5"/>
      <c r="B61" s="5"/>
      <c r="C61" s="5"/>
      <c r="D61" s="7"/>
      <c r="E61" s="4"/>
    </row>
    <row r="62" spans="1:10" ht="15.75" x14ac:dyDescent="0.25">
      <c r="A62" s="8" t="s">
        <v>120</v>
      </c>
      <c r="B62" s="8"/>
      <c r="C62" s="8"/>
      <c r="D62" s="8"/>
      <c r="E62" s="8"/>
      <c r="F62" s="8"/>
      <c r="G62" s="8"/>
      <c r="H62" s="8"/>
      <c r="I62" s="8"/>
      <c r="J62" s="8"/>
    </row>
  </sheetData>
  <mergeCells count="8">
    <mergeCell ref="A2:J2"/>
    <mergeCell ref="I5:I6"/>
    <mergeCell ref="J5:J6"/>
    <mergeCell ref="A5:A6"/>
    <mergeCell ref="F5:H5"/>
    <mergeCell ref="E5:E6"/>
    <mergeCell ref="D5:D6"/>
    <mergeCell ref="B5:C6"/>
  </mergeCells>
  <pageMargins left="0.78749999999999998" right="0.39374999999999999" top="0.59027779999999996" bottom="0.39374999999999999" header="0" footer="0"/>
  <pageSetup paperSize="9" scale="22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357E38-8EB2-488F-96BD-0B3FF753A3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doh2-PC\doh2</dc:creator>
  <cp:lastModifiedBy>ФУ АЧМР</cp:lastModifiedBy>
  <cp:lastPrinted>2020-11-26T00:27:21Z</cp:lastPrinted>
  <dcterms:created xsi:type="dcterms:W3CDTF">2020-11-25T05:10:11Z</dcterms:created>
  <dcterms:modified xsi:type="dcterms:W3CDTF">2020-12-07T23:34:40Z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952_20032_0503317M_M_12.2019...xlsx</vt:lpwstr>
  </property>
  <property fmtid="{D5CDD505-2E9C-101B-9397-08002B2CF9AE}" pid="3" name="Название отчета">
    <vt:lpwstr>952_20032_0503317M_M_12.2019...xlsx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rn20032_6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