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2025 года\Приказ 65\"/>
    </mc:Choice>
  </mc:AlternateContent>
  <bookViews>
    <workbookView xWindow="480" yWindow="180" windowWidth="27795" windowHeight="12525"/>
  </bookViews>
  <sheets>
    <sheet name="Расходы" sheetId="1" r:id="rId1"/>
  </sheets>
  <calcPr calcId="162913"/>
</workbook>
</file>

<file path=xl/calcChain.xml><?xml version="1.0" encoding="utf-8"?>
<calcChain xmlns="http://schemas.openxmlformats.org/spreadsheetml/2006/main">
  <c r="N44" i="1" l="1"/>
  <c r="M55" i="1"/>
  <c r="M54" i="1"/>
  <c r="M53" i="1"/>
  <c r="M52" i="1"/>
  <c r="M51" i="1"/>
  <c r="M50" i="1"/>
  <c r="M49" i="1"/>
  <c r="M48" i="1"/>
  <c r="M47" i="1"/>
  <c r="M46" i="1"/>
  <c r="M45" i="1"/>
  <c r="M43" i="1"/>
  <c r="M42" i="1"/>
  <c r="M41" i="1"/>
  <c r="M40" i="1"/>
  <c r="M39" i="1"/>
  <c r="M38" i="1"/>
  <c r="M37" i="1"/>
  <c r="M36" i="1"/>
  <c r="M35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55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6" i="1"/>
  <c r="L35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55" i="1"/>
  <c r="K54" i="1"/>
  <c r="K53" i="1"/>
  <c r="K52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55" i="1"/>
  <c r="J54" i="1"/>
  <c r="J53" i="1"/>
  <c r="J52" i="1"/>
  <c r="J51" i="1"/>
  <c r="J50" i="1"/>
  <c r="J49" i="1"/>
  <c r="J48" i="1"/>
  <c r="J47" i="1"/>
  <c r="J46" i="1"/>
  <c r="J45" i="1"/>
  <c r="J43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O19" i="1"/>
  <c r="N19" i="1"/>
  <c r="F19" i="1"/>
  <c r="E19" i="1"/>
  <c r="I19" i="1"/>
  <c r="H20" i="1"/>
  <c r="H55" i="1"/>
  <c r="H54" i="1"/>
  <c r="H53" i="1"/>
  <c r="H52" i="1"/>
  <c r="H51" i="1"/>
  <c r="H50" i="1"/>
  <c r="H48" i="1"/>
  <c r="H47" i="1"/>
  <c r="H46" i="1"/>
  <c r="H45" i="1"/>
  <c r="H43" i="1"/>
  <c r="H42" i="1"/>
  <c r="H40" i="1"/>
  <c r="H39" i="1"/>
  <c r="H38" i="1"/>
  <c r="H37" i="1"/>
  <c r="H36" i="1"/>
  <c r="H35" i="1"/>
  <c r="H33" i="1"/>
  <c r="H31" i="1"/>
  <c r="H30" i="1"/>
  <c r="H29" i="1"/>
  <c r="H28" i="1"/>
  <c r="H26" i="1"/>
  <c r="H25" i="1"/>
  <c r="H24" i="1"/>
  <c r="H23" i="1"/>
  <c r="H22" i="1"/>
  <c r="H19" i="1" s="1"/>
  <c r="H21" i="1"/>
  <c r="H18" i="1"/>
  <c r="H17" i="1"/>
  <c r="H16" i="1"/>
  <c r="H15" i="1"/>
  <c r="H13" i="1"/>
  <c r="H12" i="1"/>
  <c r="H11" i="1"/>
  <c r="H10" i="1"/>
  <c r="H9" i="1"/>
  <c r="H8" i="1"/>
  <c r="H7" i="1"/>
  <c r="H6" i="1"/>
  <c r="G55" i="1"/>
  <c r="G54" i="1"/>
  <c r="G53" i="1"/>
  <c r="G52" i="1"/>
  <c r="G51" i="1"/>
  <c r="G50" i="1"/>
  <c r="G48" i="1"/>
  <c r="G47" i="1"/>
  <c r="G46" i="1"/>
  <c r="G45" i="1"/>
  <c r="G43" i="1"/>
  <c r="G42" i="1"/>
  <c r="G40" i="1"/>
  <c r="G39" i="1"/>
  <c r="G38" i="1"/>
  <c r="G37" i="1"/>
  <c r="G36" i="1"/>
  <c r="G35" i="1"/>
  <c r="G33" i="1"/>
  <c r="G31" i="1"/>
  <c r="G30" i="1"/>
  <c r="G29" i="1"/>
  <c r="G28" i="1"/>
  <c r="G26" i="1"/>
  <c r="G25" i="1"/>
  <c r="G24" i="1"/>
  <c r="G23" i="1"/>
  <c r="G21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F16" i="1"/>
  <c r="E16" i="1"/>
  <c r="I41" i="1" l="1"/>
  <c r="N41" i="1"/>
  <c r="O41" i="1"/>
  <c r="I27" i="1"/>
  <c r="N27" i="1"/>
  <c r="O27" i="1"/>
  <c r="E27" i="1"/>
  <c r="M27" i="1" l="1"/>
  <c r="L27" i="1"/>
  <c r="K27" i="1"/>
  <c r="J27" i="1"/>
  <c r="F54" i="1"/>
  <c r="I54" i="1"/>
  <c r="N54" i="1"/>
  <c r="O54" i="1"/>
  <c r="E54" i="1"/>
  <c r="E32" i="1" l="1"/>
  <c r="F32" i="1"/>
  <c r="I32" i="1"/>
  <c r="N32" i="1"/>
  <c r="O32" i="1"/>
  <c r="D32" i="1"/>
  <c r="O5" i="1"/>
  <c r="N5" i="1"/>
  <c r="H32" i="1" l="1"/>
  <c r="G32" i="1"/>
  <c r="E52" i="1"/>
  <c r="F52" i="1"/>
  <c r="I52" i="1"/>
  <c r="N52" i="1"/>
  <c r="O52" i="1"/>
  <c r="D52" i="1"/>
  <c r="E49" i="1"/>
  <c r="F49" i="1"/>
  <c r="I49" i="1"/>
  <c r="N49" i="1"/>
  <c r="O49" i="1"/>
  <c r="E44" i="1"/>
  <c r="F44" i="1"/>
  <c r="I44" i="1"/>
  <c r="O44" i="1"/>
  <c r="E41" i="1"/>
  <c r="F41" i="1"/>
  <c r="E34" i="1"/>
  <c r="F34" i="1"/>
  <c r="I34" i="1"/>
  <c r="N34" i="1"/>
  <c r="O34" i="1"/>
  <c r="F27" i="1"/>
  <c r="I16" i="1"/>
  <c r="N16" i="1"/>
  <c r="O16" i="1"/>
  <c r="E14" i="1"/>
  <c r="F14" i="1"/>
  <c r="I14" i="1"/>
  <c r="N14" i="1"/>
  <c r="O14" i="1"/>
  <c r="E5" i="1"/>
  <c r="F5" i="1"/>
  <c r="I5" i="1"/>
  <c r="M44" i="1" l="1"/>
  <c r="L44" i="1"/>
  <c r="K44" i="1"/>
  <c r="J44" i="1"/>
  <c r="K34" i="1"/>
  <c r="J34" i="1"/>
  <c r="M5" i="1"/>
  <c r="L5" i="1"/>
  <c r="K5" i="1"/>
  <c r="J5" i="1"/>
  <c r="M34" i="1"/>
  <c r="L34" i="1"/>
  <c r="H27" i="1"/>
  <c r="G27" i="1"/>
  <c r="G14" i="1"/>
  <c r="H14" i="1"/>
  <c r="H44" i="1"/>
  <c r="G44" i="1"/>
  <c r="H49" i="1"/>
  <c r="G49" i="1"/>
  <c r="H34" i="1"/>
  <c r="G34" i="1"/>
  <c r="H5" i="1"/>
  <c r="G5" i="1"/>
  <c r="H41" i="1"/>
  <c r="G41" i="1"/>
  <c r="N56" i="1"/>
  <c r="I56" i="1"/>
  <c r="O56" i="1"/>
  <c r="E56" i="1"/>
  <c r="F56" i="1"/>
  <c r="D14" i="1"/>
  <c r="D49" i="1"/>
  <c r="D44" i="1"/>
  <c r="D41" i="1"/>
  <c r="D34" i="1"/>
  <c r="D27" i="1"/>
  <c r="D19" i="1"/>
  <c r="D16" i="1"/>
  <c r="K56" i="1" l="1"/>
  <c r="J56" i="1"/>
  <c r="M56" i="1"/>
  <c r="L56" i="1"/>
  <c r="H56" i="1"/>
  <c r="G56" i="1"/>
  <c r="D5" i="1" l="1"/>
  <c r="D56" i="1" s="1"/>
</calcChain>
</file>

<file path=xl/sharedStrings.xml><?xml version="1.0" encoding="utf-8"?>
<sst xmlns="http://schemas.openxmlformats.org/spreadsheetml/2006/main" count="172" uniqueCount="84">
  <si>
    <t>Наименование расходов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</si>
  <si>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</si>
  <si>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</si>
  <si>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</si>
  <si>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</si>
  <si>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</si>
  <si>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</si>
  <si>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</si>
  <si>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</si>
  <si>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Всего расходов</t>
  </si>
  <si>
    <t>Чугуевский муниципальный округ</t>
  </si>
  <si>
    <t>Общегосударственные вопросы, 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</si>
  <si>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</si>
  <si>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</si>
  <si>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</si>
  <si>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</si>
  <si>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</si>
  <si>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</si>
  <si>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</si>
  <si>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</si>
  <si>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Раздел</t>
  </si>
  <si>
    <t>Подраздел</t>
  </si>
  <si>
    <t>01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</si>
  <si>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</si>
  <si>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</si>
  <si>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</si>
  <si>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</si>
  <si>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</si>
  <si>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</si>
  <si>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</si>
  <si>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</si>
  <si>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</si>
  <si>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</si>
  <si>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13</t>
  </si>
  <si>
    <t>10</t>
  </si>
  <si>
    <t>НАЦИОНАЛЬНАЯ ОБОРОНА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</si>
  <si>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</si>
  <si>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</si>
  <si>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</si>
  <si>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</si>
  <si>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</si>
  <si>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</si>
  <si>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</si>
  <si>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</si>
  <si>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</si>
  <si>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</si>
  <si>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</si>
  <si>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</si>
  <si>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</si>
  <si>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</si>
  <si>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</si>
  <si>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</si>
  <si>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</si>
  <si>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</si>
  <si>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</si>
  <si>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</si>
  <si>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</si>
  <si>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</si>
  <si>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</si>
  <si>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</si>
  <si>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Периодическая печать и издательства</t>
  </si>
  <si>
    <t xml:space="preserve">Отчетные данные за 2020 год </t>
  </si>
  <si>
    <t>Сведения о расходах бюджета по разделам и подразделам классификации расходов на очередной год и на плановый период в сравнении с ожидаемым исполнением за текущий финансовый год и отчетом за отчетный финансовый год</t>
  </si>
  <si>
    <t>Охрана окружающей среды</t>
  </si>
  <si>
    <t>Другие вопросы в области окружающей среды</t>
  </si>
  <si>
    <t xml:space="preserve">Обслуживание Государственного (муниципального) долга </t>
  </si>
  <si>
    <t>Проект бюджета на 2026 год (без учета условно утвержденных)</t>
  </si>
  <si>
    <t>Водное хозяйство</t>
  </si>
  <si>
    <t>Связь и информатика</t>
  </si>
  <si>
    <t>Профессиональная подготовка, переподготовка и повышение квалификации</t>
  </si>
  <si>
    <t>Отклонения 2024г. К 2023 году (%)</t>
  </si>
  <si>
    <t>Отклонения 2024г. К 2023 году (рублей)</t>
  </si>
  <si>
    <t xml:space="preserve">Ожидаемое исполнение          2024 года </t>
  </si>
  <si>
    <t xml:space="preserve">Отчетные данные за 2023 год </t>
  </si>
  <si>
    <t>Проект бюджета на 2025 год</t>
  </si>
  <si>
    <t>Проект бюджета на 2027 год (без учета условно утвержденных)</t>
  </si>
  <si>
    <t>14</t>
  </si>
  <si>
    <t>Другие вопросы в области национальной безопасности и правоохранительной деятельности</t>
  </si>
  <si>
    <t>Общие экономические вопросы</t>
  </si>
  <si>
    <t>-</t>
  </si>
  <si>
    <t>Отклонения (проекта на 2025 год - отчетными данными за 2023 года (%)</t>
  </si>
  <si>
    <t>Отклонения (проект на 2025 год к ожидаемому исполнению за 2024, год (%)</t>
  </si>
  <si>
    <t>Отклонения (проекта на 2025 год - отчетными данными за 2023 года (руб.)</t>
  </si>
  <si>
    <t>Отклонения (проекта на 2025 год - отчетными данными за 2024 года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</si>
</sst>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\ ##0.00"/>
    <numFmt numFmtId="165" formatCode="0.00_ ;[Red]\-0.00\ 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" fontId="2" fillId="2" borderId="7">
      <alignment horizontal="right" vertical="top" shrinkToFit="1"/>
    </xf>
    <xf numFmtId="165" fontId="7" fillId="4" borderId="7">
      <alignment horizontal="right" vertical="top" shrinkToFit="1"/>
    </xf>
    <xf numFmtId="4" fontId="2" fillId="2" borderId="7">
      <alignment horizontal="right" vertical="top" shrinkToFit="1"/>
    </xf>
  </cellStyleXfs>
  <cellXfs count="91">
    <xf numFmtId="0" fontId="0" fillId="0" borderId="0" xfId="0"/>
    <xf numFmtId="4" fontId="2" fillId="2" borderId="7" xfId="1" applyNumberFormat="1" applyFont="1" applyAlignment="1" applyProtection="1">
      <alignment horizontal="right" vertical="center" shrinkToFi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4" fontId="2" fillId="2" borderId="9" xfId="1" applyNumberFormat="1" applyBorder="1" applyAlignment="1" applyProtection="1">
      <alignment horizontal="right" vertical="center" shrinkToFit="1"/>
    </xf>
    <xf numFmtId="4" fontId="2" fillId="2" borderId="7" xfId="1" applyNumberFormat="1" applyProtection="1">
      <alignment horizontal="right" vertical="top" shrinkToFit="1"/>
    </xf>
    <xf numFmtId="4" fontId="2" fillId="2" borderId="7" xfId="1" applyNumberFormat="1" applyAlignment="1" applyProtection="1">
      <alignment horizontal="right" vertical="center" shrinkToFit="1"/>
    </xf>
    <xf numFmtId="164" fontId="2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4" fontId="2" fillId="0" borderId="7" xfId="2" applyNumberFormat="1" applyFont="1" applyFill="1" applyAlignment="1" applyProtection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7" xfId="1" applyNumberFormat="1" applyFill="1" applyAlignment="1" applyProtection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8" xfId="1" applyNumberFormat="1" applyFill="1" applyBorder="1" applyAlignment="1" applyProtection="1">
      <alignment horizontal="right" vertical="center" shrinkToFit="1"/>
    </xf>
    <xf numFmtId="4" fontId="2" fillId="2" borderId="7" xfId="3" applyNumberFormat="1" applyAlignment="1" applyProtection="1">
      <alignment horizontal="right" vertical="center" shrinkToFit="1"/>
    </xf>
    <xf numFmtId="4" fontId="2" fillId="0" borderId="7" xfId="3" applyNumberFormat="1" applyFill="1" applyAlignment="1" applyProtection="1">
      <alignment horizontal="right" vertical="center" shrinkToFi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2" borderId="10" xfId="3" applyNumberFormat="1" applyBorder="1" applyAlignment="1" applyProtection="1">
      <alignment horizontal="right" vertical="center" shrinkToFit="1"/>
    </xf>
    <xf numFmtId="4" fontId="2" fillId="2" borderId="10" xfId="1" applyNumberFormat="1" applyBorder="1" applyAlignment="1" applyProtection="1">
      <alignment horizontal="right" vertical="center" shrinkToFit="1"/>
    </xf>
    <xf numFmtId="4" fontId="2" fillId="0" borderId="10" xfId="2" applyNumberFormat="1" applyFont="1" applyFill="1" applyBorder="1" applyAlignment="1" applyProtection="1">
      <alignment horizontal="right" vertical="center" shrinkToFit="1"/>
    </xf>
    <xf numFmtId="4" fontId="2" fillId="2" borderId="1" xfId="3" applyNumberFormat="1" applyBorder="1" applyAlignment="1" applyProtection="1">
      <alignment horizontal="right" vertical="center" shrinkToFit="1"/>
    </xf>
    <xf numFmtId="4" fontId="2" fillId="0" borderId="1" xfId="2" applyNumberFormat="1" applyFont="1" applyFill="1" applyBorder="1" applyAlignment="1" applyProtection="1">
      <alignment horizontal="right" vertical="center" shrinkToFit="1"/>
    </xf>
    <xf numFmtId="4" fontId="2" fillId="2" borderId="1" xfId="1" applyNumberFormat="1" applyFont="1" applyBorder="1" applyAlignment="1" applyProtection="1">
      <alignment horizontal="right" vertical="center" shrinkToFit="1"/>
    </xf>
    <xf numFmtId="4" fontId="2" fillId="2" borderId="1" xfId="1" applyNumberFormat="1" applyBorder="1" applyAlignment="1" applyProtection="1">
      <alignment horizontal="right" vertical="center" shrinkToFit="1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166" fontId="11" fillId="0" borderId="7" xfId="2" applyNumberFormat="1" applyFont="1" applyFill="1" applyAlignment="1" applyProtection="1">
      <alignment horizontal="right" vertical="center" shrinkToFit="1"/>
    </xf>
    <xf numFmtId="4" fontId="9" fillId="0" borderId="1" xfId="0" applyNumberFormat="1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166" fontId="11" fillId="0" borderId="1" xfId="2" applyNumberFormat="1" applyFont="1" applyFill="1" applyBorder="1" applyAlignment="1" applyProtection="1">
      <alignment horizontal="right" vertical="center" shrinkToFit="1"/>
    </xf>
    <xf numFmtId="166" fontId="9" fillId="0" borderId="1" xfId="0" applyNumberFormat="1" applyFont="1" applyBorder="1" applyAlignment="1">
      <alignment horizontal="right" vertical="center"/>
    </xf>
    <xf numFmtId="166" fontId="11" fillId="0" borderId="10" xfId="2" applyNumberFormat="1" applyFont="1" applyFill="1" applyBorder="1" applyAlignment="1" applyProtection="1">
      <alignment horizontal="right" vertical="center" shrinkToFit="1"/>
    </xf>
    <xf numFmtId="4" fontId="9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6" fontId="11" fillId="0" borderId="7" xfId="1" applyNumberFormat="1" applyFont="1" applyFill="1" applyAlignment="1" applyProtection="1">
      <alignment horizontal="right" vertical="center" shrinkToFit="1"/>
    </xf>
    <xf numFmtId="4" fontId="11" fillId="0" borderId="7" xfId="1" applyNumberFormat="1" applyFont="1" applyFill="1" applyAlignment="1" applyProtection="1">
      <alignment horizontal="right" vertical="center" shrinkToFit="1"/>
    </xf>
    <xf numFmtId="166" fontId="11" fillId="0" borderId="8" xfId="1" applyNumberFormat="1" applyFont="1" applyFill="1" applyBorder="1" applyAlignment="1" applyProtection="1">
      <alignment horizontal="right" vertical="center" shrinkToFit="1"/>
    </xf>
    <xf numFmtId="4" fontId="11" fillId="0" borderId="8" xfId="1" applyNumberFormat="1" applyFont="1" applyFill="1" applyBorder="1" applyAlignment="1" applyProtection="1">
      <alignment horizontal="right" vertical="center" shrinkToFit="1"/>
    </xf>
    <xf numFmtId="166" fontId="11" fillId="2" borderId="7" xfId="1" applyNumberFormat="1" applyFont="1" applyAlignment="1" applyProtection="1">
      <alignment horizontal="right" vertical="center" shrinkToFit="1"/>
    </xf>
    <xf numFmtId="4" fontId="11" fillId="2" borderId="7" xfId="1" applyNumberFormat="1" applyFont="1" applyAlignment="1" applyProtection="1">
      <alignment horizontal="right" vertical="center" shrinkToFit="1"/>
    </xf>
    <xf numFmtId="164" fontId="11" fillId="0" borderId="1" xfId="0" applyNumberFormat="1" applyFont="1" applyFill="1" applyBorder="1" applyAlignment="1">
      <alignment horizontal="right" vertical="center" wrapText="1"/>
    </xf>
    <xf numFmtId="166" fontId="11" fillId="2" borderId="1" xfId="1" applyNumberFormat="1" applyFont="1" applyBorder="1" applyAlignment="1" applyProtection="1">
      <alignment horizontal="right" vertical="center" shrinkToFit="1"/>
    </xf>
    <xf numFmtId="4" fontId="11" fillId="2" borderId="1" xfId="1" applyNumberFormat="1" applyFont="1" applyBorder="1" applyAlignment="1" applyProtection="1">
      <alignment horizontal="right" vertical="center" shrinkToFit="1"/>
    </xf>
    <xf numFmtId="166" fontId="10" fillId="3" borderId="1" xfId="0" applyNumberFormat="1" applyFont="1" applyFill="1" applyBorder="1" applyAlignment="1" applyProtection="1">
      <alignment vertical="center"/>
      <protection locked="0"/>
    </xf>
    <xf numFmtId="4" fontId="10" fillId="3" borderId="1" xfId="0" applyNumberFormat="1" applyFont="1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  <protection locked="0"/>
    </xf>
    <xf numFmtId="4" fontId="10" fillId="0" borderId="1" xfId="0" applyNumberFormat="1" applyFont="1" applyFill="1" applyBorder="1" applyAlignment="1" applyProtection="1">
      <alignment vertical="center"/>
      <protection locked="0"/>
    </xf>
    <xf numFmtId="4" fontId="11" fillId="0" borderId="1" xfId="2" applyNumberFormat="1" applyFont="1" applyFill="1" applyBorder="1" applyAlignment="1" applyProtection="1">
      <alignment horizontal="right" vertical="center" shrinkToFit="1"/>
    </xf>
    <xf numFmtId="166" fontId="11" fillId="2" borderId="10" xfId="1" applyNumberFormat="1" applyFont="1" applyBorder="1" applyAlignment="1" applyProtection="1">
      <alignment horizontal="right" vertical="center" shrinkToFit="1"/>
    </xf>
    <xf numFmtId="4" fontId="11" fillId="2" borderId="10" xfId="1" applyNumberFormat="1" applyFont="1" applyBorder="1" applyAlignment="1" applyProtection="1">
      <alignment horizontal="right" vertical="center" shrinkToFit="1"/>
    </xf>
    <xf numFmtId="166" fontId="11" fillId="2" borderId="9" xfId="1" applyNumberFormat="1" applyFont="1" applyBorder="1" applyAlignment="1" applyProtection="1">
      <alignment horizontal="right" vertical="center" shrinkToFit="1"/>
    </xf>
    <xf numFmtId="4" fontId="11" fillId="2" borderId="9" xfId="1" applyNumberFormat="1" applyFont="1" applyBorder="1" applyAlignment="1" applyProtection="1">
      <alignment horizontal="right" vertical="center" shrinkToFit="1"/>
    </xf>
    <xf numFmtId="166" fontId="11" fillId="2" borderId="7" xfId="1" applyNumberFormat="1" applyFont="1" applyProtection="1">
      <alignment horizontal="right" vertical="top" shrinkToFit="1"/>
    </xf>
    <xf numFmtId="4" fontId="11" fillId="2" borderId="7" xfId="1" applyNumberFormat="1" applyFont="1" applyProtection="1">
      <alignment horizontal="right" vertical="top" shrinkToFit="1"/>
    </xf>
    <xf numFmtId="0" fontId="5" fillId="0" borderId="0" xfId="0" applyFont="1" applyFill="1" applyAlignment="1">
      <alignment horizontal="center" vertical="center" wrapText="1"/>
    </xf>
  </cellXfs>
  <cellStyles count="4">
    <cellStyle name="xl39" xfId="2"/>
    <cellStyle name="xl43" xfId="3"/>
    <cellStyle name="xl44" xfId="1"/>
    <cellStyle name="Обычный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view="pageBreakPreview" zoomScale="90" zoomScaleNormal="100" zoomScaleSheetLayoutView="90" workbookViewId="0">
      <selection activeCell="P31" sqref="P31"/>
    </sheetView>
  </sheetViews>
  <sheetFormatPr defaultRowHeight="15.75" x14ac:dyDescent="0.25"/>
  <cols>
    <col min="1" max="1" width="9.140625" style="13"/>
    <col min="2" max="2" width="12" style="13" customWidth="1"/>
    <col min="3" max="3" width="27.7109375" style="4" customWidth="1"/>
    <col min="4" max="4" width="21.42578125" style="14" hidden="1" customWidth="1"/>
    <col min="5" max="5" width="21.42578125" style="26" customWidth="1"/>
    <col min="6" max="6" width="20" style="14" customWidth="1"/>
    <col min="7" max="8" width="20" style="69" customWidth="1"/>
    <col min="9" max="9" width="21.42578125" style="14" customWidth="1"/>
    <col min="10" max="10" width="21.42578125" style="69" customWidth="1"/>
    <col min="11" max="11" width="22.7109375" style="69" customWidth="1"/>
    <col min="12" max="12" width="21.42578125" style="69" customWidth="1"/>
    <col min="13" max="13" width="22.7109375" style="69" customWidth="1"/>
    <col min="14" max="15" width="22.85546875" style="14" customWidth="1"/>
  </cols>
  <sheetData>
    <row r="1" spans="1:19" ht="36.75" customHeight="1" x14ac:dyDescent="0.25">
      <c r="A1" s="90" t="s">
        <v>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5"/>
      <c r="Q1" s="15"/>
      <c r="R1" s="15"/>
      <c r="S1" s="15"/>
    </row>
    <row r="2" spans="1:19" x14ac:dyDescent="0.25">
      <c r="A2" s="24"/>
      <c r="B2" s="24"/>
      <c r="C2" s="25"/>
      <c r="D2" s="26"/>
      <c r="F2" s="26"/>
      <c r="G2" s="54"/>
      <c r="H2" s="54"/>
      <c r="I2" s="26"/>
      <c r="J2" s="54"/>
      <c r="K2" s="54"/>
      <c r="L2" s="54"/>
      <c r="M2" s="54"/>
      <c r="N2" s="26"/>
      <c r="O2" s="26"/>
    </row>
    <row r="3" spans="1:19" ht="28.5" customHeight="1" x14ac:dyDescent="0.25">
      <c r="A3" s="38" t="s">
        <v>10</v>
      </c>
      <c r="B3" s="39"/>
      <c r="C3" s="39"/>
      <c r="D3" s="39"/>
      <c r="E3" s="39"/>
      <c r="F3" s="39"/>
      <c r="G3" s="55"/>
      <c r="H3" s="55"/>
      <c r="I3" s="39"/>
      <c r="J3" s="55"/>
      <c r="K3" s="55"/>
      <c r="L3" s="55"/>
      <c r="M3" s="55"/>
      <c r="N3" s="39"/>
      <c r="O3" s="40"/>
    </row>
    <row r="4" spans="1:19" s="42" customFormat="1" ht="78.75" x14ac:dyDescent="0.25">
      <c r="A4" s="41" t="s">
        <v>20</v>
      </c>
      <c r="B4" s="41" t="s">
        <v>21</v>
      </c>
      <c r="C4" s="41" t="s">
        <v>0</v>
      </c>
      <c r="D4" s="41" t="s">
        <v>61</v>
      </c>
      <c r="E4" s="41" t="s">
        <v>73</v>
      </c>
      <c r="F4" s="41" t="s">
        <v>72</v>
      </c>
      <c r="G4" s="56" t="s">
        <v>70</v>
      </c>
      <c r="H4" s="56" t="s">
        <v>71</v>
      </c>
      <c r="I4" s="41" t="s">
        <v>74</v>
      </c>
      <c r="J4" s="56" t="s">
        <v>80</v>
      </c>
      <c r="K4" s="56" t="s">
        <v>82</v>
      </c>
      <c r="L4" s="56" t="s">
        <v>81</v>
      </c>
      <c r="M4" s="56" t="s">
        <v>83</v>
      </c>
      <c r="N4" s="41" t="s">
        <v>66</v>
      </c>
      <c r="O4" s="41" t="s">
        <v>75</v>
      </c>
    </row>
    <row r="5" spans="1:19" ht="31.5" x14ac:dyDescent="0.25">
      <c r="A5" s="27" t="s">
        <v>22</v>
      </c>
      <c r="B5" s="27" t="s">
        <v>23</v>
      </c>
      <c r="C5" s="28" t="s">
        <v>11</v>
      </c>
      <c r="D5" s="29">
        <f>SUM(D6:D13)</f>
        <v>140572961.50999999</v>
      </c>
      <c r="E5" s="29">
        <f t="shared" ref="E5:I5" si="0">SUM(E6:E13)</f>
        <v>166567598.53999999</v>
      </c>
      <c r="F5" s="29">
        <f t="shared" si="0"/>
        <v>207938338.06</v>
      </c>
      <c r="G5" s="57">
        <f>F5/E5</f>
        <v>1.2483720716551312</v>
      </c>
      <c r="H5" s="58">
        <f>F5-E5</f>
        <v>41370739.520000011</v>
      </c>
      <c r="I5" s="29">
        <f t="shared" si="0"/>
        <v>244208783</v>
      </c>
      <c r="J5" s="57">
        <f>I5/E5</f>
        <v>1.4661241750528993</v>
      </c>
      <c r="K5" s="58">
        <f>I5-E5</f>
        <v>77641184.460000008</v>
      </c>
      <c r="L5" s="57">
        <f>I5/F5</f>
        <v>1.1744288488519816</v>
      </c>
      <c r="M5" s="58">
        <f>I5-F5</f>
        <v>36270444.939999998</v>
      </c>
      <c r="N5" s="29">
        <f>SUM(N6:N13)</f>
        <v>218488124</v>
      </c>
      <c r="O5" s="29">
        <f>SUM(O6:O13)</f>
        <v>218686574</v>
      </c>
    </row>
    <row r="6" spans="1:19" ht="94.5" x14ac:dyDescent="0.25">
      <c r="A6" s="30" t="s">
        <v>22</v>
      </c>
      <c r="B6" s="30" t="s">
        <v>24</v>
      </c>
      <c r="C6" s="31" t="s">
        <v>12</v>
      </c>
      <c r="D6" s="32">
        <v>2364204.2599999998</v>
      </c>
      <c r="E6" s="37">
        <v>3159305.86</v>
      </c>
      <c r="F6" s="33">
        <v>4853213.4000000004</v>
      </c>
      <c r="G6" s="70">
        <f t="shared" ref="G6:G56" si="1">F6/E6</f>
        <v>1.5361644662033453</v>
      </c>
      <c r="H6" s="71">
        <f t="shared" ref="H6:H56" si="2">F6-E6</f>
        <v>1693907.5400000005</v>
      </c>
      <c r="I6" s="23">
        <v>3947890</v>
      </c>
      <c r="J6" s="59">
        <f t="shared" ref="J6:J56" si="3">I6/E6</f>
        <v>1.2496067727991365</v>
      </c>
      <c r="K6" s="60">
        <f t="shared" ref="K6:K56" si="4">I6-E6</f>
        <v>788584.14000000013</v>
      </c>
      <c r="L6" s="59">
        <f t="shared" ref="L6:L56" si="5">I6/F6</f>
        <v>0.81345897544913226</v>
      </c>
      <c r="M6" s="60">
        <f t="shared" ref="M6:M56" si="6">I6-F6</f>
        <v>-905323.40000000037</v>
      </c>
      <c r="N6" s="23">
        <v>3964450</v>
      </c>
      <c r="O6" s="23">
        <v>4123010</v>
      </c>
    </row>
    <row r="7" spans="1:19" ht="126" x14ac:dyDescent="0.25">
      <c r="A7" s="30" t="s">
        <v>22</v>
      </c>
      <c r="B7" s="30" t="s">
        <v>25</v>
      </c>
      <c r="C7" s="31" t="s">
        <v>13</v>
      </c>
      <c r="D7" s="32">
        <v>1956563.35</v>
      </c>
      <c r="E7" s="37">
        <v>2237359.84</v>
      </c>
      <c r="F7" s="33">
        <v>2851843.08</v>
      </c>
      <c r="G7" s="70">
        <f t="shared" si="1"/>
        <v>1.2746465852359272</v>
      </c>
      <c r="H7" s="71">
        <f t="shared" si="2"/>
        <v>614483.24000000022</v>
      </c>
      <c r="I7" s="23">
        <v>3091450</v>
      </c>
      <c r="J7" s="59">
        <f t="shared" si="3"/>
        <v>1.3817401853427387</v>
      </c>
      <c r="K7" s="60">
        <f t="shared" si="4"/>
        <v>854090.16000000015</v>
      </c>
      <c r="L7" s="59">
        <f t="shared" si="5"/>
        <v>1.0840182693361935</v>
      </c>
      <c r="M7" s="60">
        <f t="shared" si="6"/>
        <v>239606.91999999993</v>
      </c>
      <c r="N7" s="23">
        <v>2587200</v>
      </c>
      <c r="O7" s="23">
        <v>2604800</v>
      </c>
    </row>
    <row r="8" spans="1:19" ht="126" x14ac:dyDescent="0.25">
      <c r="A8" s="30" t="s">
        <v>22</v>
      </c>
      <c r="B8" s="30" t="s">
        <v>26</v>
      </c>
      <c r="C8" s="31" t="s">
        <v>14</v>
      </c>
      <c r="D8" s="32">
        <v>55801497.649999999</v>
      </c>
      <c r="E8" s="37">
        <v>76840040.299999997</v>
      </c>
      <c r="F8" s="33">
        <v>97688080.5</v>
      </c>
      <c r="G8" s="70">
        <f t="shared" si="1"/>
        <v>1.2713174032523249</v>
      </c>
      <c r="H8" s="71">
        <f t="shared" si="2"/>
        <v>20848040.200000003</v>
      </c>
      <c r="I8" s="23">
        <v>105867910</v>
      </c>
      <c r="J8" s="59">
        <f t="shared" si="3"/>
        <v>1.3777700998941305</v>
      </c>
      <c r="K8" s="60">
        <f t="shared" si="4"/>
        <v>29027869.700000003</v>
      </c>
      <c r="L8" s="59">
        <f t="shared" si="5"/>
        <v>1.0837341614056999</v>
      </c>
      <c r="M8" s="60">
        <f t="shared" si="6"/>
        <v>8179829.5</v>
      </c>
      <c r="N8" s="23">
        <v>109600870</v>
      </c>
      <c r="O8" s="23">
        <v>113098120</v>
      </c>
    </row>
    <row r="9" spans="1:19" x14ac:dyDescent="0.25">
      <c r="A9" s="30" t="s">
        <v>22</v>
      </c>
      <c r="B9" s="30" t="s">
        <v>27</v>
      </c>
      <c r="C9" s="31" t="s">
        <v>15</v>
      </c>
      <c r="D9" s="32">
        <v>21463</v>
      </c>
      <c r="E9" s="37">
        <v>4067</v>
      </c>
      <c r="F9" s="33">
        <v>15699</v>
      </c>
      <c r="G9" s="70">
        <f t="shared" si="1"/>
        <v>3.8600934349643472</v>
      </c>
      <c r="H9" s="71">
        <f t="shared" si="2"/>
        <v>11632</v>
      </c>
      <c r="I9" s="23">
        <v>17923</v>
      </c>
      <c r="J9" s="59">
        <f t="shared" si="3"/>
        <v>4.4069338578805013</v>
      </c>
      <c r="K9" s="60">
        <f t="shared" si="4"/>
        <v>13856</v>
      </c>
      <c r="L9" s="59">
        <f t="shared" si="5"/>
        <v>1.1416650742085483</v>
      </c>
      <c r="M9" s="60">
        <f t="shared" si="6"/>
        <v>2224</v>
      </c>
      <c r="N9" s="23">
        <v>221670</v>
      </c>
      <c r="O9" s="23">
        <v>17923</v>
      </c>
    </row>
    <row r="10" spans="1:19" ht="94.5" x14ac:dyDescent="0.25">
      <c r="A10" s="30" t="s">
        <v>22</v>
      </c>
      <c r="B10" s="30" t="s">
        <v>28</v>
      </c>
      <c r="C10" s="31" t="s">
        <v>16</v>
      </c>
      <c r="D10" s="32">
        <v>9489944.0600000005</v>
      </c>
      <c r="E10" s="37">
        <v>12075676.82</v>
      </c>
      <c r="F10" s="33">
        <v>14824224</v>
      </c>
      <c r="G10" s="70">
        <f t="shared" si="1"/>
        <v>1.2276101970075743</v>
      </c>
      <c r="H10" s="71">
        <f t="shared" si="2"/>
        <v>2748547.1799999997</v>
      </c>
      <c r="I10" s="23">
        <v>16101700</v>
      </c>
      <c r="J10" s="59">
        <f t="shared" si="3"/>
        <v>1.3333993812530667</v>
      </c>
      <c r="K10" s="60">
        <f t="shared" si="4"/>
        <v>4026023.1799999997</v>
      </c>
      <c r="L10" s="59">
        <f t="shared" si="5"/>
        <v>1.0861748985984021</v>
      </c>
      <c r="M10" s="60">
        <f t="shared" si="6"/>
        <v>1277476</v>
      </c>
      <c r="N10" s="23">
        <v>16140350</v>
      </c>
      <c r="O10" s="23">
        <v>16628050</v>
      </c>
    </row>
    <row r="11" spans="1:19" ht="31.5" x14ac:dyDescent="0.25">
      <c r="A11" s="30" t="s">
        <v>22</v>
      </c>
      <c r="B11" s="30" t="s">
        <v>29</v>
      </c>
      <c r="C11" s="31" t="s">
        <v>17</v>
      </c>
      <c r="D11" s="32">
        <v>750000</v>
      </c>
      <c r="E11" s="32">
        <v>590039.15</v>
      </c>
      <c r="F11" s="33">
        <v>0</v>
      </c>
      <c r="G11" s="70">
        <f t="shared" si="1"/>
        <v>0</v>
      </c>
      <c r="H11" s="71">
        <f t="shared" si="2"/>
        <v>-590039.15</v>
      </c>
      <c r="I11" s="34">
        <v>6035130</v>
      </c>
      <c r="J11" s="61">
        <f t="shared" si="3"/>
        <v>10.228355186261792</v>
      </c>
      <c r="K11" s="60">
        <f t="shared" si="4"/>
        <v>5445090.8499999996</v>
      </c>
      <c r="L11" s="61" t="e">
        <f t="shared" si="5"/>
        <v>#DIV/0!</v>
      </c>
      <c r="M11" s="60">
        <f t="shared" si="6"/>
        <v>6035130</v>
      </c>
      <c r="N11" s="34">
        <v>0</v>
      </c>
      <c r="O11" s="34">
        <v>0</v>
      </c>
    </row>
    <row r="12" spans="1:19" x14ac:dyDescent="0.25">
      <c r="A12" s="30" t="s">
        <v>22</v>
      </c>
      <c r="B12" s="30" t="s">
        <v>32</v>
      </c>
      <c r="C12" s="31" t="s">
        <v>18</v>
      </c>
      <c r="D12" s="32">
        <v>0</v>
      </c>
      <c r="E12" s="32">
        <v>0</v>
      </c>
      <c r="F12" s="35">
        <v>2514794.9300000002</v>
      </c>
      <c r="G12" s="72" t="e">
        <f t="shared" si="1"/>
        <v>#DIV/0!</v>
      </c>
      <c r="H12" s="73">
        <f t="shared" si="2"/>
        <v>2514794.9300000002</v>
      </c>
      <c r="I12" s="23">
        <v>19700000</v>
      </c>
      <c r="J12" s="59" t="e">
        <f t="shared" si="3"/>
        <v>#DIV/0!</v>
      </c>
      <c r="K12" s="60">
        <f t="shared" si="4"/>
        <v>19700000</v>
      </c>
      <c r="L12" s="59">
        <f t="shared" si="5"/>
        <v>7.8336407334811984</v>
      </c>
      <c r="M12" s="60">
        <f t="shared" si="6"/>
        <v>17185205.07</v>
      </c>
      <c r="N12" s="23">
        <v>1000000</v>
      </c>
      <c r="O12" s="23">
        <v>1000000</v>
      </c>
    </row>
    <row r="13" spans="1:19" ht="47.25" x14ac:dyDescent="0.25">
      <c r="A13" s="30" t="s">
        <v>22</v>
      </c>
      <c r="B13" s="30" t="s">
        <v>33</v>
      </c>
      <c r="C13" s="31" t="s">
        <v>19</v>
      </c>
      <c r="D13" s="32">
        <v>70189289.189999998</v>
      </c>
      <c r="E13" s="37">
        <v>71661109.569999993</v>
      </c>
      <c r="F13" s="33">
        <v>85190483.150000006</v>
      </c>
      <c r="G13" s="70">
        <f t="shared" si="1"/>
        <v>1.1887965963851599</v>
      </c>
      <c r="H13" s="71">
        <f t="shared" si="2"/>
        <v>13529373.580000013</v>
      </c>
      <c r="I13" s="23">
        <v>89446780</v>
      </c>
      <c r="J13" s="59">
        <f t="shared" si="3"/>
        <v>1.2481913905146362</v>
      </c>
      <c r="K13" s="60">
        <f t="shared" si="4"/>
        <v>17785670.430000007</v>
      </c>
      <c r="L13" s="59">
        <f t="shared" si="5"/>
        <v>1.0499621165724071</v>
      </c>
      <c r="M13" s="60">
        <f t="shared" si="6"/>
        <v>4256296.849999994</v>
      </c>
      <c r="N13" s="23">
        <v>84973584</v>
      </c>
      <c r="O13" s="23">
        <v>81214671</v>
      </c>
    </row>
    <row r="14" spans="1:19" ht="36" customHeight="1" x14ac:dyDescent="0.25">
      <c r="A14" s="6" t="s">
        <v>24</v>
      </c>
      <c r="B14" s="6" t="s">
        <v>23</v>
      </c>
      <c r="C14" s="7" t="s">
        <v>35</v>
      </c>
      <c r="D14" s="2">
        <f t="shared" ref="D14:I14" si="7">D15</f>
        <v>0</v>
      </c>
      <c r="E14" s="29">
        <f t="shared" si="7"/>
        <v>1292339</v>
      </c>
      <c r="F14" s="2">
        <f t="shared" si="7"/>
        <v>1375611.16</v>
      </c>
      <c r="G14" s="62">
        <f t="shared" si="1"/>
        <v>1.0644352294560482</v>
      </c>
      <c r="H14" s="63">
        <f t="shared" si="2"/>
        <v>83272.159999999916</v>
      </c>
      <c r="I14" s="2">
        <f t="shared" si="7"/>
        <v>1318708</v>
      </c>
      <c r="J14" s="62">
        <f t="shared" si="3"/>
        <v>1.0204040890199861</v>
      </c>
      <c r="K14" s="63">
        <f t="shared" si="4"/>
        <v>26369</v>
      </c>
      <c r="L14" s="62">
        <f t="shared" si="5"/>
        <v>0.95863426987608913</v>
      </c>
      <c r="M14" s="63">
        <f t="shared" si="6"/>
        <v>-56903.159999999916</v>
      </c>
      <c r="N14" s="2">
        <f>N15</f>
        <v>1443568</v>
      </c>
      <c r="O14" s="2">
        <f>O15</f>
        <v>1443568</v>
      </c>
    </row>
    <row r="15" spans="1:19" ht="36" customHeight="1" x14ac:dyDescent="0.25">
      <c r="A15" s="8" t="s">
        <v>24</v>
      </c>
      <c r="B15" s="8" t="s">
        <v>25</v>
      </c>
      <c r="C15" s="9" t="s">
        <v>36</v>
      </c>
      <c r="D15" s="3">
        <v>0</v>
      </c>
      <c r="E15" s="37">
        <v>1292339</v>
      </c>
      <c r="F15" s="1">
        <v>1375611.16</v>
      </c>
      <c r="G15" s="74">
        <f t="shared" si="1"/>
        <v>1.0644352294560482</v>
      </c>
      <c r="H15" s="75">
        <f t="shared" si="2"/>
        <v>83272.159999999916</v>
      </c>
      <c r="I15" s="23">
        <v>1318708</v>
      </c>
      <c r="J15" s="59">
        <f t="shared" si="3"/>
        <v>1.0204040890199861</v>
      </c>
      <c r="K15" s="63">
        <f t="shared" si="4"/>
        <v>26369</v>
      </c>
      <c r="L15" s="59">
        <f t="shared" si="5"/>
        <v>0.95863426987608913</v>
      </c>
      <c r="M15" s="63">
        <f t="shared" si="6"/>
        <v>-56903.159999999916</v>
      </c>
      <c r="N15" s="23">
        <v>1443568</v>
      </c>
      <c r="O15" s="23">
        <v>1443568</v>
      </c>
    </row>
    <row r="16" spans="1:19" ht="62.25" customHeight="1" x14ac:dyDescent="0.25">
      <c r="A16" s="6" t="s">
        <v>25</v>
      </c>
      <c r="B16" s="6" t="s">
        <v>23</v>
      </c>
      <c r="C16" s="11" t="s">
        <v>1</v>
      </c>
      <c r="D16" s="2">
        <f>SUM(D17:D17)</f>
        <v>0</v>
      </c>
      <c r="E16" s="29">
        <f>SUM(E17:E18)</f>
        <v>2514701.12</v>
      </c>
      <c r="F16" s="29">
        <f>SUM(F17:F18)</f>
        <v>5273581.12</v>
      </c>
      <c r="G16" s="62">
        <f t="shared" si="1"/>
        <v>2.0971005572224821</v>
      </c>
      <c r="H16" s="63">
        <f t="shared" si="2"/>
        <v>2758880</v>
      </c>
      <c r="I16" s="2">
        <f>SUM(I17:I17)</f>
        <v>1843164</v>
      </c>
      <c r="J16" s="62">
        <f t="shared" si="3"/>
        <v>0.73295549333512844</v>
      </c>
      <c r="K16" s="63">
        <f t="shared" si="4"/>
        <v>-671537.12000000011</v>
      </c>
      <c r="L16" s="62">
        <f t="shared" si="5"/>
        <v>0.34950898792659513</v>
      </c>
      <c r="M16" s="63">
        <f t="shared" si="6"/>
        <v>-3430417.12</v>
      </c>
      <c r="N16" s="2">
        <f>SUM(N17:N17)</f>
        <v>2009540</v>
      </c>
      <c r="O16" s="2">
        <f>SUM(O17:O17)</f>
        <v>3510000</v>
      </c>
    </row>
    <row r="17" spans="1:15" ht="94.5" x14ac:dyDescent="0.25">
      <c r="A17" s="8" t="s">
        <v>25</v>
      </c>
      <c r="B17" s="8" t="s">
        <v>34</v>
      </c>
      <c r="C17" s="12" t="s">
        <v>37</v>
      </c>
      <c r="D17" s="3">
        <v>0</v>
      </c>
      <c r="E17" s="37">
        <v>2514701.12</v>
      </c>
      <c r="F17" s="1">
        <v>4554866.8600000003</v>
      </c>
      <c r="G17" s="74">
        <f t="shared" si="1"/>
        <v>1.8112955149119272</v>
      </c>
      <c r="H17" s="75">
        <f t="shared" si="2"/>
        <v>2040165.7400000002</v>
      </c>
      <c r="I17" s="23">
        <v>1843164</v>
      </c>
      <c r="J17" s="59">
        <f t="shared" si="3"/>
        <v>0.73295549333512844</v>
      </c>
      <c r="K17" s="64">
        <f t="shared" si="4"/>
        <v>-671537.12000000011</v>
      </c>
      <c r="L17" s="59">
        <f t="shared" si="5"/>
        <v>0.4046581506446052</v>
      </c>
      <c r="M17" s="64">
        <f t="shared" si="6"/>
        <v>-2711702.8600000003</v>
      </c>
      <c r="N17" s="23">
        <v>2009540</v>
      </c>
      <c r="O17" s="23">
        <v>3510000</v>
      </c>
    </row>
    <row r="18" spans="1:15" ht="78.75" x14ac:dyDescent="0.25">
      <c r="A18" s="8" t="s">
        <v>25</v>
      </c>
      <c r="B18" s="8" t="s">
        <v>76</v>
      </c>
      <c r="C18" s="12" t="s">
        <v>77</v>
      </c>
      <c r="D18" s="3"/>
      <c r="E18" s="37">
        <v>0</v>
      </c>
      <c r="F18" s="1">
        <v>718714.26</v>
      </c>
      <c r="G18" s="74" t="e">
        <f t="shared" si="1"/>
        <v>#DIV/0!</v>
      </c>
      <c r="H18" s="75">
        <f t="shared" si="2"/>
        <v>718714.26</v>
      </c>
      <c r="I18" s="23">
        <v>0</v>
      </c>
      <c r="J18" s="59" t="e">
        <f t="shared" si="3"/>
        <v>#DIV/0!</v>
      </c>
      <c r="K18" s="64">
        <f t="shared" si="4"/>
        <v>0</v>
      </c>
      <c r="L18" s="59">
        <f t="shared" si="5"/>
        <v>0</v>
      </c>
      <c r="M18" s="64">
        <f t="shared" si="6"/>
        <v>-718714.26</v>
      </c>
      <c r="N18" s="23">
        <v>0</v>
      </c>
      <c r="O18" s="23">
        <v>0</v>
      </c>
    </row>
    <row r="19" spans="1:15" ht="31.5" x14ac:dyDescent="0.25">
      <c r="A19" s="6" t="s">
        <v>26</v>
      </c>
      <c r="B19" s="6" t="s">
        <v>23</v>
      </c>
      <c r="C19" s="7" t="s">
        <v>2</v>
      </c>
      <c r="D19" s="2">
        <f>SUM(D21:D26)</f>
        <v>62697062.649999999</v>
      </c>
      <c r="E19" s="29">
        <f t="shared" ref="E19:F19" si="8">SUM(E20:E26)</f>
        <v>101786242.28</v>
      </c>
      <c r="F19" s="2">
        <f t="shared" si="8"/>
        <v>108567538.91</v>
      </c>
      <c r="G19" s="62">
        <f t="shared" si="1"/>
        <v>1.0666229195429533</v>
      </c>
      <c r="H19" s="63">
        <f>SUM(H20:H26)</f>
        <v>6781296.629999999</v>
      </c>
      <c r="I19" s="2">
        <f>SUM(I20:I26)</f>
        <v>86656227.879999995</v>
      </c>
      <c r="J19" s="62">
        <f t="shared" si="3"/>
        <v>0.85135501555918125</v>
      </c>
      <c r="K19" s="64">
        <f t="shared" si="4"/>
        <v>-15130014.400000006</v>
      </c>
      <c r="L19" s="62">
        <f t="shared" si="5"/>
        <v>0.79817806270653358</v>
      </c>
      <c r="M19" s="64">
        <f t="shared" si="6"/>
        <v>-21911311.030000001</v>
      </c>
      <c r="N19" s="2">
        <f t="shared" ref="N19:O19" si="9">SUM(N20:N26)</f>
        <v>56375075.640000001</v>
      </c>
      <c r="O19" s="2">
        <f t="shared" si="9"/>
        <v>71550175.640000001</v>
      </c>
    </row>
    <row r="20" spans="1:15" s="43" customFormat="1" ht="31.5" x14ac:dyDescent="0.25">
      <c r="A20" s="8" t="s">
        <v>26</v>
      </c>
      <c r="B20" s="8" t="s">
        <v>22</v>
      </c>
      <c r="C20" s="9" t="s">
        <v>78</v>
      </c>
      <c r="D20" s="3"/>
      <c r="E20" s="32">
        <v>0</v>
      </c>
      <c r="F20" s="3">
        <v>0</v>
      </c>
      <c r="G20" s="62" t="s">
        <v>79</v>
      </c>
      <c r="H20" s="76">
        <f t="shared" si="2"/>
        <v>0</v>
      </c>
      <c r="I20" s="3">
        <v>1850000</v>
      </c>
      <c r="J20" s="62" t="e">
        <f t="shared" si="3"/>
        <v>#DIV/0!</v>
      </c>
      <c r="K20" s="64">
        <f t="shared" si="4"/>
        <v>1850000</v>
      </c>
      <c r="L20" s="62" t="e">
        <f t="shared" si="5"/>
        <v>#DIV/0!</v>
      </c>
      <c r="M20" s="64">
        <f t="shared" si="6"/>
        <v>1850000</v>
      </c>
      <c r="N20" s="3">
        <v>1000000</v>
      </c>
      <c r="O20" s="3">
        <v>745100</v>
      </c>
    </row>
    <row r="21" spans="1:15" ht="31.5" x14ac:dyDescent="0.25">
      <c r="A21" s="8" t="s">
        <v>26</v>
      </c>
      <c r="B21" s="8" t="s">
        <v>27</v>
      </c>
      <c r="C21" s="9" t="s">
        <v>39</v>
      </c>
      <c r="D21" s="3">
        <v>0</v>
      </c>
      <c r="E21" s="50">
        <v>1875715.81</v>
      </c>
      <c r="F21" s="20">
        <v>6914881.3799999999</v>
      </c>
      <c r="G21" s="57">
        <f t="shared" si="1"/>
        <v>3.6865293468950395</v>
      </c>
      <c r="H21" s="76">
        <f t="shared" si="2"/>
        <v>5039165.57</v>
      </c>
      <c r="I21" s="51">
        <v>6706286.4199999999</v>
      </c>
      <c r="J21" s="65">
        <f t="shared" si="3"/>
        <v>3.5753211569933931</v>
      </c>
      <c r="K21" s="64">
        <f t="shared" si="4"/>
        <v>4830570.6099999994</v>
      </c>
      <c r="L21" s="65">
        <f t="shared" si="5"/>
        <v>0.96983390624699339</v>
      </c>
      <c r="M21" s="64">
        <f t="shared" si="6"/>
        <v>-208594.95999999996</v>
      </c>
      <c r="N21" s="51">
        <v>6751688.5599999996</v>
      </c>
      <c r="O21" s="51">
        <v>6751688.5599999996</v>
      </c>
    </row>
    <row r="22" spans="1:15" x14ac:dyDescent="0.25">
      <c r="A22" s="8" t="s">
        <v>26</v>
      </c>
      <c r="B22" s="8" t="s">
        <v>28</v>
      </c>
      <c r="C22" s="9" t="s">
        <v>67</v>
      </c>
      <c r="D22" s="3"/>
      <c r="E22" s="50">
        <v>0</v>
      </c>
      <c r="F22" s="20">
        <v>599990</v>
      </c>
      <c r="G22" s="57" t="s">
        <v>79</v>
      </c>
      <c r="H22" s="76">
        <f t="shared" si="2"/>
        <v>599990</v>
      </c>
      <c r="I22" s="51">
        <v>0</v>
      </c>
      <c r="J22" s="65" t="e">
        <f t="shared" si="3"/>
        <v>#DIV/0!</v>
      </c>
      <c r="K22" s="64">
        <f t="shared" si="4"/>
        <v>0</v>
      </c>
      <c r="L22" s="65">
        <f t="shared" si="5"/>
        <v>0</v>
      </c>
      <c r="M22" s="64">
        <f t="shared" si="6"/>
        <v>-599990</v>
      </c>
      <c r="N22" s="51">
        <v>0</v>
      </c>
      <c r="O22" s="51">
        <v>0</v>
      </c>
    </row>
    <row r="23" spans="1:15" x14ac:dyDescent="0.25">
      <c r="A23" s="8" t="s">
        <v>26</v>
      </c>
      <c r="B23" s="8" t="s">
        <v>30</v>
      </c>
      <c r="C23" s="9" t="s">
        <v>40</v>
      </c>
      <c r="D23" s="3">
        <v>2503223</v>
      </c>
      <c r="E23" s="50">
        <v>3331387</v>
      </c>
      <c r="F23" s="52">
        <v>12178665.380000001</v>
      </c>
      <c r="G23" s="77">
        <f t="shared" si="1"/>
        <v>3.6557341971977442</v>
      </c>
      <c r="H23" s="78">
        <f t="shared" si="2"/>
        <v>8847278.3800000008</v>
      </c>
      <c r="I23" s="51">
        <v>31580041.460000001</v>
      </c>
      <c r="J23" s="65">
        <f t="shared" si="3"/>
        <v>9.4795475458120002</v>
      </c>
      <c r="K23" s="64">
        <f t="shared" si="4"/>
        <v>28248654.460000001</v>
      </c>
      <c r="L23" s="65">
        <f t="shared" si="5"/>
        <v>2.5930625790787594</v>
      </c>
      <c r="M23" s="64">
        <f t="shared" si="6"/>
        <v>19401376.079999998</v>
      </c>
      <c r="N23" s="51">
        <v>3387.08</v>
      </c>
      <c r="O23" s="51">
        <v>3387.08</v>
      </c>
    </row>
    <row r="24" spans="1:15" ht="31.5" x14ac:dyDescent="0.25">
      <c r="A24" s="8" t="s">
        <v>26</v>
      </c>
      <c r="B24" s="8" t="s">
        <v>31</v>
      </c>
      <c r="C24" s="9" t="s">
        <v>41</v>
      </c>
      <c r="D24" s="3">
        <v>60043839.649999999</v>
      </c>
      <c r="E24" s="50">
        <v>96495149.469999999</v>
      </c>
      <c r="F24" s="52">
        <v>75036107.659999996</v>
      </c>
      <c r="G24" s="77">
        <f t="shared" si="1"/>
        <v>0.77761533167352059</v>
      </c>
      <c r="H24" s="78">
        <f t="shared" si="2"/>
        <v>-21459041.810000002</v>
      </c>
      <c r="I24" s="51">
        <v>45438000</v>
      </c>
      <c r="J24" s="65">
        <f t="shared" si="3"/>
        <v>0.47088377239237827</v>
      </c>
      <c r="K24" s="64">
        <f t="shared" si="4"/>
        <v>-51057149.469999999</v>
      </c>
      <c r="L24" s="65">
        <f t="shared" si="5"/>
        <v>0.60554846749096425</v>
      </c>
      <c r="M24" s="64">
        <f t="shared" si="6"/>
        <v>-29598107.659999996</v>
      </c>
      <c r="N24" s="51">
        <v>47561000</v>
      </c>
      <c r="O24" s="51">
        <v>63950000</v>
      </c>
    </row>
    <row r="25" spans="1:15" x14ac:dyDescent="0.25">
      <c r="A25" s="8" t="s">
        <v>26</v>
      </c>
      <c r="B25" s="8" t="s">
        <v>34</v>
      </c>
      <c r="C25" s="9" t="s">
        <v>68</v>
      </c>
      <c r="D25" s="3"/>
      <c r="E25" s="50">
        <v>0</v>
      </c>
      <c r="F25" s="52">
        <v>13301781.640000001</v>
      </c>
      <c r="G25" s="77" t="e">
        <f t="shared" si="1"/>
        <v>#DIV/0!</v>
      </c>
      <c r="H25" s="78">
        <f t="shared" si="2"/>
        <v>13301781.640000001</v>
      </c>
      <c r="I25" s="51">
        <v>420000</v>
      </c>
      <c r="J25" s="65" t="e">
        <f t="shared" si="3"/>
        <v>#DIV/0!</v>
      </c>
      <c r="K25" s="64">
        <f t="shared" si="4"/>
        <v>420000</v>
      </c>
      <c r="L25" s="65">
        <f t="shared" si="5"/>
        <v>3.1574717685712961E-2</v>
      </c>
      <c r="M25" s="64">
        <f t="shared" si="6"/>
        <v>-12881781.640000001</v>
      </c>
      <c r="N25" s="51">
        <v>924000</v>
      </c>
      <c r="O25" s="51">
        <v>0</v>
      </c>
    </row>
    <row r="26" spans="1:15" ht="31.5" x14ac:dyDescent="0.25">
      <c r="A26" s="8" t="s">
        <v>26</v>
      </c>
      <c r="B26" s="8" t="s">
        <v>38</v>
      </c>
      <c r="C26" s="9" t="s">
        <v>42</v>
      </c>
      <c r="D26" s="3">
        <v>150000</v>
      </c>
      <c r="E26" s="50">
        <v>83990</v>
      </c>
      <c r="F26" s="52">
        <v>536112.85</v>
      </c>
      <c r="G26" s="77">
        <f t="shared" si="1"/>
        <v>6.383055720919157</v>
      </c>
      <c r="H26" s="78">
        <f t="shared" si="2"/>
        <v>452122.85</v>
      </c>
      <c r="I26" s="51">
        <v>661900</v>
      </c>
      <c r="J26" s="65">
        <f t="shared" si="3"/>
        <v>7.880700083343255</v>
      </c>
      <c r="K26" s="64">
        <f t="shared" si="4"/>
        <v>577910</v>
      </c>
      <c r="L26" s="65">
        <f t="shared" si="5"/>
        <v>1.2346281198072384</v>
      </c>
      <c r="M26" s="64">
        <f t="shared" si="6"/>
        <v>125787.15000000002</v>
      </c>
      <c r="N26" s="51">
        <v>135000</v>
      </c>
      <c r="O26" s="51">
        <v>100000</v>
      </c>
    </row>
    <row r="27" spans="1:15" ht="31.5" x14ac:dyDescent="0.25">
      <c r="A27" s="6" t="s">
        <v>27</v>
      </c>
      <c r="B27" s="6" t="s">
        <v>23</v>
      </c>
      <c r="C27" s="7" t="s">
        <v>3</v>
      </c>
      <c r="D27" s="2">
        <f>SUM(D28:D31)</f>
        <v>35162502.57</v>
      </c>
      <c r="E27" s="29">
        <f t="shared" ref="E27:I27" si="10">SUM(E28:E31)</f>
        <v>53913248.700000003</v>
      </c>
      <c r="F27" s="2">
        <f t="shared" si="10"/>
        <v>284443813.92000002</v>
      </c>
      <c r="G27" s="62">
        <f t="shared" si="1"/>
        <v>5.2759538847823135</v>
      </c>
      <c r="H27" s="63">
        <f t="shared" si="2"/>
        <v>230530565.22000003</v>
      </c>
      <c r="I27" s="2">
        <f t="shared" si="10"/>
        <v>174972304.41</v>
      </c>
      <c r="J27" s="62">
        <f t="shared" si="3"/>
        <v>3.2454416795328451</v>
      </c>
      <c r="K27" s="64">
        <f t="shared" si="4"/>
        <v>121059055.70999999</v>
      </c>
      <c r="L27" s="62">
        <f t="shared" si="5"/>
        <v>0.61513837126094451</v>
      </c>
      <c r="M27" s="64">
        <f t="shared" si="6"/>
        <v>-109471509.51000002</v>
      </c>
      <c r="N27" s="2">
        <f>SUM(N28:N31)</f>
        <v>30324657.530000001</v>
      </c>
      <c r="O27" s="2">
        <f>SUM(O28:O31)</f>
        <v>34019484.809999995</v>
      </c>
    </row>
    <row r="28" spans="1:15" x14ac:dyDescent="0.25">
      <c r="A28" s="8" t="s">
        <v>27</v>
      </c>
      <c r="B28" s="8" t="s">
        <v>22</v>
      </c>
      <c r="C28" s="9" t="s">
        <v>43</v>
      </c>
      <c r="D28" s="3">
        <v>1442935.42</v>
      </c>
      <c r="E28" s="50">
        <v>4402742.5199999996</v>
      </c>
      <c r="F28" s="21">
        <v>11498763.869999999</v>
      </c>
      <c r="G28" s="79">
        <f t="shared" si="1"/>
        <v>2.6117275352272928</v>
      </c>
      <c r="H28" s="80">
        <f t="shared" si="2"/>
        <v>7096021.3499999996</v>
      </c>
      <c r="I28" s="51">
        <v>5500000</v>
      </c>
      <c r="J28" s="65">
        <f t="shared" si="3"/>
        <v>1.2492213603261089</v>
      </c>
      <c r="K28" s="64">
        <f t="shared" si="4"/>
        <v>1097257.4800000004</v>
      </c>
      <c r="L28" s="65">
        <f t="shared" si="5"/>
        <v>0.47831228314457075</v>
      </c>
      <c r="M28" s="64">
        <f t="shared" si="6"/>
        <v>-5998763.8699999992</v>
      </c>
      <c r="N28" s="51">
        <v>2500000</v>
      </c>
      <c r="O28" s="51">
        <v>2500000</v>
      </c>
    </row>
    <row r="29" spans="1:15" x14ac:dyDescent="0.25">
      <c r="A29" s="8" t="s">
        <v>27</v>
      </c>
      <c r="B29" s="8" t="s">
        <v>24</v>
      </c>
      <c r="C29" s="9" t="s">
        <v>44</v>
      </c>
      <c r="D29" s="3">
        <v>2949440.28</v>
      </c>
      <c r="E29" s="50">
        <v>6220736.7300000004</v>
      </c>
      <c r="F29" s="22">
        <v>222477747.21000001</v>
      </c>
      <c r="G29" s="81">
        <f t="shared" si="1"/>
        <v>35.763890495008937</v>
      </c>
      <c r="H29" s="82">
        <f t="shared" si="2"/>
        <v>216257010.48000002</v>
      </c>
      <c r="I29" s="51">
        <v>150341488.44999999</v>
      </c>
      <c r="J29" s="65">
        <f t="shared" si="3"/>
        <v>24.167794744465898</v>
      </c>
      <c r="K29" s="64">
        <f t="shared" si="4"/>
        <v>144120751.72</v>
      </c>
      <c r="L29" s="65">
        <f t="shared" si="5"/>
        <v>0.67575966736165505</v>
      </c>
      <c r="M29" s="64">
        <f t="shared" si="6"/>
        <v>-72136258.76000002</v>
      </c>
      <c r="N29" s="51">
        <v>2907200</v>
      </c>
      <c r="O29" s="51">
        <v>2102000</v>
      </c>
    </row>
    <row r="30" spans="1:15" x14ac:dyDescent="0.25">
      <c r="A30" s="8" t="s">
        <v>27</v>
      </c>
      <c r="B30" s="8" t="s">
        <v>25</v>
      </c>
      <c r="C30" s="9" t="s">
        <v>45</v>
      </c>
      <c r="D30" s="3">
        <v>27769707.210000001</v>
      </c>
      <c r="E30" s="50">
        <v>43289592.359999999</v>
      </c>
      <c r="F30" s="21">
        <v>50467043.579999998</v>
      </c>
      <c r="G30" s="79">
        <f t="shared" si="1"/>
        <v>1.1658008502439037</v>
      </c>
      <c r="H30" s="80">
        <f t="shared" si="2"/>
        <v>7177451.2199999988</v>
      </c>
      <c r="I30" s="51">
        <v>19130545</v>
      </c>
      <c r="J30" s="65">
        <f t="shared" si="3"/>
        <v>0.44192019275461714</v>
      </c>
      <c r="K30" s="64">
        <f t="shared" si="4"/>
        <v>-24159047.359999999</v>
      </c>
      <c r="L30" s="65">
        <f t="shared" si="5"/>
        <v>0.37907005528616705</v>
      </c>
      <c r="M30" s="64">
        <f t="shared" si="6"/>
        <v>-31336498.579999998</v>
      </c>
      <c r="N30" s="51">
        <v>24917175.77</v>
      </c>
      <c r="O30" s="51">
        <v>29417191.77</v>
      </c>
    </row>
    <row r="31" spans="1:15" ht="47.25" x14ac:dyDescent="0.25">
      <c r="A31" s="8" t="s">
        <v>27</v>
      </c>
      <c r="B31" s="8" t="s">
        <v>27</v>
      </c>
      <c r="C31" s="9" t="s">
        <v>46</v>
      </c>
      <c r="D31" s="3">
        <v>3000419.66</v>
      </c>
      <c r="E31" s="50">
        <v>177.09</v>
      </c>
      <c r="F31" s="53">
        <v>259.26</v>
      </c>
      <c r="G31" s="77">
        <f t="shared" si="1"/>
        <v>1.4640013552430966</v>
      </c>
      <c r="H31" s="78">
        <f t="shared" si="2"/>
        <v>82.169999999999987</v>
      </c>
      <c r="I31" s="51">
        <v>270.95999999999998</v>
      </c>
      <c r="J31" s="65">
        <f t="shared" si="3"/>
        <v>1.5300694562087074</v>
      </c>
      <c r="K31" s="64">
        <f t="shared" si="4"/>
        <v>93.869999999999976</v>
      </c>
      <c r="L31" s="65">
        <f t="shared" si="5"/>
        <v>1.0451284424901643</v>
      </c>
      <c r="M31" s="64">
        <f t="shared" si="6"/>
        <v>11.699999999999989</v>
      </c>
      <c r="N31" s="51">
        <v>281.76</v>
      </c>
      <c r="O31" s="51">
        <v>293.04000000000002</v>
      </c>
    </row>
    <row r="32" spans="1:15" s="16" customFormat="1" ht="31.5" x14ac:dyDescent="0.25">
      <c r="A32" s="6" t="s">
        <v>28</v>
      </c>
      <c r="B32" s="6" t="s">
        <v>23</v>
      </c>
      <c r="C32" s="7" t="s">
        <v>63</v>
      </c>
      <c r="D32" s="2">
        <f>D33</f>
        <v>0</v>
      </c>
      <c r="E32" s="29">
        <f t="shared" ref="E32:I32" si="11">E33</f>
        <v>1297636.93</v>
      </c>
      <c r="F32" s="2">
        <f t="shared" si="11"/>
        <v>1200000</v>
      </c>
      <c r="G32" s="62">
        <f t="shared" si="1"/>
        <v>0.92475789818959608</v>
      </c>
      <c r="H32" s="63">
        <f t="shared" si="2"/>
        <v>-97636.929999999935</v>
      </c>
      <c r="I32" s="2">
        <f t="shared" si="11"/>
        <v>1000000</v>
      </c>
      <c r="J32" s="62">
        <f t="shared" si="3"/>
        <v>0.7706315818246634</v>
      </c>
      <c r="K32" s="64">
        <f t="shared" si="4"/>
        <v>-297636.92999999993</v>
      </c>
      <c r="L32" s="62">
        <f t="shared" si="5"/>
        <v>0.83333333333333337</v>
      </c>
      <c r="M32" s="64">
        <f t="shared" si="6"/>
        <v>-200000</v>
      </c>
      <c r="N32" s="2">
        <f>N33</f>
        <v>255000</v>
      </c>
      <c r="O32" s="2">
        <f>O33</f>
        <v>255000</v>
      </c>
    </row>
    <row r="33" spans="1:15" ht="31.5" x14ac:dyDescent="0.25">
      <c r="A33" s="8" t="s">
        <v>28</v>
      </c>
      <c r="B33" s="8" t="s">
        <v>27</v>
      </c>
      <c r="C33" s="9" t="s">
        <v>64</v>
      </c>
      <c r="D33" s="3">
        <v>0</v>
      </c>
      <c r="E33" s="32">
        <v>1297636.93</v>
      </c>
      <c r="F33" s="53">
        <v>1200000</v>
      </c>
      <c r="G33" s="77">
        <f t="shared" si="1"/>
        <v>0.92475789818959608</v>
      </c>
      <c r="H33" s="78">
        <f t="shared" si="2"/>
        <v>-97636.929999999935</v>
      </c>
      <c r="I33" s="10">
        <v>1000000</v>
      </c>
      <c r="J33" s="66">
        <f t="shared" si="3"/>
        <v>0.7706315818246634</v>
      </c>
      <c r="K33" s="64">
        <f t="shared" si="4"/>
        <v>-297636.92999999993</v>
      </c>
      <c r="L33" s="66">
        <f t="shared" si="5"/>
        <v>0.83333333333333337</v>
      </c>
      <c r="M33" s="64">
        <f t="shared" si="6"/>
        <v>-200000</v>
      </c>
      <c r="N33" s="10">
        <v>255000</v>
      </c>
      <c r="O33" s="10">
        <v>255000</v>
      </c>
    </row>
    <row r="34" spans="1:15" x14ac:dyDescent="0.25">
      <c r="A34" s="6" t="s">
        <v>29</v>
      </c>
      <c r="B34" s="6" t="s">
        <v>23</v>
      </c>
      <c r="C34" s="7" t="s">
        <v>4</v>
      </c>
      <c r="D34" s="2">
        <f>SUM(D35:D40)</f>
        <v>669742485.31999993</v>
      </c>
      <c r="E34" s="29">
        <f t="shared" ref="E34:I34" si="12">SUM(E35:E40)</f>
        <v>880816599.67999995</v>
      </c>
      <c r="F34" s="2">
        <f t="shared" si="12"/>
        <v>1078299643.6700001</v>
      </c>
      <c r="G34" s="62">
        <f t="shared" si="1"/>
        <v>1.2242044984866833</v>
      </c>
      <c r="H34" s="63">
        <f t="shared" si="2"/>
        <v>197483043.99000013</v>
      </c>
      <c r="I34" s="2">
        <f t="shared" si="12"/>
        <v>1090161433.97</v>
      </c>
      <c r="J34" s="62">
        <f t="shared" si="3"/>
        <v>1.2376713090625846</v>
      </c>
      <c r="K34" s="64">
        <f t="shared" si="4"/>
        <v>209344834.29000008</v>
      </c>
      <c r="L34" s="62">
        <f t="shared" si="5"/>
        <v>1.0110004583323688</v>
      </c>
      <c r="M34" s="64">
        <f t="shared" si="6"/>
        <v>11861790.299999952</v>
      </c>
      <c r="N34" s="2">
        <f>SUM(N35:N40)</f>
        <v>1127300878.99</v>
      </c>
      <c r="O34" s="2">
        <f>SUM(O35:O40)</f>
        <v>1151620690.26</v>
      </c>
    </row>
    <row r="35" spans="1:15" x14ac:dyDescent="0.25">
      <c r="A35" s="8" t="s">
        <v>29</v>
      </c>
      <c r="B35" s="8" t="s">
        <v>22</v>
      </c>
      <c r="C35" s="9" t="s">
        <v>47</v>
      </c>
      <c r="D35" s="3">
        <v>169993456.19</v>
      </c>
      <c r="E35" s="50">
        <v>192338065.36000001</v>
      </c>
      <c r="F35" s="53">
        <v>209939492.77000001</v>
      </c>
      <c r="G35" s="77">
        <f t="shared" si="1"/>
        <v>1.0915129689853922</v>
      </c>
      <c r="H35" s="78">
        <f t="shared" si="2"/>
        <v>17601427.409999996</v>
      </c>
      <c r="I35" s="51">
        <v>218497804.72</v>
      </c>
      <c r="J35" s="65">
        <f t="shared" si="3"/>
        <v>1.1360091634021414</v>
      </c>
      <c r="K35" s="64">
        <f t="shared" si="4"/>
        <v>26159739.359999985</v>
      </c>
      <c r="L35" s="65">
        <f t="shared" si="5"/>
        <v>1.0407656122108291</v>
      </c>
      <c r="M35" s="64">
        <f t="shared" si="6"/>
        <v>8558311.9499999881</v>
      </c>
      <c r="N35" s="51">
        <v>220595324.13999999</v>
      </c>
      <c r="O35" s="51">
        <v>223533111.13999999</v>
      </c>
    </row>
    <row r="36" spans="1:15" x14ac:dyDescent="0.25">
      <c r="A36" s="8" t="s">
        <v>29</v>
      </c>
      <c r="B36" s="8" t="s">
        <v>24</v>
      </c>
      <c r="C36" s="9" t="s">
        <v>48</v>
      </c>
      <c r="D36" s="3">
        <v>436433148.69999999</v>
      </c>
      <c r="E36" s="50">
        <v>604415762.25999999</v>
      </c>
      <c r="F36" s="53">
        <v>765798227.99000001</v>
      </c>
      <c r="G36" s="77">
        <f t="shared" si="1"/>
        <v>1.2670057199146612</v>
      </c>
      <c r="H36" s="78">
        <f t="shared" si="2"/>
        <v>161382465.73000002</v>
      </c>
      <c r="I36" s="51">
        <v>755727781.75</v>
      </c>
      <c r="J36" s="65">
        <f t="shared" si="3"/>
        <v>1.2503442645575986</v>
      </c>
      <c r="K36" s="64">
        <f t="shared" si="4"/>
        <v>151312019.49000001</v>
      </c>
      <c r="L36" s="65">
        <f t="shared" si="5"/>
        <v>0.98684973943275889</v>
      </c>
      <c r="M36" s="64">
        <f t="shared" si="6"/>
        <v>-10070446.24000001</v>
      </c>
      <c r="N36" s="51">
        <v>789797491.85000002</v>
      </c>
      <c r="O36" s="51">
        <v>807370951.12</v>
      </c>
    </row>
    <row r="37" spans="1:15" ht="31.5" x14ac:dyDescent="0.25">
      <c r="A37" s="8" t="s">
        <v>29</v>
      </c>
      <c r="B37" s="8" t="s">
        <v>25</v>
      </c>
      <c r="C37" s="9" t="s">
        <v>49</v>
      </c>
      <c r="D37" s="3">
        <v>35490679.770000003</v>
      </c>
      <c r="E37" s="50">
        <v>44115495.039999999</v>
      </c>
      <c r="F37" s="53">
        <v>49751900</v>
      </c>
      <c r="G37" s="77">
        <f t="shared" si="1"/>
        <v>1.1277647446750718</v>
      </c>
      <c r="H37" s="78">
        <f t="shared" si="2"/>
        <v>5636404.9600000009</v>
      </c>
      <c r="I37" s="51">
        <v>58111900</v>
      </c>
      <c r="J37" s="65">
        <f t="shared" si="3"/>
        <v>1.3172673217723003</v>
      </c>
      <c r="K37" s="64">
        <f t="shared" si="4"/>
        <v>13996404.960000001</v>
      </c>
      <c r="L37" s="65">
        <f t="shared" si="5"/>
        <v>1.1680337836343939</v>
      </c>
      <c r="M37" s="64">
        <f t="shared" si="6"/>
        <v>8360000</v>
      </c>
      <c r="N37" s="51">
        <v>61142470</v>
      </c>
      <c r="O37" s="51">
        <v>66369610</v>
      </c>
    </row>
    <row r="38" spans="1:15" ht="63" x14ac:dyDescent="0.25">
      <c r="A38" s="8" t="s">
        <v>29</v>
      </c>
      <c r="B38" s="8" t="s">
        <v>27</v>
      </c>
      <c r="C38" s="9" t="s">
        <v>69</v>
      </c>
      <c r="D38" s="3"/>
      <c r="E38" s="50">
        <v>0</v>
      </c>
      <c r="F38" s="53">
        <v>680000</v>
      </c>
      <c r="G38" s="77" t="e">
        <f t="shared" si="1"/>
        <v>#DIV/0!</v>
      </c>
      <c r="H38" s="78">
        <f t="shared" si="2"/>
        <v>680000</v>
      </c>
      <c r="I38" s="51">
        <v>200000</v>
      </c>
      <c r="J38" s="65" t="e">
        <f t="shared" si="3"/>
        <v>#DIV/0!</v>
      </c>
      <c r="K38" s="64">
        <f t="shared" si="4"/>
        <v>200000</v>
      </c>
      <c r="L38" s="65">
        <f t="shared" si="5"/>
        <v>0.29411764705882354</v>
      </c>
      <c r="M38" s="64">
        <f t="shared" si="6"/>
        <v>-480000</v>
      </c>
      <c r="N38" s="51">
        <v>0</v>
      </c>
      <c r="O38" s="51">
        <v>0</v>
      </c>
    </row>
    <row r="39" spans="1:15" x14ac:dyDescent="0.25">
      <c r="A39" s="8" t="s">
        <v>29</v>
      </c>
      <c r="B39" s="8" t="s">
        <v>29</v>
      </c>
      <c r="C39" s="9" t="s">
        <v>50</v>
      </c>
      <c r="D39" s="3">
        <v>838600</v>
      </c>
      <c r="E39" s="50">
        <v>4851680.3099999996</v>
      </c>
      <c r="F39" s="53">
        <v>7100149.1600000001</v>
      </c>
      <c r="G39" s="77">
        <f t="shared" si="1"/>
        <v>1.4634412628889806</v>
      </c>
      <c r="H39" s="78">
        <f t="shared" si="2"/>
        <v>2248468.8500000006</v>
      </c>
      <c r="I39" s="51">
        <v>7600587.5</v>
      </c>
      <c r="J39" s="65">
        <f t="shared" si="3"/>
        <v>1.5665886897646808</v>
      </c>
      <c r="K39" s="64">
        <f t="shared" si="4"/>
        <v>2748907.1900000004</v>
      </c>
      <c r="L39" s="65">
        <f t="shared" si="5"/>
        <v>1.0704827925051648</v>
      </c>
      <c r="M39" s="64">
        <f t="shared" si="6"/>
        <v>500438.33999999985</v>
      </c>
      <c r="N39" s="51">
        <v>6024260</v>
      </c>
      <c r="O39" s="51">
        <v>5674260</v>
      </c>
    </row>
    <row r="40" spans="1:15" ht="31.5" x14ac:dyDescent="0.25">
      <c r="A40" s="8" t="s">
        <v>29</v>
      </c>
      <c r="B40" s="8" t="s">
        <v>31</v>
      </c>
      <c r="C40" s="9" t="s">
        <v>51</v>
      </c>
      <c r="D40" s="3">
        <v>26986600.66</v>
      </c>
      <c r="E40" s="50">
        <v>35095596.710000001</v>
      </c>
      <c r="F40" s="53">
        <v>45029873.75</v>
      </c>
      <c r="G40" s="77">
        <f t="shared" si="1"/>
        <v>1.2830633461538885</v>
      </c>
      <c r="H40" s="78">
        <f t="shared" si="2"/>
        <v>9934277.0399999991</v>
      </c>
      <c r="I40" s="51">
        <v>50023360</v>
      </c>
      <c r="J40" s="65">
        <f t="shared" si="3"/>
        <v>1.425345760989627</v>
      </c>
      <c r="K40" s="64">
        <f t="shared" si="4"/>
        <v>14927763.289999999</v>
      </c>
      <c r="L40" s="65">
        <f t="shared" si="5"/>
        <v>1.1108927437310436</v>
      </c>
      <c r="M40" s="64">
        <f t="shared" si="6"/>
        <v>4993486.25</v>
      </c>
      <c r="N40" s="51">
        <v>49741333</v>
      </c>
      <c r="O40" s="51">
        <v>48672758</v>
      </c>
    </row>
    <row r="41" spans="1:15" ht="31.5" x14ac:dyDescent="0.25">
      <c r="A41" s="6" t="s">
        <v>30</v>
      </c>
      <c r="B41" s="6" t="s">
        <v>23</v>
      </c>
      <c r="C41" s="7" t="s">
        <v>5</v>
      </c>
      <c r="D41" s="2">
        <f>SUM(D42:D43)</f>
        <v>46285587.520000003</v>
      </c>
      <c r="E41" s="29">
        <f t="shared" ref="E41:I41" si="13">SUM(E42:E43)</f>
        <v>64462051.039999999</v>
      </c>
      <c r="F41" s="2">
        <f t="shared" si="13"/>
        <v>130379212.06999999</v>
      </c>
      <c r="G41" s="62">
        <f t="shared" si="1"/>
        <v>2.0225731258395281</v>
      </c>
      <c r="H41" s="63">
        <f t="shared" si="2"/>
        <v>65917161.029999994</v>
      </c>
      <c r="I41" s="2">
        <f t="shared" si="13"/>
        <v>83139201.030000001</v>
      </c>
      <c r="J41" s="62">
        <f t="shared" si="3"/>
        <v>1.2897386863848073</v>
      </c>
      <c r="K41" s="64">
        <f t="shared" si="4"/>
        <v>18677149.990000002</v>
      </c>
      <c r="L41" s="62">
        <f t="shared" si="5"/>
        <v>0.6376722156087502</v>
      </c>
      <c r="M41" s="64">
        <f t="shared" si="6"/>
        <v>-47240011.039999992</v>
      </c>
      <c r="N41" s="2">
        <f>SUM(N42:N43)</f>
        <v>145895394.86000001</v>
      </c>
      <c r="O41" s="2">
        <f>SUM(O42:O43)</f>
        <v>95521601.030000001</v>
      </c>
    </row>
    <row r="42" spans="1:15" x14ac:dyDescent="0.25">
      <c r="A42" s="8" t="s">
        <v>30</v>
      </c>
      <c r="B42" s="8" t="s">
        <v>22</v>
      </c>
      <c r="C42" s="9" t="s">
        <v>52</v>
      </c>
      <c r="D42" s="3">
        <v>44928682.770000003</v>
      </c>
      <c r="E42" s="50">
        <v>61793951.039999999</v>
      </c>
      <c r="F42" s="53">
        <v>124094912.06999999</v>
      </c>
      <c r="G42" s="77">
        <f t="shared" si="1"/>
        <v>2.0082048482329897</v>
      </c>
      <c r="H42" s="78">
        <f t="shared" si="2"/>
        <v>62300961.029999994</v>
      </c>
      <c r="I42" s="51">
        <v>83039201.030000001</v>
      </c>
      <c r="J42" s="65">
        <f t="shared" si="3"/>
        <v>1.3438079234688793</v>
      </c>
      <c r="K42" s="64">
        <f t="shared" si="4"/>
        <v>21245249.990000002</v>
      </c>
      <c r="L42" s="65">
        <f t="shared" si="5"/>
        <v>0.66915878858239486</v>
      </c>
      <c r="M42" s="64">
        <f t="shared" si="6"/>
        <v>-41055711.039999992</v>
      </c>
      <c r="N42" s="51">
        <v>145895394.86000001</v>
      </c>
      <c r="O42" s="51">
        <v>95521601.030000001</v>
      </c>
    </row>
    <row r="43" spans="1:15" ht="31.5" x14ac:dyDescent="0.25">
      <c r="A43" s="8" t="s">
        <v>30</v>
      </c>
      <c r="B43" s="8" t="s">
        <v>26</v>
      </c>
      <c r="C43" s="9" t="s">
        <v>53</v>
      </c>
      <c r="D43" s="3">
        <v>1356904.75</v>
      </c>
      <c r="E43" s="50">
        <v>2668100</v>
      </c>
      <c r="F43" s="53">
        <v>6284300</v>
      </c>
      <c r="G43" s="77">
        <f t="shared" si="1"/>
        <v>2.3553465012555752</v>
      </c>
      <c r="H43" s="78">
        <f t="shared" si="2"/>
        <v>3616200</v>
      </c>
      <c r="I43" s="51">
        <v>100000</v>
      </c>
      <c r="J43" s="65">
        <f t="shared" si="3"/>
        <v>3.7479854578164239E-2</v>
      </c>
      <c r="K43" s="64">
        <f t="shared" si="4"/>
        <v>-2568100</v>
      </c>
      <c r="L43" s="65">
        <f t="shared" si="5"/>
        <v>1.5912671260124436E-2</v>
      </c>
      <c r="M43" s="64">
        <f t="shared" si="6"/>
        <v>-6184300</v>
      </c>
      <c r="N43" s="51">
        <v>0</v>
      </c>
      <c r="O43" s="51">
        <v>0</v>
      </c>
    </row>
    <row r="44" spans="1:15" x14ac:dyDescent="0.25">
      <c r="A44" s="6" t="s">
        <v>34</v>
      </c>
      <c r="B44" s="6" t="s">
        <v>23</v>
      </c>
      <c r="C44" s="7" t="s">
        <v>6</v>
      </c>
      <c r="D44" s="2">
        <f>SUM(D45:D48)</f>
        <v>57534249.5</v>
      </c>
      <c r="E44" s="29">
        <f t="shared" ref="E44:I44" si="14">SUM(E45:E48)</f>
        <v>73271778.969999999</v>
      </c>
      <c r="F44" s="2">
        <f t="shared" si="14"/>
        <v>75771210.450000003</v>
      </c>
      <c r="G44" s="62">
        <f t="shared" si="1"/>
        <v>1.0341117892200127</v>
      </c>
      <c r="H44" s="63">
        <f t="shared" si="2"/>
        <v>2499431.4800000042</v>
      </c>
      <c r="I44" s="2">
        <f t="shared" si="14"/>
        <v>69831172.299999997</v>
      </c>
      <c r="J44" s="62">
        <f t="shared" si="3"/>
        <v>0.95304322184658974</v>
      </c>
      <c r="K44" s="64">
        <f t="shared" si="4"/>
        <v>-3440606.6700000018</v>
      </c>
      <c r="L44" s="62">
        <f t="shared" si="5"/>
        <v>0.92160560568159688</v>
      </c>
      <c r="M44" s="64">
        <f t="shared" si="6"/>
        <v>-5940038.150000006</v>
      </c>
      <c r="N44" s="2">
        <f>SUM(N45:N48)</f>
        <v>54413998.960000001</v>
      </c>
      <c r="O44" s="2">
        <f>SUM(O45:O48)</f>
        <v>53568606.700000003</v>
      </c>
    </row>
    <row r="45" spans="1:15" x14ac:dyDescent="0.25">
      <c r="A45" s="8" t="s">
        <v>34</v>
      </c>
      <c r="B45" s="8" t="s">
        <v>22</v>
      </c>
      <c r="C45" s="9" t="s">
        <v>54</v>
      </c>
      <c r="D45" s="3">
        <v>3314199.99</v>
      </c>
      <c r="E45" s="50">
        <v>3094843.19</v>
      </c>
      <c r="F45" s="53">
        <v>3704000</v>
      </c>
      <c r="G45" s="77">
        <f t="shared" si="1"/>
        <v>1.1968296203078386</v>
      </c>
      <c r="H45" s="78">
        <f t="shared" si="2"/>
        <v>609156.81000000006</v>
      </c>
      <c r="I45" s="51">
        <v>3900000</v>
      </c>
      <c r="J45" s="65">
        <f t="shared" si="3"/>
        <v>1.2601607773219683</v>
      </c>
      <c r="K45" s="64">
        <f t="shared" si="4"/>
        <v>805156.81</v>
      </c>
      <c r="L45" s="65">
        <f t="shared" si="5"/>
        <v>1.0529157667386608</v>
      </c>
      <c r="M45" s="64">
        <f t="shared" si="6"/>
        <v>196000</v>
      </c>
      <c r="N45" s="51">
        <v>4020000</v>
      </c>
      <c r="O45" s="51">
        <v>4200000</v>
      </c>
    </row>
    <row r="46" spans="1:15" ht="31.5" x14ac:dyDescent="0.25">
      <c r="A46" s="8" t="s">
        <v>34</v>
      </c>
      <c r="B46" s="8" t="s">
        <v>25</v>
      </c>
      <c r="C46" s="9" t="s">
        <v>55</v>
      </c>
      <c r="D46" s="3">
        <v>9071521.9199999999</v>
      </c>
      <c r="E46" s="50">
        <v>5238090</v>
      </c>
      <c r="F46" s="51">
        <v>6360000</v>
      </c>
      <c r="G46" s="65">
        <f t="shared" si="1"/>
        <v>1.2141830323648506</v>
      </c>
      <c r="H46" s="83">
        <f t="shared" si="2"/>
        <v>1121910</v>
      </c>
      <c r="I46" s="51">
        <v>7045000</v>
      </c>
      <c r="J46" s="65">
        <f t="shared" si="3"/>
        <v>1.344955890410436</v>
      </c>
      <c r="K46" s="64">
        <f t="shared" si="4"/>
        <v>1806910</v>
      </c>
      <c r="L46" s="65">
        <f t="shared" si="5"/>
        <v>1.1077044025157232</v>
      </c>
      <c r="M46" s="64">
        <f t="shared" si="6"/>
        <v>685000</v>
      </c>
      <c r="N46" s="51">
        <v>1868000</v>
      </c>
      <c r="O46" s="51">
        <v>380000</v>
      </c>
    </row>
    <row r="47" spans="1:15" x14ac:dyDescent="0.25">
      <c r="A47" s="44" t="s">
        <v>34</v>
      </c>
      <c r="B47" s="44" t="s">
        <v>26</v>
      </c>
      <c r="C47" s="45" t="s">
        <v>56</v>
      </c>
      <c r="D47" s="46">
        <v>44703741.369999997</v>
      </c>
      <c r="E47" s="47">
        <v>64514845.780000001</v>
      </c>
      <c r="F47" s="48">
        <v>65127210.450000003</v>
      </c>
      <c r="G47" s="84">
        <f t="shared" si="1"/>
        <v>1.0094918411816127</v>
      </c>
      <c r="H47" s="85">
        <f t="shared" si="2"/>
        <v>612364.67000000179</v>
      </c>
      <c r="I47" s="49">
        <v>58406172.299999997</v>
      </c>
      <c r="J47" s="67">
        <f t="shared" si="3"/>
        <v>0.90531367771022819</v>
      </c>
      <c r="K47" s="68">
        <f t="shared" si="4"/>
        <v>-6108673.4800000042</v>
      </c>
      <c r="L47" s="67">
        <f t="shared" si="5"/>
        <v>0.89680138142627897</v>
      </c>
      <c r="M47" s="68">
        <f t="shared" si="6"/>
        <v>-6721038.150000006</v>
      </c>
      <c r="N47" s="49">
        <v>48335998.960000001</v>
      </c>
      <c r="O47" s="49">
        <v>48798606.700000003</v>
      </c>
    </row>
    <row r="48" spans="1:15" ht="31.5" x14ac:dyDescent="0.25">
      <c r="A48" s="8" t="s">
        <v>34</v>
      </c>
      <c r="B48" s="8" t="s">
        <v>28</v>
      </c>
      <c r="C48" s="9" t="s">
        <v>57</v>
      </c>
      <c r="D48" s="3">
        <v>444786.22</v>
      </c>
      <c r="E48" s="36">
        <v>424000</v>
      </c>
      <c r="F48" s="19">
        <v>580000</v>
      </c>
      <c r="G48" s="74">
        <f t="shared" si="1"/>
        <v>1.3679245283018868</v>
      </c>
      <c r="H48" s="75">
        <f t="shared" si="2"/>
        <v>156000</v>
      </c>
      <c r="I48" s="23">
        <v>480000</v>
      </c>
      <c r="J48" s="59">
        <f t="shared" si="3"/>
        <v>1.1320754716981132</v>
      </c>
      <c r="K48" s="64">
        <f t="shared" si="4"/>
        <v>56000</v>
      </c>
      <c r="L48" s="59">
        <f t="shared" si="5"/>
        <v>0.82758620689655171</v>
      </c>
      <c r="M48" s="64">
        <f t="shared" si="6"/>
        <v>-100000</v>
      </c>
      <c r="N48" s="23">
        <v>190000</v>
      </c>
      <c r="O48" s="23">
        <v>190000</v>
      </c>
    </row>
    <row r="49" spans="1:15" ht="31.5" x14ac:dyDescent="0.25">
      <c r="A49" s="6" t="s">
        <v>32</v>
      </c>
      <c r="B49" s="6" t="s">
        <v>23</v>
      </c>
      <c r="C49" s="7" t="s">
        <v>7</v>
      </c>
      <c r="D49" s="2">
        <f t="shared" ref="D49:I49" si="15">SUM(D50:D51)</f>
        <v>30449442.640000001</v>
      </c>
      <c r="E49" s="29">
        <f t="shared" si="15"/>
        <v>22372660.390000001</v>
      </c>
      <c r="F49" s="2">
        <f t="shared" si="15"/>
        <v>34813044.479999997</v>
      </c>
      <c r="G49" s="62">
        <f t="shared" si="1"/>
        <v>1.5560529625506909</v>
      </c>
      <c r="H49" s="63">
        <f t="shared" si="2"/>
        <v>12440384.089999996</v>
      </c>
      <c r="I49" s="2">
        <f t="shared" si="15"/>
        <v>54055710.649999999</v>
      </c>
      <c r="J49" s="62">
        <f t="shared" si="3"/>
        <v>2.416150323998191</v>
      </c>
      <c r="K49" s="64">
        <f t="shared" si="4"/>
        <v>31683050.259999998</v>
      </c>
      <c r="L49" s="62">
        <f t="shared" si="5"/>
        <v>1.5527429863554412</v>
      </c>
      <c r="M49" s="64">
        <f t="shared" si="6"/>
        <v>19242666.170000002</v>
      </c>
      <c r="N49" s="2">
        <f>SUM(N50:N51)</f>
        <v>44216888.630000003</v>
      </c>
      <c r="O49" s="2">
        <f>SUM(O50:O51)</f>
        <v>48826628.519999996</v>
      </c>
    </row>
    <row r="50" spans="1:15" x14ac:dyDescent="0.25">
      <c r="A50" s="8" t="s">
        <v>32</v>
      </c>
      <c r="B50" s="8" t="s">
        <v>22</v>
      </c>
      <c r="C50" s="9" t="s">
        <v>58</v>
      </c>
      <c r="D50" s="3">
        <v>652182</v>
      </c>
      <c r="E50" s="36">
        <v>14394943.039999999</v>
      </c>
      <c r="F50" s="19">
        <v>32974925.809999999</v>
      </c>
      <c r="G50" s="74">
        <f t="shared" si="1"/>
        <v>2.2907298568928551</v>
      </c>
      <c r="H50" s="75">
        <f t="shared" si="2"/>
        <v>18579982.77</v>
      </c>
      <c r="I50" s="23">
        <v>40750300</v>
      </c>
      <c r="J50" s="59">
        <f t="shared" si="3"/>
        <v>2.8308760852172155</v>
      </c>
      <c r="K50" s="64">
        <f t="shared" si="4"/>
        <v>26355356.960000001</v>
      </c>
      <c r="L50" s="59">
        <f t="shared" si="5"/>
        <v>1.2357965635707977</v>
      </c>
      <c r="M50" s="64">
        <f t="shared" si="6"/>
        <v>7775374.1900000013</v>
      </c>
      <c r="N50" s="23">
        <v>42502500</v>
      </c>
      <c r="O50" s="23">
        <v>41893500</v>
      </c>
    </row>
    <row r="51" spans="1:15" x14ac:dyDescent="0.25">
      <c r="A51" s="8" t="s">
        <v>32</v>
      </c>
      <c r="B51" s="8" t="s">
        <v>24</v>
      </c>
      <c r="C51" s="9" t="s">
        <v>59</v>
      </c>
      <c r="D51" s="3">
        <v>29797260.640000001</v>
      </c>
      <c r="E51" s="36">
        <v>7977717.3499999996</v>
      </c>
      <c r="F51" s="19">
        <v>1838118.67</v>
      </c>
      <c r="G51" s="74">
        <f t="shared" si="1"/>
        <v>0.23040659243210718</v>
      </c>
      <c r="H51" s="75">
        <f t="shared" si="2"/>
        <v>-6139598.6799999997</v>
      </c>
      <c r="I51" s="23">
        <v>13305410.65</v>
      </c>
      <c r="J51" s="59">
        <f t="shared" si="3"/>
        <v>1.6678217673379969</v>
      </c>
      <c r="K51" s="64">
        <f t="shared" si="4"/>
        <v>5327693.3000000007</v>
      </c>
      <c r="L51" s="59">
        <f t="shared" si="5"/>
        <v>7.2386026360311115</v>
      </c>
      <c r="M51" s="64">
        <f t="shared" si="6"/>
        <v>11467291.98</v>
      </c>
      <c r="N51" s="23">
        <v>1714388.63</v>
      </c>
      <c r="O51" s="23">
        <v>6933128.5199999996</v>
      </c>
    </row>
    <row r="52" spans="1:15" ht="31.5" x14ac:dyDescent="0.25">
      <c r="A52" s="6" t="s">
        <v>38</v>
      </c>
      <c r="B52" s="6" t="s">
        <v>23</v>
      </c>
      <c r="C52" s="7" t="s">
        <v>8</v>
      </c>
      <c r="D52" s="2">
        <f>D53</f>
        <v>1630000</v>
      </c>
      <c r="E52" s="29">
        <f t="shared" ref="E52:I52" si="16">E53</f>
        <v>3550800</v>
      </c>
      <c r="F52" s="2">
        <f t="shared" si="16"/>
        <v>5583460</v>
      </c>
      <c r="G52" s="62">
        <f t="shared" si="1"/>
        <v>1.5724512785851075</v>
      </c>
      <c r="H52" s="63">
        <f t="shared" si="2"/>
        <v>2032660</v>
      </c>
      <c r="I52" s="2">
        <f t="shared" si="16"/>
        <v>5583440</v>
      </c>
      <c r="J52" s="62">
        <f t="shared" si="3"/>
        <v>1.5724456460515941</v>
      </c>
      <c r="K52" s="64">
        <f t="shared" si="4"/>
        <v>2032640</v>
      </c>
      <c r="L52" s="62">
        <f t="shared" si="5"/>
        <v>0.99999641799171124</v>
      </c>
      <c r="M52" s="64">
        <f t="shared" si="6"/>
        <v>-20</v>
      </c>
      <c r="N52" s="2">
        <f>N53</f>
        <v>5583440</v>
      </c>
      <c r="O52" s="2">
        <f>O53</f>
        <v>5583440</v>
      </c>
    </row>
    <row r="53" spans="1:15" ht="31.5" x14ac:dyDescent="0.25">
      <c r="A53" s="8" t="s">
        <v>38</v>
      </c>
      <c r="B53" s="8" t="s">
        <v>24</v>
      </c>
      <c r="C53" s="9" t="s">
        <v>60</v>
      </c>
      <c r="D53" s="3">
        <v>1630000</v>
      </c>
      <c r="E53" s="36">
        <v>3550800</v>
      </c>
      <c r="F53" s="17">
        <v>5583460</v>
      </c>
      <c r="G53" s="86">
        <f t="shared" si="1"/>
        <v>1.5724512785851075</v>
      </c>
      <c r="H53" s="87">
        <f t="shared" si="2"/>
        <v>2032660</v>
      </c>
      <c r="I53" s="23">
        <v>5583440</v>
      </c>
      <c r="J53" s="59">
        <f t="shared" si="3"/>
        <v>1.5724456460515941</v>
      </c>
      <c r="K53" s="64">
        <f t="shared" si="4"/>
        <v>2032640</v>
      </c>
      <c r="L53" s="59">
        <f t="shared" si="5"/>
        <v>0.99999641799171124</v>
      </c>
      <c r="M53" s="64">
        <f t="shared" si="6"/>
        <v>-20</v>
      </c>
      <c r="N53" s="23">
        <v>5583440</v>
      </c>
      <c r="O53" s="23">
        <v>5583440</v>
      </c>
    </row>
    <row r="54" spans="1:15" s="16" customFormat="1" ht="47.25" x14ac:dyDescent="0.25">
      <c r="A54" s="6" t="s">
        <v>33</v>
      </c>
      <c r="B54" s="6" t="s">
        <v>23</v>
      </c>
      <c r="C54" s="7" t="s">
        <v>65</v>
      </c>
      <c r="D54" s="2"/>
      <c r="E54" s="29">
        <f>E55</f>
        <v>8728.76</v>
      </c>
      <c r="F54" s="2">
        <f t="shared" ref="F54:I54" si="17">F55</f>
        <v>15000</v>
      </c>
      <c r="G54" s="62">
        <f t="shared" si="1"/>
        <v>1.7184571462613245</v>
      </c>
      <c r="H54" s="63">
        <f t="shared" si="2"/>
        <v>6271.24</v>
      </c>
      <c r="I54" s="2">
        <f t="shared" si="17"/>
        <v>13000</v>
      </c>
      <c r="J54" s="62">
        <f t="shared" si="3"/>
        <v>1.4893295267598146</v>
      </c>
      <c r="K54" s="64">
        <f t="shared" si="4"/>
        <v>4271.24</v>
      </c>
      <c r="L54" s="62">
        <f t="shared" si="5"/>
        <v>0.8666666666666667</v>
      </c>
      <c r="M54" s="64">
        <f t="shared" si="6"/>
        <v>-2000</v>
      </c>
      <c r="N54" s="2">
        <f>N55</f>
        <v>10000</v>
      </c>
      <c r="O54" s="2">
        <f>O55</f>
        <v>7000</v>
      </c>
    </row>
    <row r="55" spans="1:15" x14ac:dyDescent="0.25">
      <c r="A55" s="8" t="s">
        <v>33</v>
      </c>
      <c r="B55" s="8" t="s">
        <v>22</v>
      </c>
      <c r="C55" s="9"/>
      <c r="D55" s="3"/>
      <c r="E55" s="32">
        <v>8728.76</v>
      </c>
      <c r="F55" s="18">
        <v>15000</v>
      </c>
      <c r="G55" s="88">
        <f t="shared" si="1"/>
        <v>1.7184571462613245</v>
      </c>
      <c r="H55" s="89">
        <f t="shared" si="2"/>
        <v>6271.24</v>
      </c>
      <c r="I55" s="23">
        <v>13000</v>
      </c>
      <c r="J55" s="59">
        <f t="shared" si="3"/>
        <v>1.4893295267598146</v>
      </c>
      <c r="K55" s="64">
        <f t="shared" si="4"/>
        <v>4271.24</v>
      </c>
      <c r="L55" s="59">
        <f t="shared" si="5"/>
        <v>0.8666666666666667</v>
      </c>
      <c r="M55" s="64">
        <f t="shared" si="6"/>
        <v>-2000</v>
      </c>
      <c r="N55" s="23">
        <v>10000</v>
      </c>
      <c r="O55" s="23">
        <v>7000</v>
      </c>
    </row>
    <row r="56" spans="1:15" x14ac:dyDescent="0.25">
      <c r="A56" s="5"/>
      <c r="B56" s="5"/>
      <c r="C56" s="7" t="s">
        <v>9</v>
      </c>
      <c r="D56" s="2">
        <f>D5+D14+D16+D19+D27+D34+D41+D44+D49+D52+D32</f>
        <v>1044074291.7099999</v>
      </c>
      <c r="E56" s="29">
        <f>E5+E14+E16+E19+E27+E34+E41+E44+E49+E52+E32+E54</f>
        <v>1371854385.4100001</v>
      </c>
      <c r="F56" s="2">
        <f>F5+F14+F16+F19+F27+F34+F41+F44+F49+F52+F32+F54</f>
        <v>1933660453.8400002</v>
      </c>
      <c r="G56" s="62">
        <f t="shared" si="1"/>
        <v>1.4095231056626287</v>
      </c>
      <c r="H56" s="63">
        <f t="shared" si="2"/>
        <v>561806068.43000007</v>
      </c>
      <c r="I56" s="2">
        <f>I5+I14+I16+I19+I27+I34+I41+I44+I49+I52+I32+I54</f>
        <v>1812783145.24</v>
      </c>
      <c r="J56" s="62">
        <f t="shared" si="3"/>
        <v>1.3214107594212496</v>
      </c>
      <c r="K56" s="64">
        <f t="shared" si="4"/>
        <v>440928759.82999992</v>
      </c>
      <c r="L56" s="62">
        <f t="shared" si="5"/>
        <v>0.93748783124774915</v>
      </c>
      <c r="M56" s="64">
        <f t="shared" si="6"/>
        <v>-120877308.60000014</v>
      </c>
      <c r="N56" s="2">
        <f>N5+N14+N16+N19+N27+N34+N41+N44+N49+N52+N32+N54</f>
        <v>1686316566.6100001</v>
      </c>
      <c r="O56" s="2">
        <f>O5+O14+O16+O19+O27+O34+O41+O44+O49+O52+O32+O54</f>
        <v>1684592768.96</v>
      </c>
    </row>
    <row r="60" spans="1:15" ht="12.75" customHeight="1" x14ac:dyDescent="0.25"/>
  </sheetData>
  <mergeCells count="1">
    <mergeCell ref="A1:O1"/>
  </mergeCells>
  <pageMargins left="0.26" right="0.17" top="0.75" bottom="0.32" header="0.3" footer="0.3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budg5</dc:creator>
  <cp:lastModifiedBy>WIN10</cp:lastModifiedBy>
  <cp:lastPrinted>2022-11-14T00:56:28Z</cp:lastPrinted>
  <dcterms:created xsi:type="dcterms:W3CDTF">2020-11-25T04:04:53Z</dcterms:created>
  <dcterms:modified xsi:type="dcterms:W3CDTF">2024-11-12T06:06:08Z</dcterms:modified>
</cp:coreProperties>
</file>