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 2025 года\Приказ 65\"/>
    </mc:Choice>
  </mc:AlternateContent>
  <bookViews>
    <workbookView xWindow="480" yWindow="180" windowWidth="27795" windowHeight="12525"/>
  </bookViews>
  <sheets>
    <sheet name="Расходы" sheetId="1" r:id="rId1"/>
  </sheets>
  <definedNames>
    <definedName name="_xlnm.Print_Area" localSheetId="0">Расходы!$A$1:$M$56</definedName>
  </definedNames>
  <calcPr calcId="162913"/>
</workbook>
</file>

<file path=xl/calcChain.xml><?xml version="1.0" encoding="utf-8"?>
<calcChain xmlns="http://schemas.openxmlformats.org/spreadsheetml/2006/main">
  <c r="L6" i="1" l="1"/>
  <c r="M6" i="1"/>
  <c r="L7" i="1"/>
  <c r="M7" i="1"/>
  <c r="L8" i="1"/>
  <c r="M8" i="1"/>
  <c r="L9" i="1"/>
  <c r="M9" i="1"/>
  <c r="L10" i="1"/>
  <c r="M10" i="1"/>
  <c r="L11" i="1"/>
  <c r="M12" i="1"/>
  <c r="L13" i="1"/>
  <c r="M13" i="1"/>
  <c r="L15" i="1"/>
  <c r="M15" i="1"/>
  <c r="L17" i="1"/>
  <c r="M17" i="1"/>
  <c r="M18" i="1"/>
  <c r="L21" i="1"/>
  <c r="M21" i="1"/>
  <c r="M22" i="1"/>
  <c r="L23" i="1"/>
  <c r="M23" i="1"/>
  <c r="L24" i="1"/>
  <c r="M24" i="1"/>
  <c r="M25" i="1"/>
  <c r="L26" i="1"/>
  <c r="M26" i="1"/>
  <c r="L28" i="1"/>
  <c r="M28" i="1"/>
  <c r="L29" i="1"/>
  <c r="M29" i="1"/>
  <c r="L30" i="1"/>
  <c r="M30" i="1"/>
  <c r="L31" i="1"/>
  <c r="M31" i="1"/>
  <c r="L33" i="1"/>
  <c r="M33" i="1"/>
  <c r="L35" i="1"/>
  <c r="M35" i="1"/>
  <c r="L36" i="1"/>
  <c r="M36" i="1"/>
  <c r="L37" i="1"/>
  <c r="M37" i="1"/>
  <c r="M38" i="1"/>
  <c r="L39" i="1"/>
  <c r="M39" i="1"/>
  <c r="L40" i="1"/>
  <c r="M40" i="1"/>
  <c r="L42" i="1"/>
  <c r="M42" i="1"/>
  <c r="L43" i="1"/>
  <c r="M43" i="1"/>
  <c r="L45" i="1"/>
  <c r="M45" i="1"/>
  <c r="L46" i="1"/>
  <c r="M46" i="1"/>
  <c r="L47" i="1"/>
  <c r="M47" i="1"/>
  <c r="L48" i="1"/>
  <c r="M48" i="1"/>
  <c r="L50" i="1"/>
  <c r="M50" i="1"/>
  <c r="L51" i="1"/>
  <c r="M51" i="1"/>
  <c r="L53" i="1"/>
  <c r="M53" i="1"/>
  <c r="L55" i="1"/>
  <c r="M55" i="1"/>
  <c r="I6" i="1"/>
  <c r="J6" i="1"/>
  <c r="I7" i="1"/>
  <c r="J7" i="1"/>
  <c r="I8" i="1"/>
  <c r="J8" i="1"/>
  <c r="I9" i="1"/>
  <c r="J9" i="1"/>
  <c r="I10" i="1"/>
  <c r="J10" i="1"/>
  <c r="I11" i="1"/>
  <c r="J12" i="1"/>
  <c r="I13" i="1"/>
  <c r="J13" i="1"/>
  <c r="I15" i="1"/>
  <c r="J15" i="1"/>
  <c r="I17" i="1"/>
  <c r="J17" i="1"/>
  <c r="J18" i="1"/>
  <c r="I21" i="1"/>
  <c r="J21" i="1"/>
  <c r="J22" i="1"/>
  <c r="I23" i="1"/>
  <c r="J23" i="1"/>
  <c r="I24" i="1"/>
  <c r="J24" i="1"/>
  <c r="J25" i="1"/>
  <c r="I26" i="1"/>
  <c r="J26" i="1"/>
  <c r="I28" i="1"/>
  <c r="J28" i="1"/>
  <c r="I29" i="1"/>
  <c r="J29" i="1"/>
  <c r="I30" i="1"/>
  <c r="J30" i="1"/>
  <c r="I31" i="1"/>
  <c r="J31" i="1"/>
  <c r="I33" i="1"/>
  <c r="J33" i="1"/>
  <c r="I35" i="1"/>
  <c r="J35" i="1"/>
  <c r="I36" i="1"/>
  <c r="J36" i="1"/>
  <c r="I37" i="1"/>
  <c r="J37" i="1"/>
  <c r="J38" i="1"/>
  <c r="I39" i="1"/>
  <c r="J39" i="1"/>
  <c r="I40" i="1"/>
  <c r="J40" i="1"/>
  <c r="I42" i="1"/>
  <c r="J42" i="1"/>
  <c r="I43" i="1"/>
  <c r="J43" i="1"/>
  <c r="I45" i="1"/>
  <c r="J45" i="1"/>
  <c r="I46" i="1"/>
  <c r="J46" i="1"/>
  <c r="I47" i="1"/>
  <c r="J47" i="1"/>
  <c r="I48" i="1"/>
  <c r="J48" i="1"/>
  <c r="I50" i="1"/>
  <c r="J50" i="1"/>
  <c r="I51" i="1"/>
  <c r="J51" i="1"/>
  <c r="I53" i="1"/>
  <c r="J53" i="1"/>
  <c r="I55" i="1"/>
  <c r="J55" i="1"/>
  <c r="K54" i="1"/>
  <c r="K52" i="1"/>
  <c r="K49" i="1"/>
  <c r="K44" i="1"/>
  <c r="K41" i="1"/>
  <c r="K34" i="1"/>
  <c r="K32" i="1"/>
  <c r="K27" i="1"/>
  <c r="K19" i="1"/>
  <c r="K16" i="1"/>
  <c r="K14" i="1"/>
  <c r="K5" i="1"/>
  <c r="K56" i="1" l="1"/>
  <c r="H44" i="1"/>
  <c r="G55" i="1"/>
  <c r="G53" i="1"/>
  <c r="G51" i="1"/>
  <c r="G50" i="1"/>
  <c r="G48" i="1"/>
  <c r="G47" i="1"/>
  <c r="G46" i="1"/>
  <c r="G45" i="1"/>
  <c r="G43" i="1"/>
  <c r="G42" i="1"/>
  <c r="G40" i="1"/>
  <c r="G39" i="1"/>
  <c r="G38" i="1"/>
  <c r="G37" i="1"/>
  <c r="G36" i="1"/>
  <c r="G35" i="1"/>
  <c r="G33" i="1"/>
  <c r="G31" i="1"/>
  <c r="G30" i="1"/>
  <c r="G29" i="1"/>
  <c r="G28" i="1"/>
  <c r="G26" i="1"/>
  <c r="G25" i="1"/>
  <c r="G24" i="1"/>
  <c r="G23" i="1"/>
  <c r="G22" i="1"/>
  <c r="G21" i="1"/>
  <c r="G18" i="1"/>
  <c r="G17" i="1"/>
  <c r="G15" i="1"/>
  <c r="G13" i="1"/>
  <c r="G12" i="1"/>
  <c r="G10" i="1"/>
  <c r="G9" i="1"/>
  <c r="G8" i="1"/>
  <c r="G7" i="1"/>
  <c r="G6" i="1"/>
  <c r="F55" i="1"/>
  <c r="F53" i="1"/>
  <c r="F51" i="1"/>
  <c r="F50" i="1"/>
  <c r="F48" i="1"/>
  <c r="F47" i="1"/>
  <c r="F46" i="1"/>
  <c r="F45" i="1"/>
  <c r="F43" i="1"/>
  <c r="F42" i="1"/>
  <c r="F40" i="1"/>
  <c r="F39" i="1"/>
  <c r="F37" i="1"/>
  <c r="F36" i="1"/>
  <c r="F35" i="1"/>
  <c r="F33" i="1"/>
  <c r="F31" i="1"/>
  <c r="F30" i="1"/>
  <c r="F29" i="1"/>
  <c r="F28" i="1"/>
  <c r="F26" i="1"/>
  <c r="F24" i="1"/>
  <c r="F23" i="1"/>
  <c r="F21" i="1"/>
  <c r="F17" i="1"/>
  <c r="F15" i="1"/>
  <c r="F13" i="1"/>
  <c r="F11" i="1"/>
  <c r="F10" i="1"/>
  <c r="F9" i="1"/>
  <c r="F8" i="1"/>
  <c r="F7" i="1"/>
  <c r="F6" i="1"/>
  <c r="H19" i="1"/>
  <c r="C19" i="1"/>
  <c r="B19" i="1"/>
  <c r="L19" i="1" s="1"/>
  <c r="E19" i="1"/>
  <c r="D55" i="1"/>
  <c r="D53" i="1"/>
  <c r="D51" i="1"/>
  <c r="D50" i="1"/>
  <c r="D48" i="1"/>
  <c r="D47" i="1"/>
  <c r="D46" i="1"/>
  <c r="D45" i="1"/>
  <c r="D43" i="1"/>
  <c r="D42" i="1"/>
  <c r="D40" i="1"/>
  <c r="D39" i="1"/>
  <c r="D37" i="1"/>
  <c r="D36" i="1"/>
  <c r="D35" i="1"/>
  <c r="D33" i="1"/>
  <c r="D31" i="1"/>
  <c r="D30" i="1"/>
  <c r="D29" i="1"/>
  <c r="D28" i="1"/>
  <c r="D26" i="1"/>
  <c r="D24" i="1"/>
  <c r="D23" i="1"/>
  <c r="D21" i="1"/>
  <c r="D17" i="1"/>
  <c r="D15" i="1"/>
  <c r="D13" i="1"/>
  <c r="D11" i="1"/>
  <c r="D10" i="1"/>
  <c r="D9" i="1"/>
  <c r="D8" i="1"/>
  <c r="D7" i="1"/>
  <c r="D6" i="1"/>
  <c r="C16" i="1"/>
  <c r="M16" i="1" s="1"/>
  <c r="B16" i="1"/>
  <c r="L16" i="1" s="1"/>
  <c r="D19" i="1" l="1"/>
  <c r="M19" i="1"/>
  <c r="I19" i="1"/>
  <c r="J19" i="1"/>
  <c r="G19" i="1"/>
  <c r="F19" i="1"/>
  <c r="D16" i="1"/>
  <c r="E41" i="1"/>
  <c r="H41" i="1"/>
  <c r="E27" i="1"/>
  <c r="H27" i="1"/>
  <c r="B27" i="1"/>
  <c r="L27" i="1" s="1"/>
  <c r="I27" i="1" l="1"/>
  <c r="F27" i="1"/>
  <c r="C54" i="1"/>
  <c r="M54" i="1" s="1"/>
  <c r="E54" i="1"/>
  <c r="H54" i="1"/>
  <c r="B54" i="1"/>
  <c r="L54" i="1" s="1"/>
  <c r="I54" i="1" l="1"/>
  <c r="J54" i="1"/>
  <c r="F54" i="1"/>
  <c r="G54" i="1"/>
  <c r="D54" i="1"/>
  <c r="B32" i="1"/>
  <c r="L32" i="1" s="1"/>
  <c r="C32" i="1"/>
  <c r="M32" i="1" s="1"/>
  <c r="E32" i="1"/>
  <c r="H32" i="1"/>
  <c r="H5" i="1"/>
  <c r="I32" i="1" l="1"/>
  <c r="J32" i="1"/>
  <c r="F32" i="1"/>
  <c r="G32" i="1"/>
  <c r="D32" i="1"/>
  <c r="B52" i="1"/>
  <c r="L52" i="1" s="1"/>
  <c r="C52" i="1"/>
  <c r="M52" i="1" s="1"/>
  <c r="E52" i="1"/>
  <c r="H52" i="1"/>
  <c r="B49" i="1"/>
  <c r="L49" i="1" s="1"/>
  <c r="C49" i="1"/>
  <c r="M49" i="1" s="1"/>
  <c r="E49" i="1"/>
  <c r="H49" i="1"/>
  <c r="B44" i="1"/>
  <c r="C44" i="1"/>
  <c r="E44" i="1"/>
  <c r="B41" i="1"/>
  <c r="C41" i="1"/>
  <c r="B34" i="1"/>
  <c r="L34" i="1" s="1"/>
  <c r="C34" i="1"/>
  <c r="M34" i="1" s="1"/>
  <c r="E34" i="1"/>
  <c r="H34" i="1"/>
  <c r="C27" i="1"/>
  <c r="E16" i="1"/>
  <c r="H16" i="1"/>
  <c r="B14" i="1"/>
  <c r="L14" i="1" s="1"/>
  <c r="C14" i="1"/>
  <c r="M14" i="1" s="1"/>
  <c r="E14" i="1"/>
  <c r="H14" i="1"/>
  <c r="B5" i="1"/>
  <c r="L5" i="1" s="1"/>
  <c r="C5" i="1"/>
  <c r="M5" i="1" s="1"/>
  <c r="E5" i="1"/>
  <c r="M27" i="1" l="1"/>
  <c r="J27" i="1"/>
  <c r="L44" i="1"/>
  <c r="I44" i="1"/>
  <c r="I49" i="1"/>
  <c r="J49" i="1"/>
  <c r="I16" i="1"/>
  <c r="J16" i="1"/>
  <c r="I52" i="1"/>
  <c r="J52" i="1"/>
  <c r="J34" i="1"/>
  <c r="I34" i="1"/>
  <c r="J14" i="1"/>
  <c r="I14" i="1"/>
  <c r="M41" i="1"/>
  <c r="J41" i="1"/>
  <c r="F41" i="1"/>
  <c r="L41" i="1"/>
  <c r="I41" i="1"/>
  <c r="I5" i="1"/>
  <c r="M44" i="1"/>
  <c r="J44" i="1"/>
  <c r="J5" i="1"/>
  <c r="F16" i="1"/>
  <c r="G16" i="1"/>
  <c r="F49" i="1"/>
  <c r="G49" i="1"/>
  <c r="G27" i="1"/>
  <c r="D52" i="1"/>
  <c r="G41" i="1"/>
  <c r="F52" i="1"/>
  <c r="G52" i="1"/>
  <c r="F14" i="1"/>
  <c r="G14" i="1"/>
  <c r="G44" i="1"/>
  <c r="F44" i="1"/>
  <c r="F34" i="1"/>
  <c r="G5" i="1"/>
  <c r="F5" i="1"/>
  <c r="G34" i="1"/>
  <c r="D27" i="1"/>
  <c r="D14" i="1"/>
  <c r="D44" i="1"/>
  <c r="D49" i="1"/>
  <c r="D34" i="1"/>
  <c r="D5" i="1"/>
  <c r="D41" i="1"/>
  <c r="H56" i="1"/>
  <c r="E56" i="1"/>
  <c r="B56" i="1"/>
  <c r="L56" i="1" s="1"/>
  <c r="C56" i="1"/>
  <c r="M56" i="1" s="1"/>
  <c r="J56" i="1" l="1"/>
  <c r="I56" i="1"/>
  <c r="F56" i="1"/>
  <c r="G56" i="1"/>
  <c r="D56" i="1"/>
</calcChain>
</file>

<file path=xl/sharedStrings.xml><?xml version="1.0" encoding="utf-8"?>
<sst xmlns="http://schemas.openxmlformats.org/spreadsheetml/2006/main" count="94" uniqueCount="65">
  <si>
    <t>Наименование расходов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</si>
  <si>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</si>
  <si>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</si>
  <si>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</si>
  <si>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</si>
  <si>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</si>
  <si>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</si>
  <si>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</si>
  <si>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</si>
  <si>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Всего расходов</t>
  </si>
  <si>
    <t>Общегосударственные вопросы, в том числе: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</si>
  <si>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</si>
  <si>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</si>
  <si>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</si>
  <si>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</si>
  <si>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</si>
  <si>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</si>
  <si>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</si>
  <si>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</si>
  <si>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</si>
  <si>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</si>
  <si>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</si>
  <si>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</si>
  <si>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</si>
  <si>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</si>
  <si>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</si>
  <si>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</si>
  <si>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</si>
  <si>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</si>
  <si>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</si>
  <si>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</si>
  <si>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</si>
  <si>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</si>
  <si>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</si>
  <si>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</si>
  <si>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</si>
  <si>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</si>
  <si>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</si>
  <si>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</si>
  <si>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</si>
  <si>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</si>
  <si>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</si>
  <si>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</si>
  <si>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Периодическая печать и издательства</t>
  </si>
  <si>
    <t>Охрана окружающей среды</t>
  </si>
  <si>
    <t>Другие вопросы в области окружающей среды</t>
  </si>
  <si>
    <t xml:space="preserve">Обслуживание Государственного (муниципального) долга </t>
  </si>
  <si>
    <t>Водное хозяйство</t>
  </si>
  <si>
    <t>Связь и информатика</t>
  </si>
  <si>
    <t>Профессиональная подготовка, переподготовка и повышение квалификации</t>
  </si>
  <si>
    <t>Другие вопросы в области национальной безопасности и правоохранительной деятельности</t>
  </si>
  <si>
    <t>Общие экономические вопросы</t>
  </si>
  <si>
    <t>-</t>
  </si>
  <si>
    <t xml:space="preserve">Факт за отчетный  2023 год </t>
  </si>
  <si>
    <t>Оценка ожидаемого исполнения (текущего)
2024 год</t>
  </si>
  <si>
    <t>Оценка ожидаемого исполнения
2024 года к факту за 2023 год, %</t>
  </si>
  <si>
    <t>Прогноз на 2025 год</t>
  </si>
  <si>
    <t>Прогноз на 2025 год       к факту за 2023 год, %</t>
  </si>
  <si>
    <t>Прогноз на 2025 год к ожидаемому исполнению за 2024 год, %</t>
  </si>
  <si>
    <t>Прогноз на 2026 год       к факту за 2023 год, %</t>
  </si>
  <si>
    <t>Прогноз на 2026 год к ожидаемому исполнению за 2024 год, %</t>
  </si>
  <si>
    <t>Прогноз на 2027 год       к факту за 2023 год, %</t>
  </si>
  <si>
    <t>Прогноз на 2027 год к ожидаемому исполнению за 2024 год, %</t>
  </si>
  <si>
    <t>Проект на 2026 год (без учета условно утвержденных)</t>
  </si>
  <si>
    <t>Прогноз на 2027 год (без учета условно утвержденных)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</si>
</sst>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\ ###\ ##0.00"/>
    <numFmt numFmtId="165" formatCode="0.00_ ;[Red]\-0.00\ "/>
    <numFmt numFmtId="166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3FFFF"/>
        <bgColor indexed="64"/>
      </patternFill>
    </fill>
    <fill>
      <patternFill patternType="solid">
        <fgColor rgb="FF99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" fontId="2" fillId="2" borderId="6">
      <alignment horizontal="right" vertical="top" shrinkToFit="1"/>
    </xf>
    <xf numFmtId="165" fontId="7" fillId="4" borderId="6">
      <alignment horizontal="right" vertical="top" shrinkToFit="1"/>
    </xf>
    <xf numFmtId="4" fontId="2" fillId="2" borderId="6">
      <alignment horizontal="right" vertical="top" shrinkToFit="1"/>
    </xf>
  </cellStyleXfs>
  <cellXfs count="104">
    <xf numFmtId="0" fontId="0" fillId="0" borderId="0" xfId="0"/>
    <xf numFmtId="4" fontId="2" fillId="2" borderId="6" xfId="1" applyNumberFormat="1" applyFont="1" applyAlignment="1" applyProtection="1">
      <alignment horizontal="right" vertical="center" shrinkToFi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4" fontId="2" fillId="2" borderId="8" xfId="1" applyNumberFormat="1" applyBorder="1" applyAlignment="1" applyProtection="1">
      <alignment horizontal="right" vertical="center" shrinkToFit="1"/>
    </xf>
    <xf numFmtId="4" fontId="2" fillId="2" borderId="6" xfId="1" applyNumberFormat="1" applyProtection="1">
      <alignment horizontal="right" vertical="top" shrinkToFit="1"/>
    </xf>
    <xf numFmtId="4" fontId="2" fillId="2" borderId="6" xfId="1" applyNumberFormat="1" applyAlignment="1" applyProtection="1">
      <alignment horizontal="right" vertical="center" shrinkToFit="1"/>
    </xf>
    <xf numFmtId="164" fontId="2" fillId="0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4" fontId="2" fillId="0" borderId="6" xfId="2" applyNumberFormat="1" applyFont="1" applyFill="1" applyAlignment="1" applyProtection="1">
      <alignment horizontal="right" vertical="center" shrinkToFit="1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6" xfId="1" applyNumberFormat="1" applyFill="1" applyAlignment="1" applyProtection="1">
      <alignment horizontal="right" vertical="center" shrinkToFit="1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7" xfId="1" applyNumberFormat="1" applyFill="1" applyBorder="1" applyAlignment="1" applyProtection="1">
      <alignment horizontal="right" vertical="center" shrinkToFit="1"/>
    </xf>
    <xf numFmtId="4" fontId="2" fillId="2" borderId="6" xfId="3" applyNumberFormat="1" applyAlignment="1" applyProtection="1">
      <alignment horizontal="right" vertical="center" shrinkToFit="1"/>
    </xf>
    <xf numFmtId="4" fontId="2" fillId="0" borderId="6" xfId="3" applyNumberFormat="1" applyFill="1" applyAlignment="1" applyProtection="1">
      <alignment horizontal="right" vertical="center" shrinkToFit="1"/>
    </xf>
    <xf numFmtId="0" fontId="8" fillId="0" borderId="0" xfId="0" applyFont="1"/>
    <xf numFmtId="0" fontId="0" fillId="0" borderId="0" xfId="0" applyFont="1"/>
    <xf numFmtId="0" fontId="1" fillId="0" borderId="3" xfId="0" applyFont="1" applyBorder="1" applyAlignment="1">
      <alignment vertical="center" wrapText="1"/>
    </xf>
    <xf numFmtId="4" fontId="2" fillId="2" borderId="9" xfId="3" applyNumberFormat="1" applyBorder="1" applyAlignment="1" applyProtection="1">
      <alignment horizontal="right" vertical="center" shrinkToFit="1"/>
    </xf>
    <xf numFmtId="4" fontId="2" fillId="2" borderId="9" xfId="1" applyNumberFormat="1" applyBorder="1" applyAlignment="1" applyProtection="1">
      <alignment horizontal="right" vertical="center" shrinkToFit="1"/>
    </xf>
    <xf numFmtId="4" fontId="2" fillId="0" borderId="9" xfId="2" applyNumberFormat="1" applyFont="1" applyFill="1" applyBorder="1" applyAlignment="1" applyProtection="1">
      <alignment horizontal="right" vertical="center" shrinkToFit="1"/>
    </xf>
    <xf numFmtId="4" fontId="2" fillId="2" borderId="1" xfId="3" applyNumberFormat="1" applyBorder="1" applyAlignment="1" applyProtection="1">
      <alignment horizontal="right" vertical="center" shrinkToFit="1"/>
    </xf>
    <xf numFmtId="4" fontId="2" fillId="0" borderId="1" xfId="2" applyNumberFormat="1" applyFont="1" applyFill="1" applyBorder="1" applyAlignment="1" applyProtection="1">
      <alignment horizontal="right" vertical="center" shrinkToFit="1"/>
    </xf>
    <xf numFmtId="4" fontId="2" fillId="2" borderId="1" xfId="1" applyNumberFormat="1" applyFont="1" applyBorder="1" applyAlignment="1" applyProtection="1">
      <alignment horizontal="right" vertical="center" shrinkToFit="1"/>
    </xf>
    <xf numFmtId="4" fontId="2" fillId="2" borderId="1" xfId="1" applyNumberFormat="1" applyBorder="1" applyAlignment="1" applyProtection="1">
      <alignment horizontal="right" vertical="center" shrinkToFit="1"/>
    </xf>
    <xf numFmtId="0" fontId="9" fillId="0" borderId="0" xfId="0" applyFont="1" applyFill="1" applyAlignment="1">
      <alignment vertical="center"/>
    </xf>
    <xf numFmtId="166" fontId="10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166" fontId="4" fillId="0" borderId="1" xfId="0" applyNumberFormat="1" applyFont="1" applyFill="1" applyBorder="1" applyAlignment="1">
      <alignment horizontal="right" vertical="center" wrapText="1"/>
    </xf>
    <xf numFmtId="166" fontId="11" fillId="0" borderId="6" xfId="2" applyNumberFormat="1" applyFont="1" applyFill="1" applyAlignment="1" applyProtection="1">
      <alignment horizontal="right" vertical="center" shrinkToFit="1"/>
    </xf>
    <xf numFmtId="166" fontId="12" fillId="0" borderId="1" xfId="0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 wrapText="1"/>
    </xf>
    <xf numFmtId="166" fontId="2" fillId="0" borderId="6" xfId="1" applyNumberFormat="1" applyFont="1" applyFill="1" applyAlignment="1" applyProtection="1">
      <alignment horizontal="right" vertical="center" shrinkToFit="1"/>
    </xf>
    <xf numFmtId="166" fontId="2" fillId="0" borderId="7" xfId="1" applyNumberFormat="1" applyFont="1" applyFill="1" applyBorder="1" applyAlignment="1" applyProtection="1">
      <alignment horizontal="right" vertical="center" shrinkToFit="1"/>
    </xf>
    <xf numFmtId="166" fontId="2" fillId="2" borderId="6" xfId="1" applyNumberFormat="1" applyFont="1" applyAlignment="1" applyProtection="1">
      <alignment horizontal="right" vertical="center" shrinkToFit="1"/>
    </xf>
    <xf numFmtId="166" fontId="2" fillId="0" borderId="6" xfId="2" applyNumberFormat="1" applyFont="1" applyFill="1" applyAlignment="1" applyProtection="1">
      <alignment horizontal="right" vertical="center" shrinkToFit="1"/>
    </xf>
    <xf numFmtId="166" fontId="2" fillId="0" borderId="1" xfId="0" applyNumberFormat="1" applyFont="1" applyBorder="1" applyAlignment="1">
      <alignment horizontal="right" vertical="center" wrapText="1"/>
    </xf>
    <xf numFmtId="166" fontId="2" fillId="2" borderId="1" xfId="1" applyNumberFormat="1" applyFont="1" applyBorder="1" applyAlignment="1" applyProtection="1">
      <alignment horizontal="right" vertical="center" shrinkToFit="1"/>
    </xf>
    <xf numFmtId="166" fontId="11" fillId="0" borderId="1" xfId="2" applyNumberFormat="1" applyFont="1" applyFill="1" applyBorder="1" applyAlignment="1" applyProtection="1">
      <alignment horizontal="right" vertical="center" shrinkToFit="1"/>
    </xf>
    <xf numFmtId="166" fontId="13" fillId="3" borderId="1" xfId="0" applyNumberFormat="1" applyFont="1" applyFill="1" applyBorder="1" applyAlignment="1" applyProtection="1">
      <alignment vertical="center"/>
      <protection locked="0"/>
    </xf>
    <xf numFmtId="166" fontId="13" fillId="0" borderId="1" xfId="0" applyNumberFormat="1" applyFont="1" applyFill="1" applyBorder="1" applyAlignment="1" applyProtection="1">
      <alignment vertical="center"/>
      <protection locked="0"/>
    </xf>
    <xf numFmtId="166" fontId="11" fillId="2" borderId="1" xfId="1" applyNumberFormat="1" applyFont="1" applyBorder="1" applyAlignment="1" applyProtection="1">
      <alignment horizontal="right" vertical="center" shrinkToFit="1"/>
    </xf>
    <xf numFmtId="166" fontId="12" fillId="0" borderId="1" xfId="0" applyNumberFormat="1" applyFont="1" applyBorder="1" applyAlignment="1">
      <alignment horizontal="right" vertical="center"/>
    </xf>
    <xf numFmtId="166" fontId="11" fillId="2" borderId="9" xfId="1" applyNumberFormat="1" applyFont="1" applyBorder="1" applyAlignment="1" applyProtection="1">
      <alignment horizontal="right" vertical="center" shrinkToFit="1"/>
    </xf>
    <xf numFmtId="166" fontId="11" fillId="2" borderId="6" xfId="1" applyNumberFormat="1" applyFont="1" applyAlignment="1" applyProtection="1">
      <alignment horizontal="right" vertical="center" shrinkToFit="1"/>
    </xf>
    <xf numFmtId="166" fontId="11" fillId="2" borderId="8" xfId="1" applyNumberFormat="1" applyFont="1" applyBorder="1" applyAlignment="1" applyProtection="1">
      <alignment horizontal="right" vertical="center" shrinkToFit="1"/>
    </xf>
    <xf numFmtId="166" fontId="11" fillId="2" borderId="6" xfId="1" applyNumberFormat="1" applyFont="1" applyProtection="1">
      <alignment horizontal="right" vertical="top" shrinkToFit="1"/>
    </xf>
    <xf numFmtId="166" fontId="11" fillId="0" borderId="9" xfId="2" applyNumberFormat="1" applyFont="1" applyFill="1" applyBorder="1" applyAlignment="1" applyProtection="1">
      <alignment horizontal="right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4" fontId="4" fillId="7" borderId="1" xfId="0" applyNumberFormat="1" applyFont="1" applyFill="1" applyBorder="1" applyAlignment="1">
      <alignment horizontal="right" vertical="center" wrapText="1"/>
    </xf>
    <xf numFmtId="166" fontId="4" fillId="7" borderId="1" xfId="0" applyNumberFormat="1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vertical="center" wrapText="1"/>
    </xf>
    <xf numFmtId="4" fontId="4" fillId="9" borderId="1" xfId="0" applyNumberFormat="1" applyFont="1" applyFill="1" applyBorder="1" applyAlignment="1">
      <alignment horizontal="right" vertical="center" wrapText="1"/>
    </xf>
    <xf numFmtId="166" fontId="4" fillId="9" borderId="1" xfId="0" applyNumberFormat="1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4" fontId="4" fillId="10" borderId="1" xfId="0" applyNumberFormat="1" applyFont="1" applyFill="1" applyBorder="1" applyAlignment="1">
      <alignment horizontal="right" vertical="center" wrapText="1"/>
    </xf>
    <xf numFmtId="166" fontId="4" fillId="10" borderId="1" xfId="0" applyNumberFormat="1" applyFont="1" applyFill="1" applyBorder="1" applyAlignment="1">
      <alignment horizontal="right" vertical="center" wrapText="1"/>
    </xf>
    <xf numFmtId="166" fontId="10" fillId="10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166" fontId="4" fillId="5" borderId="1" xfId="0" applyNumberFormat="1" applyFont="1" applyFill="1" applyBorder="1" applyAlignment="1">
      <alignment horizontal="right" vertical="center" wrapText="1"/>
    </xf>
    <xf numFmtId="0" fontId="14" fillId="8" borderId="1" xfId="0" applyFont="1" applyFill="1" applyBorder="1" applyAlignment="1">
      <alignment vertical="center" wrapText="1"/>
    </xf>
    <xf numFmtId="4" fontId="14" fillId="8" borderId="1" xfId="0" applyNumberFormat="1" applyFont="1" applyFill="1" applyBorder="1" applyAlignment="1">
      <alignment horizontal="right" vertical="center" wrapText="1"/>
    </xf>
    <xf numFmtId="166" fontId="14" fillId="8" borderId="1" xfId="0" applyNumberFormat="1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vertical="center" wrapText="1"/>
    </xf>
    <xf numFmtId="4" fontId="4" fillId="11" borderId="1" xfId="0" applyNumberFormat="1" applyFont="1" applyFill="1" applyBorder="1" applyAlignment="1">
      <alignment horizontal="right" vertical="center" wrapText="1"/>
    </xf>
    <xf numFmtId="166" fontId="4" fillId="11" borderId="1" xfId="0" applyNumberFormat="1" applyFont="1" applyFill="1" applyBorder="1" applyAlignment="1">
      <alignment horizontal="right" vertical="center" wrapText="1"/>
    </xf>
    <xf numFmtId="166" fontId="2" fillId="9" borderId="1" xfId="0" applyNumberFormat="1" applyFont="1" applyFill="1" applyBorder="1" applyAlignment="1">
      <alignment horizontal="right" vertical="center" wrapText="1"/>
    </xf>
    <xf numFmtId="0" fontId="5" fillId="12" borderId="1" xfId="0" applyFont="1" applyFill="1" applyBorder="1" applyAlignment="1">
      <alignment vertical="center" wrapText="1"/>
    </xf>
    <xf numFmtId="4" fontId="4" fillId="12" borderId="1" xfId="0" applyNumberFormat="1" applyFont="1" applyFill="1" applyBorder="1" applyAlignment="1">
      <alignment horizontal="right" vertical="center" wrapText="1"/>
    </xf>
    <xf numFmtId="166" fontId="4" fillId="12" borderId="1" xfId="0" applyNumberFormat="1" applyFont="1" applyFill="1" applyBorder="1" applyAlignment="1">
      <alignment horizontal="right" vertical="center" wrapText="1"/>
    </xf>
    <xf numFmtId="0" fontId="5" fillId="13" borderId="1" xfId="0" applyFont="1" applyFill="1" applyBorder="1" applyAlignment="1">
      <alignment vertical="center" wrapText="1"/>
    </xf>
    <xf numFmtId="4" fontId="4" fillId="13" borderId="1" xfId="0" applyNumberFormat="1" applyFont="1" applyFill="1" applyBorder="1" applyAlignment="1">
      <alignment horizontal="right" vertical="center" wrapText="1"/>
    </xf>
    <xf numFmtId="166" fontId="4" fillId="13" borderId="1" xfId="0" applyNumberFormat="1" applyFont="1" applyFill="1" applyBorder="1" applyAlignment="1">
      <alignment horizontal="right" vertical="center" wrapText="1"/>
    </xf>
    <xf numFmtId="0" fontId="5" fillId="14" borderId="1" xfId="0" applyFont="1" applyFill="1" applyBorder="1" applyAlignment="1">
      <alignment vertical="center" wrapText="1"/>
    </xf>
    <xf numFmtId="4" fontId="4" fillId="14" borderId="1" xfId="0" applyNumberFormat="1" applyFont="1" applyFill="1" applyBorder="1" applyAlignment="1">
      <alignment horizontal="right" vertical="center" wrapText="1"/>
    </xf>
    <xf numFmtId="166" fontId="4" fillId="14" borderId="1" xfId="0" applyNumberFormat="1" applyFont="1" applyFill="1" applyBorder="1" applyAlignment="1">
      <alignment horizontal="right" vertical="center" wrapText="1"/>
    </xf>
    <xf numFmtId="0" fontId="5" fillId="15" borderId="1" xfId="0" applyFont="1" applyFill="1" applyBorder="1" applyAlignment="1">
      <alignment vertical="center" wrapText="1"/>
    </xf>
    <xf numFmtId="4" fontId="4" fillId="15" borderId="1" xfId="0" applyNumberFormat="1" applyFont="1" applyFill="1" applyBorder="1" applyAlignment="1">
      <alignment horizontal="right" vertical="center" wrapText="1"/>
    </xf>
    <xf numFmtId="166" fontId="4" fillId="15" borderId="1" xfId="0" applyNumberFormat="1" applyFont="1" applyFill="1" applyBorder="1" applyAlignment="1">
      <alignment horizontal="right" vertical="center" wrapText="1"/>
    </xf>
    <xf numFmtId="0" fontId="5" fillId="16" borderId="1" xfId="0" applyFont="1" applyFill="1" applyBorder="1" applyAlignment="1">
      <alignment vertical="center" wrapText="1"/>
    </xf>
    <xf numFmtId="4" fontId="4" fillId="16" borderId="1" xfId="0" applyNumberFormat="1" applyFont="1" applyFill="1" applyBorder="1" applyAlignment="1">
      <alignment horizontal="right" vertical="center" wrapText="1"/>
    </xf>
    <xf numFmtId="166" fontId="10" fillId="16" borderId="1" xfId="0" applyNumberFormat="1" applyFont="1" applyFill="1" applyBorder="1" applyAlignment="1">
      <alignment horizontal="right" vertical="center" wrapText="1"/>
    </xf>
    <xf numFmtId="166" fontId="4" fillId="16" borderId="1" xfId="0" applyNumberFormat="1" applyFont="1" applyFill="1" applyBorder="1" applyAlignment="1">
      <alignment horizontal="right" vertical="center" wrapText="1"/>
    </xf>
    <xf numFmtId="166" fontId="10" fillId="12" borderId="1" xfId="0" applyNumberFormat="1" applyFont="1" applyFill="1" applyBorder="1" applyAlignment="1">
      <alignment horizontal="right" vertical="center" wrapText="1"/>
    </xf>
  </cellXfs>
  <cellStyles count="4">
    <cellStyle name="xl39" xfId="2"/>
    <cellStyle name="xl43" xfId="3"/>
    <cellStyle name="xl44" xfId="1"/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99FF99"/>
      <color rgb="FFA3FFFF"/>
      <color rgb="FFFFCCFF"/>
      <color rgb="FFFF99CC"/>
      <color rgb="FF66FFFF"/>
      <color rgb="FF99FFCC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view="pageBreakPreview" zoomScale="90" zoomScaleNormal="100" zoomScaleSheetLayoutView="90" workbookViewId="0">
      <selection activeCell="M4" sqref="M4"/>
    </sheetView>
  </sheetViews>
  <sheetFormatPr defaultRowHeight="15.75" x14ac:dyDescent="0.25"/>
  <cols>
    <col min="1" max="1" width="35.7109375" style="4" customWidth="1"/>
    <col min="2" max="2" width="21.42578125" style="20" customWidth="1"/>
    <col min="3" max="3" width="20" style="9" customWidth="1"/>
    <col min="4" max="4" width="13.5703125" style="41" customWidth="1"/>
    <col min="5" max="5" width="21.42578125" style="9" customWidth="1"/>
    <col min="6" max="6" width="13.42578125" style="41" customWidth="1"/>
    <col min="7" max="7" width="17.28515625" style="41" customWidth="1"/>
    <col min="8" max="8" width="22.85546875" style="9" customWidth="1"/>
    <col min="9" max="9" width="13.85546875" style="9" customWidth="1"/>
    <col min="10" max="10" width="16.5703125" style="9" customWidth="1"/>
    <col min="11" max="11" width="22.85546875" style="9" customWidth="1"/>
    <col min="12" max="12" width="14.28515625" style="9" customWidth="1"/>
    <col min="13" max="13" width="14.42578125" style="9" customWidth="1"/>
  </cols>
  <sheetData>
    <row r="1" spans="1:17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10"/>
      <c r="O1" s="10"/>
      <c r="P1" s="10"/>
      <c r="Q1" s="10"/>
    </row>
    <row r="2" spans="1:17" x14ac:dyDescent="0.25">
      <c r="A2" s="19"/>
      <c r="C2" s="20"/>
      <c r="D2" s="39"/>
      <c r="E2" s="20"/>
      <c r="F2" s="39"/>
      <c r="G2" s="39"/>
      <c r="H2" s="20"/>
      <c r="I2" s="20"/>
      <c r="J2" s="20"/>
      <c r="K2" s="20"/>
      <c r="L2" s="20"/>
      <c r="M2" s="20"/>
    </row>
    <row r="3" spans="1:17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7" s="29" customFormat="1" ht="94.5" x14ac:dyDescent="0.25">
      <c r="A4" s="65" t="s">
        <v>0</v>
      </c>
      <c r="B4" s="65" t="s">
        <v>53</v>
      </c>
      <c r="C4" s="66" t="s">
        <v>54</v>
      </c>
      <c r="D4" s="66" t="s">
        <v>55</v>
      </c>
      <c r="E4" s="65" t="s">
        <v>56</v>
      </c>
      <c r="F4" s="66" t="s">
        <v>57</v>
      </c>
      <c r="G4" s="66" t="s">
        <v>58</v>
      </c>
      <c r="H4" s="65" t="s">
        <v>63</v>
      </c>
      <c r="I4" s="66" t="s">
        <v>59</v>
      </c>
      <c r="J4" s="66" t="s">
        <v>60</v>
      </c>
      <c r="K4" s="65" t="s">
        <v>64</v>
      </c>
      <c r="L4" s="66" t="s">
        <v>61</v>
      </c>
      <c r="M4" s="66" t="s">
        <v>62</v>
      </c>
    </row>
    <row r="5" spans="1:17" ht="31.5" x14ac:dyDescent="0.25">
      <c r="A5" s="67" t="s">
        <v>10</v>
      </c>
      <c r="B5" s="68">
        <f t="shared" ref="B5:E5" si="0">SUM(B6:B13)</f>
        <v>166567598.53999999</v>
      </c>
      <c r="C5" s="68">
        <f t="shared" si="0"/>
        <v>207938338.06</v>
      </c>
      <c r="D5" s="69">
        <f>C5/B5</f>
        <v>1.2483720716551312</v>
      </c>
      <c r="E5" s="68">
        <f t="shared" si="0"/>
        <v>244208783</v>
      </c>
      <c r="F5" s="69">
        <f t="shared" ref="F5:F11" si="1">E5/B5</f>
        <v>1.4661241750528993</v>
      </c>
      <c r="G5" s="69">
        <f t="shared" ref="G5:G10" si="2">E5/C5</f>
        <v>1.1744288488519816</v>
      </c>
      <c r="H5" s="68">
        <f>SUM(H6:H13)</f>
        <v>218488124</v>
      </c>
      <c r="I5" s="69">
        <f>H5/B5</f>
        <v>1.3117084349843207</v>
      </c>
      <c r="J5" s="69">
        <f>H5/C5</f>
        <v>1.0507351652342045</v>
      </c>
      <c r="K5" s="68">
        <f>SUM(K6:K13)</f>
        <v>218686574</v>
      </c>
      <c r="L5" s="69">
        <f>K5/B5</f>
        <v>1.3128998431677816</v>
      </c>
      <c r="M5" s="69">
        <f>K5/C5</f>
        <v>1.0516895346970534</v>
      </c>
    </row>
    <row r="6" spans="1:17" ht="63" x14ac:dyDescent="0.25">
      <c r="A6" s="22" t="s">
        <v>11</v>
      </c>
      <c r="B6" s="28">
        <v>3159305.86</v>
      </c>
      <c r="C6" s="24">
        <v>4853213.4000000004</v>
      </c>
      <c r="D6" s="46">
        <f t="shared" ref="D6:D56" si="3">C6/B6</f>
        <v>1.5361644662033453</v>
      </c>
      <c r="E6" s="18">
        <v>3947890</v>
      </c>
      <c r="F6" s="43">
        <f t="shared" si="1"/>
        <v>1.2496067727991365</v>
      </c>
      <c r="G6" s="43">
        <f t="shared" si="2"/>
        <v>0.81345897544913226</v>
      </c>
      <c r="H6" s="18">
        <v>3964450</v>
      </c>
      <c r="I6" s="45">
        <f t="shared" ref="I6:I56" si="4">H6/B6</f>
        <v>1.2548484305346745</v>
      </c>
      <c r="J6" s="45">
        <f t="shared" ref="J6:J56" si="5">H6/C6</f>
        <v>0.81687114768124547</v>
      </c>
      <c r="K6" s="18">
        <v>4123010</v>
      </c>
      <c r="L6" s="45">
        <f t="shared" ref="L6:L56" si="6">K6/B6</f>
        <v>1.3050366703020011</v>
      </c>
      <c r="M6" s="45">
        <f t="shared" ref="M6:M56" si="7">K6/C6</f>
        <v>0.84954228470563431</v>
      </c>
    </row>
    <row r="7" spans="1:17" ht="94.5" x14ac:dyDescent="0.25">
      <c r="A7" s="22" t="s">
        <v>12</v>
      </c>
      <c r="B7" s="28">
        <v>2237359.84</v>
      </c>
      <c r="C7" s="24">
        <v>2851843.08</v>
      </c>
      <c r="D7" s="46">
        <f t="shared" si="3"/>
        <v>1.2746465852359272</v>
      </c>
      <c r="E7" s="18">
        <v>3091450</v>
      </c>
      <c r="F7" s="43">
        <f t="shared" si="1"/>
        <v>1.3817401853427387</v>
      </c>
      <c r="G7" s="43">
        <f t="shared" si="2"/>
        <v>1.0840182693361935</v>
      </c>
      <c r="H7" s="18">
        <v>2587200</v>
      </c>
      <c r="I7" s="45">
        <f t="shared" si="4"/>
        <v>1.1563629389182208</v>
      </c>
      <c r="J7" s="45">
        <f t="shared" si="5"/>
        <v>0.90720279041440099</v>
      </c>
      <c r="K7" s="18">
        <v>2604800</v>
      </c>
      <c r="L7" s="45">
        <f t="shared" si="6"/>
        <v>1.1642293534686849</v>
      </c>
      <c r="M7" s="45">
        <f t="shared" si="7"/>
        <v>0.91337423796824047</v>
      </c>
    </row>
    <row r="8" spans="1:17" ht="110.25" x14ac:dyDescent="0.25">
      <c r="A8" s="22" t="s">
        <v>13</v>
      </c>
      <c r="B8" s="28">
        <v>76840040.299999997</v>
      </c>
      <c r="C8" s="24">
        <v>97688080.5</v>
      </c>
      <c r="D8" s="46">
        <f t="shared" si="3"/>
        <v>1.2713174032523249</v>
      </c>
      <c r="E8" s="18">
        <v>105867910</v>
      </c>
      <c r="F8" s="43">
        <f t="shared" si="1"/>
        <v>1.3777700998941305</v>
      </c>
      <c r="G8" s="43">
        <f t="shared" si="2"/>
        <v>1.0837341614056999</v>
      </c>
      <c r="H8" s="18">
        <v>109600870</v>
      </c>
      <c r="I8" s="45">
        <f t="shared" si="4"/>
        <v>1.4263510218382851</v>
      </c>
      <c r="J8" s="45">
        <f t="shared" si="5"/>
        <v>1.1219472164774493</v>
      </c>
      <c r="K8" s="18">
        <v>113098120</v>
      </c>
      <c r="L8" s="45">
        <f t="shared" si="6"/>
        <v>1.4718644024448801</v>
      </c>
      <c r="M8" s="45">
        <f t="shared" si="7"/>
        <v>1.1577473876150119</v>
      </c>
    </row>
    <row r="9" spans="1:17" x14ac:dyDescent="0.25">
      <c r="A9" s="22" t="s">
        <v>14</v>
      </c>
      <c r="B9" s="28">
        <v>4067</v>
      </c>
      <c r="C9" s="24">
        <v>15699</v>
      </c>
      <c r="D9" s="46">
        <f t="shared" si="3"/>
        <v>3.8600934349643472</v>
      </c>
      <c r="E9" s="18">
        <v>17923</v>
      </c>
      <c r="F9" s="43">
        <f t="shared" si="1"/>
        <v>4.4069338578805013</v>
      </c>
      <c r="G9" s="43">
        <f t="shared" si="2"/>
        <v>1.1416650742085483</v>
      </c>
      <c r="H9" s="18">
        <v>221670</v>
      </c>
      <c r="I9" s="45">
        <f t="shared" si="4"/>
        <v>54.504548807474798</v>
      </c>
      <c r="J9" s="45">
        <f t="shared" si="5"/>
        <v>14.120007643798967</v>
      </c>
      <c r="K9" s="18">
        <v>17923</v>
      </c>
      <c r="L9" s="45">
        <f t="shared" si="6"/>
        <v>4.4069338578805013</v>
      </c>
      <c r="M9" s="45">
        <f t="shared" si="7"/>
        <v>1.1416650742085483</v>
      </c>
    </row>
    <row r="10" spans="1:17" ht="78.75" x14ac:dyDescent="0.25">
      <c r="A10" s="22" t="s">
        <v>15</v>
      </c>
      <c r="B10" s="28">
        <v>12075676.82</v>
      </c>
      <c r="C10" s="24">
        <v>14824224</v>
      </c>
      <c r="D10" s="46">
        <f t="shared" si="3"/>
        <v>1.2276101970075743</v>
      </c>
      <c r="E10" s="18">
        <v>16101700</v>
      </c>
      <c r="F10" s="43">
        <f t="shared" si="1"/>
        <v>1.3333993812530667</v>
      </c>
      <c r="G10" s="43">
        <f t="shared" si="2"/>
        <v>1.0861748985984021</v>
      </c>
      <c r="H10" s="18">
        <v>16140350</v>
      </c>
      <c r="I10" s="45">
        <f t="shared" si="4"/>
        <v>1.3366000300097465</v>
      </c>
      <c r="J10" s="45">
        <f t="shared" si="5"/>
        <v>1.0887821177014054</v>
      </c>
      <c r="K10" s="18">
        <v>16628050</v>
      </c>
      <c r="L10" s="45">
        <f t="shared" si="6"/>
        <v>1.3769870002201665</v>
      </c>
      <c r="M10" s="45">
        <f t="shared" si="7"/>
        <v>1.1216809729804407</v>
      </c>
    </row>
    <row r="11" spans="1:17" ht="31.5" x14ac:dyDescent="0.25">
      <c r="A11" s="22" t="s">
        <v>16</v>
      </c>
      <c r="B11" s="23">
        <v>590039.15</v>
      </c>
      <c r="C11" s="24">
        <v>0</v>
      </c>
      <c r="D11" s="46">
        <f t="shared" si="3"/>
        <v>0</v>
      </c>
      <c r="E11" s="25">
        <v>6035130</v>
      </c>
      <c r="F11" s="44">
        <f t="shared" si="1"/>
        <v>10.228355186261792</v>
      </c>
      <c r="G11" s="44" t="s">
        <v>52</v>
      </c>
      <c r="H11" s="25">
        <v>0</v>
      </c>
      <c r="I11" s="45">
        <f t="shared" si="4"/>
        <v>0</v>
      </c>
      <c r="J11" s="45" t="s">
        <v>52</v>
      </c>
      <c r="K11" s="25">
        <v>0</v>
      </c>
      <c r="L11" s="45">
        <f t="shared" si="6"/>
        <v>0</v>
      </c>
      <c r="M11" s="45" t="s">
        <v>52</v>
      </c>
    </row>
    <row r="12" spans="1:17" x14ac:dyDescent="0.25">
      <c r="A12" s="22" t="s">
        <v>17</v>
      </c>
      <c r="B12" s="23">
        <v>0</v>
      </c>
      <c r="C12" s="26">
        <v>2514794.9300000002</v>
      </c>
      <c r="D12" s="47" t="s">
        <v>52</v>
      </c>
      <c r="E12" s="18">
        <v>19700000</v>
      </c>
      <c r="F12" s="43" t="s">
        <v>52</v>
      </c>
      <c r="G12" s="43">
        <f t="shared" ref="G12:G19" si="8">E12/C12</f>
        <v>7.8336407334811984</v>
      </c>
      <c r="H12" s="18">
        <v>1000000</v>
      </c>
      <c r="I12" s="45" t="s">
        <v>52</v>
      </c>
      <c r="J12" s="45">
        <f t="shared" si="5"/>
        <v>0.39764673774016235</v>
      </c>
      <c r="K12" s="18">
        <v>1000000</v>
      </c>
      <c r="L12" s="45" t="s">
        <v>52</v>
      </c>
      <c r="M12" s="45">
        <f t="shared" si="7"/>
        <v>0.39764673774016235</v>
      </c>
    </row>
    <row r="13" spans="1:17" ht="31.5" x14ac:dyDescent="0.25">
      <c r="A13" s="22" t="s">
        <v>18</v>
      </c>
      <c r="B13" s="28">
        <v>71661109.569999993</v>
      </c>
      <c r="C13" s="24">
        <v>85190483.150000006</v>
      </c>
      <c r="D13" s="46">
        <f t="shared" si="3"/>
        <v>1.1887965963851599</v>
      </c>
      <c r="E13" s="18">
        <v>89446780</v>
      </c>
      <c r="F13" s="43">
        <f>E13/B13</f>
        <v>1.2481913905146362</v>
      </c>
      <c r="G13" s="43">
        <f t="shared" si="8"/>
        <v>1.0499621165724071</v>
      </c>
      <c r="H13" s="18">
        <v>84973584</v>
      </c>
      <c r="I13" s="45">
        <f t="shared" si="4"/>
        <v>1.1857698619220529</v>
      </c>
      <c r="J13" s="45">
        <f t="shared" si="5"/>
        <v>0.99745395093465905</v>
      </c>
      <c r="K13" s="18">
        <v>81214671</v>
      </c>
      <c r="L13" s="45">
        <f t="shared" si="6"/>
        <v>1.1333158457540753</v>
      </c>
      <c r="M13" s="45">
        <f t="shared" si="7"/>
        <v>0.95333032513738003</v>
      </c>
    </row>
    <row r="14" spans="1:17" ht="26.25" customHeight="1" x14ac:dyDescent="0.25">
      <c r="A14" s="73" t="s">
        <v>19</v>
      </c>
      <c r="B14" s="74">
        <f t="shared" ref="B14:E14" si="9">B15</f>
        <v>1292339</v>
      </c>
      <c r="C14" s="74">
        <f t="shared" si="9"/>
        <v>1375611.16</v>
      </c>
      <c r="D14" s="75">
        <f t="shared" si="3"/>
        <v>1.0644352294560482</v>
      </c>
      <c r="E14" s="74">
        <f t="shared" si="9"/>
        <v>1318708</v>
      </c>
      <c r="F14" s="75">
        <f>E14/B14</f>
        <v>1.0204040890199861</v>
      </c>
      <c r="G14" s="76">
        <f t="shared" si="8"/>
        <v>0.95863426987608913</v>
      </c>
      <c r="H14" s="74">
        <f>H15</f>
        <v>1443568</v>
      </c>
      <c r="I14" s="75">
        <f t="shared" si="4"/>
        <v>1.1170196055369372</v>
      </c>
      <c r="J14" s="75">
        <f t="shared" si="5"/>
        <v>1.0494011985189187</v>
      </c>
      <c r="K14" s="74">
        <f>K15</f>
        <v>1443568</v>
      </c>
      <c r="L14" s="75">
        <f t="shared" si="6"/>
        <v>1.1170196055369372</v>
      </c>
      <c r="M14" s="75">
        <f t="shared" si="7"/>
        <v>1.0494011985189187</v>
      </c>
    </row>
    <row r="15" spans="1:17" ht="31.5" x14ac:dyDescent="0.25">
      <c r="A15" s="6" t="s">
        <v>20</v>
      </c>
      <c r="B15" s="28">
        <v>1292339</v>
      </c>
      <c r="C15" s="1">
        <v>1375611.16</v>
      </c>
      <c r="D15" s="48">
        <f t="shared" si="3"/>
        <v>1.0644352294560482</v>
      </c>
      <c r="E15" s="18">
        <v>1318708</v>
      </c>
      <c r="F15" s="49">
        <f>E15/B15</f>
        <v>1.0204040890199861</v>
      </c>
      <c r="G15" s="49">
        <f t="shared" si="8"/>
        <v>0.95863426987608913</v>
      </c>
      <c r="H15" s="18">
        <v>1443568</v>
      </c>
      <c r="I15" s="45">
        <f t="shared" si="4"/>
        <v>1.1170196055369372</v>
      </c>
      <c r="J15" s="45">
        <f t="shared" si="5"/>
        <v>1.0494011985189187</v>
      </c>
      <c r="K15" s="18">
        <v>1443568</v>
      </c>
      <c r="L15" s="45">
        <f t="shared" si="6"/>
        <v>1.1170196055369372</v>
      </c>
      <c r="M15" s="45">
        <f t="shared" si="7"/>
        <v>1.0494011985189187</v>
      </c>
    </row>
    <row r="16" spans="1:17" ht="47.25" x14ac:dyDescent="0.25">
      <c r="A16" s="77" t="s">
        <v>1</v>
      </c>
      <c r="B16" s="78">
        <f>SUM(B17:B18)</f>
        <v>2514701.12</v>
      </c>
      <c r="C16" s="78">
        <f>SUM(C17:C18)</f>
        <v>5273581.12</v>
      </c>
      <c r="D16" s="79">
        <f t="shared" si="3"/>
        <v>2.0971005572224821</v>
      </c>
      <c r="E16" s="78">
        <f>SUM(E17:E17)</f>
        <v>1843164</v>
      </c>
      <c r="F16" s="79">
        <f>E16/B16</f>
        <v>0.73295549333512844</v>
      </c>
      <c r="G16" s="79">
        <f t="shared" si="8"/>
        <v>0.34950898792659513</v>
      </c>
      <c r="H16" s="78">
        <f>SUM(H17:H17)</f>
        <v>2009540</v>
      </c>
      <c r="I16" s="79">
        <f t="shared" si="4"/>
        <v>0.79911683500582364</v>
      </c>
      <c r="J16" s="79">
        <f t="shared" si="5"/>
        <v>0.38105794796231368</v>
      </c>
      <c r="K16" s="78">
        <f>SUM(K17:K17)</f>
        <v>3510000</v>
      </c>
      <c r="L16" s="79">
        <f t="shared" si="6"/>
        <v>1.3957921170369543</v>
      </c>
      <c r="M16" s="79">
        <f t="shared" si="7"/>
        <v>0.66558187313898753</v>
      </c>
    </row>
    <row r="17" spans="1:13" ht="63" x14ac:dyDescent="0.25">
      <c r="A17" s="8" t="s">
        <v>21</v>
      </c>
      <c r="B17" s="28">
        <v>2514701.12</v>
      </c>
      <c r="C17" s="1">
        <v>4554866.8600000003</v>
      </c>
      <c r="D17" s="48">
        <f t="shared" si="3"/>
        <v>1.8112955149119272</v>
      </c>
      <c r="E17" s="18">
        <v>1843164</v>
      </c>
      <c r="F17" s="49">
        <f>E17/B17</f>
        <v>0.73295549333512844</v>
      </c>
      <c r="G17" s="49">
        <f t="shared" si="8"/>
        <v>0.4046581506446052</v>
      </c>
      <c r="H17" s="18">
        <v>2009540</v>
      </c>
      <c r="I17" s="45">
        <f t="shared" si="4"/>
        <v>0.79911683500582364</v>
      </c>
      <c r="J17" s="45">
        <f t="shared" si="5"/>
        <v>0.44118523367771939</v>
      </c>
      <c r="K17" s="18">
        <v>3510000</v>
      </c>
      <c r="L17" s="45">
        <f t="shared" si="6"/>
        <v>1.3957921170369543</v>
      </c>
      <c r="M17" s="45">
        <f t="shared" si="7"/>
        <v>0.7706043025810857</v>
      </c>
    </row>
    <row r="18" spans="1:13" ht="63" x14ac:dyDescent="0.25">
      <c r="A18" s="8" t="s">
        <v>50</v>
      </c>
      <c r="B18" s="28">
        <v>0</v>
      </c>
      <c r="C18" s="1">
        <v>718714.26</v>
      </c>
      <c r="D18" s="48" t="s">
        <v>52</v>
      </c>
      <c r="E18" s="18">
        <v>0</v>
      </c>
      <c r="F18" s="49" t="s">
        <v>52</v>
      </c>
      <c r="G18" s="49">
        <f t="shared" si="8"/>
        <v>0</v>
      </c>
      <c r="H18" s="18">
        <v>0</v>
      </c>
      <c r="I18" s="45" t="s">
        <v>52</v>
      </c>
      <c r="J18" s="45">
        <f t="shared" si="5"/>
        <v>0</v>
      </c>
      <c r="K18" s="18">
        <v>0</v>
      </c>
      <c r="L18" s="45" t="s">
        <v>52</v>
      </c>
      <c r="M18" s="45">
        <f t="shared" si="7"/>
        <v>0</v>
      </c>
    </row>
    <row r="19" spans="1:13" ht="28.5" customHeight="1" x14ac:dyDescent="0.25">
      <c r="A19" s="80" t="s">
        <v>2</v>
      </c>
      <c r="B19" s="81">
        <f t="shared" ref="B19:C19" si="10">SUM(B20:B26)</f>
        <v>101786242.28</v>
      </c>
      <c r="C19" s="81">
        <f t="shared" si="10"/>
        <v>108567538.91</v>
      </c>
      <c r="D19" s="82">
        <f t="shared" si="3"/>
        <v>1.0666229195429533</v>
      </c>
      <c r="E19" s="81">
        <f>SUM(E20:E26)</f>
        <v>86656227.879999995</v>
      </c>
      <c r="F19" s="82">
        <f>E19/B19</f>
        <v>0.85135501555918125</v>
      </c>
      <c r="G19" s="82">
        <f t="shared" si="8"/>
        <v>0.79817806270653358</v>
      </c>
      <c r="H19" s="81">
        <f t="shared" ref="H19" si="11">SUM(H20:H26)</f>
        <v>56375075.640000001</v>
      </c>
      <c r="I19" s="82">
        <f t="shared" si="4"/>
        <v>0.55385751922072035</v>
      </c>
      <c r="J19" s="82">
        <f t="shared" si="5"/>
        <v>0.51926272075425461</v>
      </c>
      <c r="K19" s="81">
        <f t="shared" ref="K19" si="12">SUM(K20:K26)</f>
        <v>71550175.640000001</v>
      </c>
      <c r="L19" s="82">
        <f t="shared" si="6"/>
        <v>0.70294544760946454</v>
      </c>
      <c r="M19" s="82">
        <f t="shared" si="7"/>
        <v>0.65903838622807376</v>
      </c>
    </row>
    <row r="20" spans="1:13" s="30" customFormat="1" x14ac:dyDescent="0.25">
      <c r="A20" s="6" t="s">
        <v>51</v>
      </c>
      <c r="B20" s="23">
        <v>0</v>
      </c>
      <c r="C20" s="3">
        <v>0</v>
      </c>
      <c r="D20" s="50" t="s">
        <v>52</v>
      </c>
      <c r="E20" s="3">
        <v>1850000</v>
      </c>
      <c r="F20" s="40" t="s">
        <v>52</v>
      </c>
      <c r="G20" s="40" t="s">
        <v>52</v>
      </c>
      <c r="H20" s="3">
        <v>1000000</v>
      </c>
      <c r="I20" s="42" t="s">
        <v>52</v>
      </c>
      <c r="J20" s="42" t="s">
        <v>52</v>
      </c>
      <c r="K20" s="3">
        <v>745100</v>
      </c>
      <c r="L20" s="42" t="s">
        <v>52</v>
      </c>
      <c r="M20" s="42" t="s">
        <v>52</v>
      </c>
    </row>
    <row r="21" spans="1:13" ht="31.5" x14ac:dyDescent="0.25">
      <c r="A21" s="6" t="s">
        <v>22</v>
      </c>
      <c r="B21" s="35">
        <v>1875715.81</v>
      </c>
      <c r="C21" s="15">
        <v>6914881.3799999999</v>
      </c>
      <c r="D21" s="45">
        <f t="shared" si="3"/>
        <v>3.6865293468950395</v>
      </c>
      <c r="E21" s="36">
        <v>6706286.4199999999</v>
      </c>
      <c r="F21" s="52">
        <f>E21/B21</f>
        <v>3.5753211569933931</v>
      </c>
      <c r="G21" s="52">
        <f t="shared" ref="G21:G56" si="13">E21/C21</f>
        <v>0.96983390624699339</v>
      </c>
      <c r="H21" s="36">
        <v>6751688.5599999996</v>
      </c>
      <c r="I21" s="45">
        <f t="shared" si="4"/>
        <v>3.5995263909408535</v>
      </c>
      <c r="J21" s="45">
        <f t="shared" si="5"/>
        <v>0.97639976580480392</v>
      </c>
      <c r="K21" s="36">
        <v>6751688.5599999996</v>
      </c>
      <c r="L21" s="45">
        <f t="shared" si="6"/>
        <v>3.5995263909408535</v>
      </c>
      <c r="M21" s="45">
        <f t="shared" si="7"/>
        <v>0.97639976580480392</v>
      </c>
    </row>
    <row r="22" spans="1:13" x14ac:dyDescent="0.25">
      <c r="A22" s="6" t="s">
        <v>47</v>
      </c>
      <c r="B22" s="35">
        <v>0</v>
      </c>
      <c r="C22" s="15">
        <v>599990</v>
      </c>
      <c r="D22" s="45" t="s">
        <v>52</v>
      </c>
      <c r="E22" s="36">
        <v>0</v>
      </c>
      <c r="F22" s="52" t="s">
        <v>52</v>
      </c>
      <c r="G22" s="52">
        <f t="shared" si="13"/>
        <v>0</v>
      </c>
      <c r="H22" s="36">
        <v>0</v>
      </c>
      <c r="I22" s="45" t="s">
        <v>52</v>
      </c>
      <c r="J22" s="45">
        <f t="shared" si="5"/>
        <v>0</v>
      </c>
      <c r="K22" s="36">
        <v>0</v>
      </c>
      <c r="L22" s="45" t="s">
        <v>52</v>
      </c>
      <c r="M22" s="45">
        <f t="shared" si="7"/>
        <v>0</v>
      </c>
    </row>
    <row r="23" spans="1:13" x14ac:dyDescent="0.25">
      <c r="A23" s="6" t="s">
        <v>23</v>
      </c>
      <c r="B23" s="35">
        <v>3331387</v>
      </c>
      <c r="C23" s="37">
        <v>12178665.380000001</v>
      </c>
      <c r="D23" s="51">
        <f t="shared" si="3"/>
        <v>3.6557341971977442</v>
      </c>
      <c r="E23" s="36">
        <v>31580041.460000001</v>
      </c>
      <c r="F23" s="52">
        <f>E23/B23</f>
        <v>9.4795475458120002</v>
      </c>
      <c r="G23" s="52">
        <f t="shared" si="13"/>
        <v>2.5930625790787594</v>
      </c>
      <c r="H23" s="36">
        <v>3387.08</v>
      </c>
      <c r="I23" s="45">
        <f t="shared" si="4"/>
        <v>1.0167176614425163E-3</v>
      </c>
      <c r="J23" s="45">
        <f t="shared" si="5"/>
        <v>2.7811586034396816E-4</v>
      </c>
      <c r="K23" s="36">
        <v>3387.08</v>
      </c>
      <c r="L23" s="45">
        <f t="shared" si="6"/>
        <v>1.0167176614425163E-3</v>
      </c>
      <c r="M23" s="45">
        <f t="shared" si="7"/>
        <v>2.7811586034396816E-4</v>
      </c>
    </row>
    <row r="24" spans="1:13" ht="31.5" x14ac:dyDescent="0.25">
      <c r="A24" s="6" t="s">
        <v>24</v>
      </c>
      <c r="B24" s="35">
        <v>96495149.469999999</v>
      </c>
      <c r="C24" s="37">
        <v>75036107.659999996</v>
      </c>
      <c r="D24" s="51">
        <f t="shared" si="3"/>
        <v>0.77761533167352059</v>
      </c>
      <c r="E24" s="36">
        <v>45438000</v>
      </c>
      <c r="F24" s="52">
        <f>E24/B24</f>
        <v>0.47088377239237827</v>
      </c>
      <c r="G24" s="52">
        <f t="shared" si="13"/>
        <v>0.60554846749096425</v>
      </c>
      <c r="H24" s="36">
        <v>47561000</v>
      </c>
      <c r="I24" s="45">
        <f t="shared" si="4"/>
        <v>0.49288487826827554</v>
      </c>
      <c r="J24" s="45">
        <f t="shared" si="5"/>
        <v>0.63384151288211954</v>
      </c>
      <c r="K24" s="36">
        <v>63950000</v>
      </c>
      <c r="L24" s="45">
        <f t="shared" si="6"/>
        <v>0.66272761222968857</v>
      </c>
      <c r="M24" s="45">
        <f t="shared" si="7"/>
        <v>0.85225636022816065</v>
      </c>
    </row>
    <row r="25" spans="1:13" x14ac:dyDescent="0.25">
      <c r="A25" s="6" t="s">
        <v>48</v>
      </c>
      <c r="B25" s="35">
        <v>0</v>
      </c>
      <c r="C25" s="37">
        <v>13301781.640000001</v>
      </c>
      <c r="D25" s="51" t="s">
        <v>52</v>
      </c>
      <c r="E25" s="36">
        <v>420000</v>
      </c>
      <c r="F25" s="52" t="s">
        <v>52</v>
      </c>
      <c r="G25" s="52">
        <f t="shared" si="13"/>
        <v>3.1574717685712961E-2</v>
      </c>
      <c r="H25" s="36">
        <v>924000</v>
      </c>
      <c r="I25" s="45" t="s">
        <v>52</v>
      </c>
      <c r="J25" s="45">
        <f t="shared" si="5"/>
        <v>6.9464378908568519E-2</v>
      </c>
      <c r="K25" s="36">
        <v>0</v>
      </c>
      <c r="L25" s="45" t="s">
        <v>52</v>
      </c>
      <c r="M25" s="45">
        <f t="shared" si="7"/>
        <v>0</v>
      </c>
    </row>
    <row r="26" spans="1:13" ht="31.5" x14ac:dyDescent="0.25">
      <c r="A26" s="6" t="s">
        <v>25</v>
      </c>
      <c r="B26" s="35">
        <v>83990</v>
      </c>
      <c r="C26" s="37">
        <v>536112.85</v>
      </c>
      <c r="D26" s="51">
        <f t="shared" si="3"/>
        <v>6.383055720919157</v>
      </c>
      <c r="E26" s="36">
        <v>661900</v>
      </c>
      <c r="F26" s="52">
        <f t="shared" ref="F26:F37" si="14">E26/B26</f>
        <v>7.880700083343255</v>
      </c>
      <c r="G26" s="52">
        <f t="shared" si="13"/>
        <v>1.2346281198072384</v>
      </c>
      <c r="H26" s="36">
        <v>135000</v>
      </c>
      <c r="I26" s="45">
        <f t="shared" si="4"/>
        <v>1.6073342064531493</v>
      </c>
      <c r="J26" s="45">
        <f t="shared" si="5"/>
        <v>0.25181265474237374</v>
      </c>
      <c r="K26" s="36">
        <v>100000</v>
      </c>
      <c r="L26" s="45">
        <f t="shared" si="6"/>
        <v>1.1906179307060365</v>
      </c>
      <c r="M26" s="45">
        <f t="shared" si="7"/>
        <v>0.18652789240175832</v>
      </c>
    </row>
    <row r="27" spans="1:13" ht="31.5" x14ac:dyDescent="0.25">
      <c r="A27" s="87" t="s">
        <v>3</v>
      </c>
      <c r="B27" s="88">
        <f t="shared" ref="B27:E27" si="15">SUM(B28:B31)</f>
        <v>53913248.700000003</v>
      </c>
      <c r="C27" s="88">
        <f t="shared" si="15"/>
        <v>284443813.92000002</v>
      </c>
      <c r="D27" s="103">
        <f t="shared" si="3"/>
        <v>5.2759538847823135</v>
      </c>
      <c r="E27" s="88">
        <f t="shared" si="15"/>
        <v>174972304.41</v>
      </c>
      <c r="F27" s="103">
        <f t="shared" si="14"/>
        <v>3.2454416795328451</v>
      </c>
      <c r="G27" s="103">
        <f t="shared" si="13"/>
        <v>0.61513837126094451</v>
      </c>
      <c r="H27" s="88">
        <f>SUM(H28:H31)</f>
        <v>30324657.530000001</v>
      </c>
      <c r="I27" s="89">
        <f t="shared" si="4"/>
        <v>0.56247134537822796</v>
      </c>
      <c r="J27" s="89">
        <f t="shared" si="5"/>
        <v>0.10661036045075963</v>
      </c>
      <c r="K27" s="88">
        <f>SUM(K28:K31)</f>
        <v>34019484.809999995</v>
      </c>
      <c r="L27" s="89">
        <f t="shared" si="6"/>
        <v>0.63100417115097707</v>
      </c>
      <c r="M27" s="89">
        <f t="shared" si="7"/>
        <v>0.11960001640101758</v>
      </c>
    </row>
    <row r="28" spans="1:13" x14ac:dyDescent="0.25">
      <c r="A28" s="6" t="s">
        <v>26</v>
      </c>
      <c r="B28" s="35">
        <v>4402742.5199999996</v>
      </c>
      <c r="C28" s="16">
        <v>11498763.869999999</v>
      </c>
      <c r="D28" s="53">
        <f t="shared" si="3"/>
        <v>2.6117275352272928</v>
      </c>
      <c r="E28" s="36">
        <v>5500000</v>
      </c>
      <c r="F28" s="52">
        <f t="shared" si="14"/>
        <v>1.2492213603261089</v>
      </c>
      <c r="G28" s="52">
        <f t="shared" si="13"/>
        <v>0.47831228314457075</v>
      </c>
      <c r="H28" s="36">
        <v>2500000</v>
      </c>
      <c r="I28" s="45">
        <f t="shared" si="4"/>
        <v>0.56782789105732223</v>
      </c>
      <c r="J28" s="45">
        <f t="shared" si="5"/>
        <v>0.21741467415662308</v>
      </c>
      <c r="K28" s="36">
        <v>2500000</v>
      </c>
      <c r="L28" s="45">
        <f t="shared" si="6"/>
        <v>0.56782789105732223</v>
      </c>
      <c r="M28" s="45">
        <f t="shared" si="7"/>
        <v>0.21741467415662308</v>
      </c>
    </row>
    <row r="29" spans="1:13" x14ac:dyDescent="0.25">
      <c r="A29" s="6" t="s">
        <v>27</v>
      </c>
      <c r="B29" s="35">
        <v>6220736.7300000004</v>
      </c>
      <c r="C29" s="17">
        <v>222477747.21000001</v>
      </c>
      <c r="D29" s="54">
        <f t="shared" si="3"/>
        <v>35.763890495008937</v>
      </c>
      <c r="E29" s="36">
        <v>150341488.44999999</v>
      </c>
      <c r="F29" s="52">
        <f t="shared" si="14"/>
        <v>24.167794744465898</v>
      </c>
      <c r="G29" s="52">
        <f t="shared" si="13"/>
        <v>0.67575966736165505</v>
      </c>
      <c r="H29" s="36">
        <v>2907200</v>
      </c>
      <c r="I29" s="45">
        <f t="shared" si="4"/>
        <v>0.46734014413112768</v>
      </c>
      <c r="J29" s="45">
        <f t="shared" si="5"/>
        <v>1.3067374317018102E-2</v>
      </c>
      <c r="K29" s="36">
        <v>2102000</v>
      </c>
      <c r="L29" s="45">
        <f t="shared" si="6"/>
        <v>0.33790209925826581</v>
      </c>
      <c r="M29" s="45">
        <f t="shared" si="7"/>
        <v>9.448135943303541E-3</v>
      </c>
    </row>
    <row r="30" spans="1:13" x14ac:dyDescent="0.25">
      <c r="A30" s="6" t="s">
        <v>28</v>
      </c>
      <c r="B30" s="35">
        <v>43289592.359999999</v>
      </c>
      <c r="C30" s="16">
        <v>50467043.579999998</v>
      </c>
      <c r="D30" s="53">
        <f t="shared" si="3"/>
        <v>1.1658008502439037</v>
      </c>
      <c r="E30" s="36">
        <v>19130545</v>
      </c>
      <c r="F30" s="52">
        <f t="shared" si="14"/>
        <v>0.44192019275461714</v>
      </c>
      <c r="G30" s="52">
        <f t="shared" si="13"/>
        <v>0.37907005528616705</v>
      </c>
      <c r="H30" s="36">
        <v>24917175.77</v>
      </c>
      <c r="I30" s="45">
        <f t="shared" si="4"/>
        <v>0.5755927559397328</v>
      </c>
      <c r="J30" s="45">
        <f t="shared" si="5"/>
        <v>0.49373163162414041</v>
      </c>
      <c r="K30" s="36">
        <v>29417191.77</v>
      </c>
      <c r="L30" s="45">
        <f t="shared" si="6"/>
        <v>0.67954420834837359</v>
      </c>
      <c r="M30" s="45">
        <f t="shared" si="7"/>
        <v>0.58289905021616883</v>
      </c>
    </row>
    <row r="31" spans="1:13" ht="47.25" x14ac:dyDescent="0.25">
      <c r="A31" s="6" t="s">
        <v>29</v>
      </c>
      <c r="B31" s="35">
        <v>177.09</v>
      </c>
      <c r="C31" s="38">
        <v>259.26</v>
      </c>
      <c r="D31" s="55">
        <f t="shared" si="3"/>
        <v>1.4640013552430966</v>
      </c>
      <c r="E31" s="36">
        <v>270.95999999999998</v>
      </c>
      <c r="F31" s="52">
        <f t="shared" si="14"/>
        <v>1.5300694562087074</v>
      </c>
      <c r="G31" s="52">
        <f t="shared" si="13"/>
        <v>1.0451284424901643</v>
      </c>
      <c r="H31" s="36">
        <v>281.76</v>
      </c>
      <c r="I31" s="45">
        <f t="shared" si="4"/>
        <v>1.5910553955615787</v>
      </c>
      <c r="J31" s="45">
        <f t="shared" si="5"/>
        <v>1.0867854663272392</v>
      </c>
      <c r="K31" s="36">
        <v>293.04000000000002</v>
      </c>
      <c r="L31" s="45">
        <f t="shared" si="6"/>
        <v>1.6547518211079113</v>
      </c>
      <c r="M31" s="45">
        <f t="shared" si="7"/>
        <v>1.1302939134459618</v>
      </c>
    </row>
    <row r="32" spans="1:13" s="11" customFormat="1" ht="23.25" customHeight="1" x14ac:dyDescent="0.25">
      <c r="A32" s="99" t="s">
        <v>44</v>
      </c>
      <c r="B32" s="100">
        <f t="shared" ref="B32:E32" si="16">B33</f>
        <v>1297636.93</v>
      </c>
      <c r="C32" s="100">
        <f t="shared" si="16"/>
        <v>1200000</v>
      </c>
      <c r="D32" s="101">
        <f t="shared" si="3"/>
        <v>0.92475789818959608</v>
      </c>
      <c r="E32" s="100">
        <f t="shared" si="16"/>
        <v>1000000</v>
      </c>
      <c r="F32" s="101">
        <f t="shared" si="14"/>
        <v>0.7706315818246634</v>
      </c>
      <c r="G32" s="101">
        <f t="shared" si="13"/>
        <v>0.83333333333333337</v>
      </c>
      <c r="H32" s="100">
        <f>H33</f>
        <v>255000</v>
      </c>
      <c r="I32" s="102">
        <f t="shared" si="4"/>
        <v>0.19651105336528918</v>
      </c>
      <c r="J32" s="102">
        <f t="shared" si="5"/>
        <v>0.21249999999999999</v>
      </c>
      <c r="K32" s="100">
        <f>K33</f>
        <v>255000</v>
      </c>
      <c r="L32" s="102">
        <f t="shared" si="6"/>
        <v>0.19651105336528918</v>
      </c>
      <c r="M32" s="102">
        <f t="shared" si="7"/>
        <v>0.21249999999999999</v>
      </c>
    </row>
    <row r="33" spans="1:13" ht="31.5" x14ac:dyDescent="0.25">
      <c r="A33" s="6" t="s">
        <v>45</v>
      </c>
      <c r="B33" s="23">
        <v>1297636.93</v>
      </c>
      <c r="C33" s="38">
        <v>1200000</v>
      </c>
      <c r="D33" s="55">
        <f t="shared" si="3"/>
        <v>0.92475789818959608</v>
      </c>
      <c r="E33" s="7">
        <v>1000000</v>
      </c>
      <c r="F33" s="56">
        <f t="shared" si="14"/>
        <v>0.7706315818246634</v>
      </c>
      <c r="G33" s="56">
        <f t="shared" si="13"/>
        <v>0.83333333333333337</v>
      </c>
      <c r="H33" s="7">
        <v>255000</v>
      </c>
      <c r="I33" s="45">
        <f t="shared" si="4"/>
        <v>0.19651105336528918</v>
      </c>
      <c r="J33" s="45">
        <f t="shared" si="5"/>
        <v>0.21249999999999999</v>
      </c>
      <c r="K33" s="7">
        <v>255000</v>
      </c>
      <c r="L33" s="45">
        <f t="shared" si="6"/>
        <v>0.19651105336528918</v>
      </c>
      <c r="M33" s="45">
        <f t="shared" si="7"/>
        <v>0.21249999999999999</v>
      </c>
    </row>
    <row r="34" spans="1:13" s="30" customFormat="1" ht="30" customHeight="1" x14ac:dyDescent="0.25">
      <c r="A34" s="70" t="s">
        <v>4</v>
      </c>
      <c r="B34" s="71">
        <f t="shared" ref="B34:E34" si="17">SUM(B35:B40)</f>
        <v>880816599.67999995</v>
      </c>
      <c r="C34" s="71">
        <f t="shared" si="17"/>
        <v>1078299643.6700001</v>
      </c>
      <c r="D34" s="72">
        <f t="shared" si="3"/>
        <v>1.2242044984866833</v>
      </c>
      <c r="E34" s="71">
        <f t="shared" si="17"/>
        <v>1090161433.97</v>
      </c>
      <c r="F34" s="72">
        <f t="shared" si="14"/>
        <v>1.2376713090625846</v>
      </c>
      <c r="G34" s="86">
        <f t="shared" si="13"/>
        <v>1.0110004583323688</v>
      </c>
      <c r="H34" s="71">
        <f>SUM(H35:H40)</f>
        <v>1127300878.99</v>
      </c>
      <c r="I34" s="86">
        <f t="shared" si="4"/>
        <v>1.2798360968668707</v>
      </c>
      <c r="J34" s="86">
        <f t="shared" si="5"/>
        <v>1.0454430599209177</v>
      </c>
      <c r="K34" s="71">
        <f>SUM(K35:K40)</f>
        <v>1151620690.26</v>
      </c>
      <c r="L34" s="72">
        <f t="shared" si="6"/>
        <v>1.30744662473253</v>
      </c>
      <c r="M34" s="72">
        <f t="shared" si="7"/>
        <v>1.067996912565464</v>
      </c>
    </row>
    <row r="35" spans="1:13" x14ac:dyDescent="0.25">
      <c r="A35" s="6" t="s">
        <v>30</v>
      </c>
      <c r="B35" s="35">
        <v>192338065.36000001</v>
      </c>
      <c r="C35" s="38">
        <v>209939492.77000001</v>
      </c>
      <c r="D35" s="55">
        <f t="shared" si="3"/>
        <v>1.0915129689853922</v>
      </c>
      <c r="E35" s="36">
        <v>218497804.72</v>
      </c>
      <c r="F35" s="52">
        <f t="shared" si="14"/>
        <v>1.1360091634021414</v>
      </c>
      <c r="G35" s="52">
        <f t="shared" si="13"/>
        <v>1.0407656122108291</v>
      </c>
      <c r="H35" s="36">
        <v>220595324.13999999</v>
      </c>
      <c r="I35" s="45">
        <f t="shared" si="4"/>
        <v>1.1469145419920426</v>
      </c>
      <c r="J35" s="45">
        <f t="shared" si="5"/>
        <v>1.0507566786477569</v>
      </c>
      <c r="K35" s="36">
        <v>223533111.13999999</v>
      </c>
      <c r="L35" s="42">
        <f t="shared" si="6"/>
        <v>1.1621886220058004</v>
      </c>
      <c r="M35" s="42">
        <f t="shared" si="7"/>
        <v>1.064750172493236</v>
      </c>
    </row>
    <row r="36" spans="1:13" x14ac:dyDescent="0.25">
      <c r="A36" s="6" t="s">
        <v>31</v>
      </c>
      <c r="B36" s="35">
        <v>604415762.25999999</v>
      </c>
      <c r="C36" s="38">
        <v>765798227.99000001</v>
      </c>
      <c r="D36" s="55">
        <f t="shared" si="3"/>
        <v>1.2670057199146612</v>
      </c>
      <c r="E36" s="36">
        <v>755727781.75</v>
      </c>
      <c r="F36" s="52">
        <f t="shared" si="14"/>
        <v>1.2503442645575986</v>
      </c>
      <c r="G36" s="52">
        <f t="shared" si="13"/>
        <v>0.98684973943275889</v>
      </c>
      <c r="H36" s="36">
        <v>789797491.85000002</v>
      </c>
      <c r="I36" s="45">
        <f t="shared" si="4"/>
        <v>1.306712268549765</v>
      </c>
      <c r="J36" s="45">
        <f t="shared" si="5"/>
        <v>1.0313388866451039</v>
      </c>
      <c r="K36" s="36">
        <v>807370951.12</v>
      </c>
      <c r="L36" s="42">
        <f t="shared" si="6"/>
        <v>1.3357873859892742</v>
      </c>
      <c r="M36" s="42">
        <f t="shared" si="7"/>
        <v>1.0542867841821943</v>
      </c>
    </row>
    <row r="37" spans="1:13" ht="31.5" x14ac:dyDescent="0.25">
      <c r="A37" s="6" t="s">
        <v>32</v>
      </c>
      <c r="B37" s="35">
        <v>44115495.039999999</v>
      </c>
      <c r="C37" s="38">
        <v>49751900</v>
      </c>
      <c r="D37" s="55">
        <f t="shared" si="3"/>
        <v>1.1277647446750718</v>
      </c>
      <c r="E37" s="36">
        <v>58111900</v>
      </c>
      <c r="F37" s="52">
        <f t="shared" si="14"/>
        <v>1.3172673217723003</v>
      </c>
      <c r="G37" s="52">
        <f t="shared" si="13"/>
        <v>1.1680337836343939</v>
      </c>
      <c r="H37" s="36">
        <v>61142470</v>
      </c>
      <c r="I37" s="45">
        <f t="shared" si="4"/>
        <v>1.3859635927141123</v>
      </c>
      <c r="J37" s="45">
        <f t="shared" si="5"/>
        <v>1.2289474371833036</v>
      </c>
      <c r="K37" s="36">
        <v>66369610</v>
      </c>
      <c r="L37" s="45">
        <f t="shared" si="6"/>
        <v>1.5044512124327734</v>
      </c>
      <c r="M37" s="45">
        <f t="shared" si="7"/>
        <v>1.3340115653874525</v>
      </c>
    </row>
    <row r="38" spans="1:13" ht="47.25" x14ac:dyDescent="0.25">
      <c r="A38" s="6" t="s">
        <v>49</v>
      </c>
      <c r="B38" s="35">
        <v>0</v>
      </c>
      <c r="C38" s="38">
        <v>680000</v>
      </c>
      <c r="D38" s="55" t="s">
        <v>52</v>
      </c>
      <c r="E38" s="36">
        <v>200000</v>
      </c>
      <c r="F38" s="52" t="s">
        <v>52</v>
      </c>
      <c r="G38" s="52">
        <f t="shared" si="13"/>
        <v>0.29411764705882354</v>
      </c>
      <c r="H38" s="36">
        <v>0</v>
      </c>
      <c r="I38" s="45" t="s">
        <v>52</v>
      </c>
      <c r="J38" s="45">
        <f t="shared" si="5"/>
        <v>0</v>
      </c>
      <c r="K38" s="36">
        <v>0</v>
      </c>
      <c r="L38" s="45" t="s">
        <v>52</v>
      </c>
      <c r="M38" s="45">
        <f t="shared" si="7"/>
        <v>0</v>
      </c>
    </row>
    <row r="39" spans="1:13" x14ac:dyDescent="0.25">
      <c r="A39" s="6" t="s">
        <v>33</v>
      </c>
      <c r="B39" s="35">
        <v>4851680.3099999996</v>
      </c>
      <c r="C39" s="38">
        <v>7100149.1600000001</v>
      </c>
      <c r="D39" s="55">
        <f t="shared" si="3"/>
        <v>1.4634412628889806</v>
      </c>
      <c r="E39" s="36">
        <v>7600587.5</v>
      </c>
      <c r="F39" s="52">
        <f t="shared" ref="F39:F56" si="18">E39/B39</f>
        <v>1.5665886897646808</v>
      </c>
      <c r="G39" s="52">
        <f t="shared" si="13"/>
        <v>1.0704827925051648</v>
      </c>
      <c r="H39" s="36">
        <v>6024260</v>
      </c>
      <c r="I39" s="45">
        <f t="shared" si="4"/>
        <v>1.2416852750135139</v>
      </c>
      <c r="J39" s="45">
        <f t="shared" si="5"/>
        <v>0.84846949891402001</v>
      </c>
      <c r="K39" s="36">
        <v>5674260</v>
      </c>
      <c r="L39" s="45">
        <f t="shared" si="6"/>
        <v>1.1695453198564107</v>
      </c>
      <c r="M39" s="45">
        <f t="shared" si="7"/>
        <v>0.79917475987222775</v>
      </c>
    </row>
    <row r="40" spans="1:13" ht="31.5" x14ac:dyDescent="0.25">
      <c r="A40" s="6" t="s">
        <v>34</v>
      </c>
      <c r="B40" s="35">
        <v>35095596.710000001</v>
      </c>
      <c r="C40" s="38">
        <v>45029873.75</v>
      </c>
      <c r="D40" s="55">
        <f t="shared" si="3"/>
        <v>1.2830633461538885</v>
      </c>
      <c r="E40" s="36">
        <v>50023360</v>
      </c>
      <c r="F40" s="52">
        <f t="shared" si="18"/>
        <v>1.425345760989627</v>
      </c>
      <c r="G40" s="52">
        <f t="shared" si="13"/>
        <v>1.1108927437310436</v>
      </c>
      <c r="H40" s="36">
        <v>49741333</v>
      </c>
      <c r="I40" s="45">
        <f t="shared" si="4"/>
        <v>1.417309795613958</v>
      </c>
      <c r="J40" s="45">
        <f t="shared" si="5"/>
        <v>1.1046296348987654</v>
      </c>
      <c r="K40" s="36">
        <v>48672758</v>
      </c>
      <c r="L40" s="45">
        <f t="shared" si="6"/>
        <v>1.3868622437791855</v>
      </c>
      <c r="M40" s="45">
        <f t="shared" si="7"/>
        <v>1.080899277449118</v>
      </c>
    </row>
    <row r="41" spans="1:13" s="30" customFormat="1" ht="23.25" customHeight="1" x14ac:dyDescent="0.25">
      <c r="A41" s="96" t="s">
        <v>5</v>
      </c>
      <c r="B41" s="97">
        <f t="shared" ref="B41:E41" si="19">SUM(B42:B43)</f>
        <v>64462051.039999999</v>
      </c>
      <c r="C41" s="97">
        <f t="shared" si="19"/>
        <v>130379212.06999999</v>
      </c>
      <c r="D41" s="98">
        <f t="shared" si="3"/>
        <v>2.0225731258395281</v>
      </c>
      <c r="E41" s="97">
        <f t="shared" si="19"/>
        <v>83139201.030000001</v>
      </c>
      <c r="F41" s="98">
        <f t="shared" si="18"/>
        <v>1.2897386863848073</v>
      </c>
      <c r="G41" s="98">
        <f t="shared" si="13"/>
        <v>0.6376722156087502</v>
      </c>
      <c r="H41" s="97">
        <f>SUM(H42:H43)</f>
        <v>145895394.86000001</v>
      </c>
      <c r="I41" s="98">
        <f t="shared" si="4"/>
        <v>2.2632757181348291</v>
      </c>
      <c r="J41" s="98">
        <f t="shared" si="5"/>
        <v>1.1190081036973092</v>
      </c>
      <c r="K41" s="97">
        <f>SUM(K42:K43)</f>
        <v>95521601.030000001</v>
      </c>
      <c r="L41" s="98">
        <f t="shared" si="6"/>
        <v>1.4818268964282091</v>
      </c>
      <c r="M41" s="98">
        <f t="shared" si="7"/>
        <v>0.73264441097185717</v>
      </c>
    </row>
    <row r="42" spans="1:13" x14ac:dyDescent="0.25">
      <c r="A42" s="6" t="s">
        <v>35</v>
      </c>
      <c r="B42" s="35">
        <v>61793951.039999999</v>
      </c>
      <c r="C42" s="38">
        <v>124094912.06999999</v>
      </c>
      <c r="D42" s="55">
        <f t="shared" si="3"/>
        <v>2.0082048482329897</v>
      </c>
      <c r="E42" s="36">
        <v>83039201.030000001</v>
      </c>
      <c r="F42" s="52">
        <f t="shared" si="18"/>
        <v>1.3438079234688793</v>
      </c>
      <c r="G42" s="52">
        <f t="shared" si="13"/>
        <v>0.66915878858239486</v>
      </c>
      <c r="H42" s="36">
        <v>145895394.86000001</v>
      </c>
      <c r="I42" s="45">
        <f t="shared" si="4"/>
        <v>2.360998000687156</v>
      </c>
      <c r="J42" s="45">
        <f t="shared" si="5"/>
        <v>1.1756758792633071</v>
      </c>
      <c r="K42" s="36">
        <v>95521601.030000001</v>
      </c>
      <c r="L42" s="42">
        <f t="shared" si="6"/>
        <v>1.5458082777093776</v>
      </c>
      <c r="M42" s="42">
        <f t="shared" si="7"/>
        <v>0.76974631301658658</v>
      </c>
    </row>
    <row r="43" spans="1:13" ht="31.5" x14ac:dyDescent="0.25">
      <c r="A43" s="6" t="s">
        <v>36</v>
      </c>
      <c r="B43" s="35">
        <v>2668100</v>
      </c>
      <c r="C43" s="38">
        <v>6284300</v>
      </c>
      <c r="D43" s="55">
        <f t="shared" si="3"/>
        <v>2.3553465012555752</v>
      </c>
      <c r="E43" s="36">
        <v>100000</v>
      </c>
      <c r="F43" s="52">
        <f t="shared" si="18"/>
        <v>3.7479854578164239E-2</v>
      </c>
      <c r="G43" s="52">
        <f t="shared" si="13"/>
        <v>1.5912671260124436E-2</v>
      </c>
      <c r="H43" s="36">
        <v>0</v>
      </c>
      <c r="I43" s="45">
        <f t="shared" si="4"/>
        <v>0</v>
      </c>
      <c r="J43" s="45">
        <f t="shared" si="5"/>
        <v>0</v>
      </c>
      <c r="K43" s="36">
        <v>0</v>
      </c>
      <c r="L43" s="45">
        <f t="shared" si="6"/>
        <v>0</v>
      </c>
      <c r="M43" s="45">
        <f t="shared" si="7"/>
        <v>0</v>
      </c>
    </row>
    <row r="44" spans="1:13" s="30" customFormat="1" ht="30" customHeight="1" x14ac:dyDescent="0.25">
      <c r="A44" s="83" t="s">
        <v>6</v>
      </c>
      <c r="B44" s="84">
        <f t="shared" ref="B44:E44" si="20">SUM(B45:B48)</f>
        <v>73271778.969999999</v>
      </c>
      <c r="C44" s="84">
        <f t="shared" si="20"/>
        <v>75771210.450000003</v>
      </c>
      <c r="D44" s="85">
        <f t="shared" si="3"/>
        <v>1.0341117892200127</v>
      </c>
      <c r="E44" s="84">
        <f t="shared" si="20"/>
        <v>69831172.299999997</v>
      </c>
      <c r="F44" s="85">
        <f t="shared" si="18"/>
        <v>0.95304322184658974</v>
      </c>
      <c r="G44" s="85">
        <f t="shared" si="13"/>
        <v>0.92160560568159688</v>
      </c>
      <c r="H44" s="84">
        <f>SUM(H45:H48)</f>
        <v>54413998.960000001</v>
      </c>
      <c r="I44" s="85">
        <f t="shared" si="4"/>
        <v>0.7426324258112933</v>
      </c>
      <c r="J44" s="85">
        <f t="shared" si="5"/>
        <v>0.71813553771728078</v>
      </c>
      <c r="K44" s="84">
        <f>SUM(K45:K48)</f>
        <v>53568606.700000003</v>
      </c>
      <c r="L44" s="85">
        <f t="shared" si="6"/>
        <v>0.7310946649996426</v>
      </c>
      <c r="M44" s="85">
        <f t="shared" si="7"/>
        <v>0.70697836792971547</v>
      </c>
    </row>
    <row r="45" spans="1:13" x14ac:dyDescent="0.25">
      <c r="A45" s="6" t="s">
        <v>37</v>
      </c>
      <c r="B45" s="35">
        <v>3094843.19</v>
      </c>
      <c r="C45" s="38">
        <v>3704000</v>
      </c>
      <c r="D45" s="55">
        <f t="shared" si="3"/>
        <v>1.1968296203078386</v>
      </c>
      <c r="E45" s="36">
        <v>3900000</v>
      </c>
      <c r="F45" s="52">
        <f t="shared" si="18"/>
        <v>1.2601607773219683</v>
      </c>
      <c r="G45" s="52">
        <f t="shared" si="13"/>
        <v>1.0529157667386608</v>
      </c>
      <c r="H45" s="36">
        <v>4020000</v>
      </c>
      <c r="I45" s="45">
        <f t="shared" si="4"/>
        <v>1.2989349550857212</v>
      </c>
      <c r="J45" s="45">
        <f t="shared" si="5"/>
        <v>1.0853131749460043</v>
      </c>
      <c r="K45" s="36">
        <v>4200000</v>
      </c>
      <c r="L45" s="45">
        <f t="shared" si="6"/>
        <v>1.3570962217313505</v>
      </c>
      <c r="M45" s="45">
        <f t="shared" si="7"/>
        <v>1.1339092872570193</v>
      </c>
    </row>
    <row r="46" spans="1:13" ht="31.5" x14ac:dyDescent="0.25">
      <c r="A46" s="6" t="s">
        <v>38</v>
      </c>
      <c r="B46" s="35">
        <v>5238090</v>
      </c>
      <c r="C46" s="36">
        <v>6360000</v>
      </c>
      <c r="D46" s="52">
        <f t="shared" si="3"/>
        <v>1.2141830323648506</v>
      </c>
      <c r="E46" s="36">
        <v>7045000</v>
      </c>
      <c r="F46" s="52">
        <f t="shared" si="18"/>
        <v>1.344955890410436</v>
      </c>
      <c r="G46" s="52">
        <f t="shared" si="13"/>
        <v>1.1077044025157232</v>
      </c>
      <c r="H46" s="36">
        <v>1868000</v>
      </c>
      <c r="I46" s="45">
        <f t="shared" si="4"/>
        <v>0.35661853843672026</v>
      </c>
      <c r="J46" s="45">
        <f t="shared" si="5"/>
        <v>0.29371069182389936</v>
      </c>
      <c r="K46" s="36">
        <v>380000</v>
      </c>
      <c r="L46" s="45">
        <f t="shared" si="6"/>
        <v>7.2545527090981637E-2</v>
      </c>
      <c r="M46" s="45">
        <f t="shared" si="7"/>
        <v>5.9748427672955975E-2</v>
      </c>
    </row>
    <row r="47" spans="1:13" x14ac:dyDescent="0.25">
      <c r="A47" s="31" t="s">
        <v>39</v>
      </c>
      <c r="B47" s="32">
        <v>64514845.780000001</v>
      </c>
      <c r="C47" s="33">
        <v>65127210.450000003</v>
      </c>
      <c r="D47" s="57">
        <f t="shared" si="3"/>
        <v>1.0094918411816127</v>
      </c>
      <c r="E47" s="34">
        <v>58406172.299999997</v>
      </c>
      <c r="F47" s="61">
        <f t="shared" si="18"/>
        <v>0.90531367771022819</v>
      </c>
      <c r="G47" s="61">
        <f t="shared" si="13"/>
        <v>0.89680138142627897</v>
      </c>
      <c r="H47" s="34">
        <v>48335998.960000001</v>
      </c>
      <c r="I47" s="45">
        <f t="shared" si="4"/>
        <v>0.74922288623038846</v>
      </c>
      <c r="J47" s="45">
        <f t="shared" si="5"/>
        <v>0.74217824817030831</v>
      </c>
      <c r="K47" s="34">
        <v>48798606.700000003</v>
      </c>
      <c r="L47" s="45">
        <f t="shared" si="6"/>
        <v>0.75639344882581849</v>
      </c>
      <c r="M47" s="45">
        <f t="shared" si="7"/>
        <v>0.7492813888822103</v>
      </c>
    </row>
    <row r="48" spans="1:13" ht="31.5" x14ac:dyDescent="0.25">
      <c r="A48" s="6" t="s">
        <v>40</v>
      </c>
      <c r="B48" s="27">
        <v>424000</v>
      </c>
      <c r="C48" s="14">
        <v>580000</v>
      </c>
      <c r="D48" s="58">
        <f t="shared" si="3"/>
        <v>1.3679245283018868</v>
      </c>
      <c r="E48" s="18">
        <v>480000</v>
      </c>
      <c r="F48" s="43">
        <f t="shared" si="18"/>
        <v>1.1320754716981132</v>
      </c>
      <c r="G48" s="43">
        <f t="shared" si="13"/>
        <v>0.82758620689655171</v>
      </c>
      <c r="H48" s="18">
        <v>190000</v>
      </c>
      <c r="I48" s="45">
        <f t="shared" si="4"/>
        <v>0.44811320754716982</v>
      </c>
      <c r="J48" s="45">
        <f t="shared" si="5"/>
        <v>0.32758620689655171</v>
      </c>
      <c r="K48" s="18">
        <v>190000</v>
      </c>
      <c r="L48" s="45">
        <f t="shared" si="6"/>
        <v>0.44811320754716982</v>
      </c>
      <c r="M48" s="45">
        <f t="shared" si="7"/>
        <v>0.32758620689655171</v>
      </c>
    </row>
    <row r="49" spans="1:13" s="30" customFormat="1" ht="30" customHeight="1" x14ac:dyDescent="0.25">
      <c r="A49" s="87" t="s">
        <v>7</v>
      </c>
      <c r="B49" s="88">
        <f t="shared" ref="B49:E49" si="21">SUM(B50:B51)</f>
        <v>22372660.390000001</v>
      </c>
      <c r="C49" s="88">
        <f t="shared" si="21"/>
        <v>34813044.479999997</v>
      </c>
      <c r="D49" s="89">
        <f t="shared" si="3"/>
        <v>1.5560529625506909</v>
      </c>
      <c r="E49" s="88">
        <f t="shared" si="21"/>
        <v>54055710.649999999</v>
      </c>
      <c r="F49" s="89">
        <f t="shared" si="18"/>
        <v>2.416150323998191</v>
      </c>
      <c r="G49" s="89">
        <f t="shared" si="13"/>
        <v>1.5527429863554412</v>
      </c>
      <c r="H49" s="88">
        <f>SUM(H50:H51)</f>
        <v>44216888.630000003</v>
      </c>
      <c r="I49" s="89">
        <f t="shared" si="4"/>
        <v>1.9763804509258902</v>
      </c>
      <c r="J49" s="89">
        <f t="shared" si="5"/>
        <v>1.2701241528991378</v>
      </c>
      <c r="K49" s="88">
        <f>SUM(K50:K51)</f>
        <v>48826628.519999996</v>
      </c>
      <c r="L49" s="89">
        <f t="shared" si="6"/>
        <v>2.1824238900897202</v>
      </c>
      <c r="M49" s="89">
        <f t="shared" si="7"/>
        <v>1.402538308536927</v>
      </c>
    </row>
    <row r="50" spans="1:13" x14ac:dyDescent="0.25">
      <c r="A50" s="6" t="s">
        <v>41</v>
      </c>
      <c r="B50" s="27">
        <v>14394943.039999999</v>
      </c>
      <c r="C50" s="14">
        <v>32974925.809999999</v>
      </c>
      <c r="D50" s="58">
        <f t="shared" si="3"/>
        <v>2.2907298568928551</v>
      </c>
      <c r="E50" s="18">
        <v>40750300</v>
      </c>
      <c r="F50" s="43">
        <f t="shared" si="18"/>
        <v>2.8308760852172155</v>
      </c>
      <c r="G50" s="43">
        <f t="shared" si="13"/>
        <v>1.2357965635707977</v>
      </c>
      <c r="H50" s="18">
        <v>42502500</v>
      </c>
      <c r="I50" s="45">
        <f t="shared" si="4"/>
        <v>2.9525993872914973</v>
      </c>
      <c r="J50" s="45">
        <f t="shared" si="5"/>
        <v>1.2889339082943641</v>
      </c>
      <c r="K50" s="18">
        <v>41893500</v>
      </c>
      <c r="L50" s="45">
        <f t="shared" si="6"/>
        <v>2.910292863513825</v>
      </c>
      <c r="M50" s="45">
        <f t="shared" si="7"/>
        <v>1.2704653299718827</v>
      </c>
    </row>
    <row r="51" spans="1:13" x14ac:dyDescent="0.25">
      <c r="A51" s="6" t="s">
        <v>42</v>
      </c>
      <c r="B51" s="27">
        <v>7977717.3499999996</v>
      </c>
      <c r="C51" s="14">
        <v>1838118.67</v>
      </c>
      <c r="D51" s="58">
        <f t="shared" si="3"/>
        <v>0.23040659243210718</v>
      </c>
      <c r="E51" s="18">
        <v>13305410.65</v>
      </c>
      <c r="F51" s="43">
        <f t="shared" si="18"/>
        <v>1.6678217673379969</v>
      </c>
      <c r="G51" s="43">
        <f t="shared" si="13"/>
        <v>7.2386026360311115</v>
      </c>
      <c r="H51" s="18">
        <v>1714388.63</v>
      </c>
      <c r="I51" s="45">
        <f t="shared" si="4"/>
        <v>0.21489713846530298</v>
      </c>
      <c r="J51" s="45">
        <f t="shared" si="5"/>
        <v>0.93268658764017665</v>
      </c>
      <c r="K51" s="18">
        <v>6933128.5199999996</v>
      </c>
      <c r="L51" s="45">
        <f t="shared" si="6"/>
        <v>0.86906168968245034</v>
      </c>
      <c r="M51" s="45">
        <f t="shared" si="7"/>
        <v>3.7718612150324331</v>
      </c>
    </row>
    <row r="52" spans="1:13" s="30" customFormat="1" ht="31.5" customHeight="1" x14ac:dyDescent="0.25">
      <c r="A52" s="90" t="s">
        <v>8</v>
      </c>
      <c r="B52" s="91">
        <f t="shared" ref="B52:E52" si="22">B53</f>
        <v>3550800</v>
      </c>
      <c r="C52" s="91">
        <f t="shared" si="22"/>
        <v>5583460</v>
      </c>
      <c r="D52" s="92">
        <f t="shared" si="3"/>
        <v>1.5724512785851075</v>
      </c>
      <c r="E52" s="91">
        <f t="shared" si="22"/>
        <v>5583440</v>
      </c>
      <c r="F52" s="92">
        <f t="shared" si="18"/>
        <v>1.5724456460515941</v>
      </c>
      <c r="G52" s="92">
        <f t="shared" si="13"/>
        <v>0.99999641799171124</v>
      </c>
      <c r="H52" s="91">
        <f>H53</f>
        <v>5583440</v>
      </c>
      <c r="I52" s="92">
        <f t="shared" si="4"/>
        <v>1.5724456460515941</v>
      </c>
      <c r="J52" s="92">
        <f t="shared" si="5"/>
        <v>0.99999641799171124</v>
      </c>
      <c r="K52" s="91">
        <f>K53</f>
        <v>5583440</v>
      </c>
      <c r="L52" s="92">
        <f t="shared" si="6"/>
        <v>1.5724456460515941</v>
      </c>
      <c r="M52" s="92">
        <f t="shared" si="7"/>
        <v>0.99999641799171124</v>
      </c>
    </row>
    <row r="53" spans="1:13" ht="31.5" x14ac:dyDescent="0.25">
      <c r="A53" s="6" t="s">
        <v>43</v>
      </c>
      <c r="B53" s="27">
        <v>3550800</v>
      </c>
      <c r="C53" s="12">
        <v>5583460</v>
      </c>
      <c r="D53" s="59">
        <f t="shared" si="3"/>
        <v>1.5724512785851075</v>
      </c>
      <c r="E53" s="18">
        <v>5583440</v>
      </c>
      <c r="F53" s="43">
        <f t="shared" si="18"/>
        <v>1.5724456460515941</v>
      </c>
      <c r="G53" s="43">
        <f t="shared" si="13"/>
        <v>0.99999641799171124</v>
      </c>
      <c r="H53" s="18">
        <v>5583440</v>
      </c>
      <c r="I53" s="45">
        <f t="shared" si="4"/>
        <v>1.5724456460515941</v>
      </c>
      <c r="J53" s="45">
        <f t="shared" si="5"/>
        <v>0.99999641799171124</v>
      </c>
      <c r="K53" s="18">
        <v>5583440</v>
      </c>
      <c r="L53" s="45">
        <f t="shared" si="6"/>
        <v>1.5724456460515941</v>
      </c>
      <c r="M53" s="45">
        <f t="shared" si="7"/>
        <v>0.99999641799171124</v>
      </c>
    </row>
    <row r="54" spans="1:13" s="11" customFormat="1" ht="47.25" x14ac:dyDescent="0.25">
      <c r="A54" s="93" t="s">
        <v>46</v>
      </c>
      <c r="B54" s="94">
        <f>B55</f>
        <v>8728.76</v>
      </c>
      <c r="C54" s="94">
        <f t="shared" ref="C54:E54" si="23">C55</f>
        <v>15000</v>
      </c>
      <c r="D54" s="95">
        <f t="shared" si="3"/>
        <v>1.7184571462613245</v>
      </c>
      <c r="E54" s="94">
        <f t="shared" si="23"/>
        <v>13000</v>
      </c>
      <c r="F54" s="95">
        <f t="shared" si="18"/>
        <v>1.4893295267598146</v>
      </c>
      <c r="G54" s="95">
        <f t="shared" si="13"/>
        <v>0.8666666666666667</v>
      </c>
      <c r="H54" s="94">
        <f>H55</f>
        <v>10000</v>
      </c>
      <c r="I54" s="95">
        <f t="shared" si="4"/>
        <v>1.1456380975075497</v>
      </c>
      <c r="J54" s="95">
        <f t="shared" si="5"/>
        <v>0.66666666666666663</v>
      </c>
      <c r="K54" s="94">
        <f>K55</f>
        <v>7000</v>
      </c>
      <c r="L54" s="95">
        <f t="shared" si="6"/>
        <v>0.80194666825528482</v>
      </c>
      <c r="M54" s="95">
        <f t="shared" si="7"/>
        <v>0.46666666666666667</v>
      </c>
    </row>
    <row r="55" spans="1:13" x14ac:dyDescent="0.25">
      <c r="A55" s="6"/>
      <c r="B55" s="23">
        <v>8728.76</v>
      </c>
      <c r="C55" s="13">
        <v>15000</v>
      </c>
      <c r="D55" s="60">
        <f t="shared" si="3"/>
        <v>1.7184571462613245</v>
      </c>
      <c r="E55" s="18">
        <v>13000</v>
      </c>
      <c r="F55" s="43">
        <f t="shared" si="18"/>
        <v>1.4893295267598146</v>
      </c>
      <c r="G55" s="43">
        <f t="shared" si="13"/>
        <v>0.8666666666666667</v>
      </c>
      <c r="H55" s="18">
        <v>10000</v>
      </c>
      <c r="I55" s="45">
        <f t="shared" si="4"/>
        <v>1.1456380975075497</v>
      </c>
      <c r="J55" s="45">
        <f t="shared" si="5"/>
        <v>0.66666666666666663</v>
      </c>
      <c r="K55" s="18">
        <v>7000</v>
      </c>
      <c r="L55" s="45">
        <f t="shared" si="6"/>
        <v>0.80194666825528482</v>
      </c>
      <c r="M55" s="45">
        <f t="shared" si="7"/>
        <v>0.46666666666666667</v>
      </c>
    </row>
    <row r="56" spans="1:13" x14ac:dyDescent="0.25">
      <c r="A56" s="5" t="s">
        <v>9</v>
      </c>
      <c r="B56" s="21">
        <f>B5+B14+B16+B19+B27+B34+B41+B44+B49+B52+B32+B54</f>
        <v>1371854385.4100001</v>
      </c>
      <c r="C56" s="2">
        <f>C5+C14+C16+C19+C27+C34+C41+C44+C49+C52+C32+C54</f>
        <v>1933660453.8400002</v>
      </c>
      <c r="D56" s="40">
        <f t="shared" si="3"/>
        <v>1.4095231056626287</v>
      </c>
      <c r="E56" s="2">
        <f>E5+E14+E16+E19+E27+E34+E41+E44+E49+E52+E32+E54</f>
        <v>1812783145.24</v>
      </c>
      <c r="F56" s="40">
        <f t="shared" si="18"/>
        <v>1.3214107594212496</v>
      </c>
      <c r="G56" s="40">
        <f t="shared" si="13"/>
        <v>0.93748783124774915</v>
      </c>
      <c r="H56" s="2">
        <f>H5+H14+H16+H19+H27+H34+H41+H44+H49+H52+H32+H54</f>
        <v>1686316566.6100001</v>
      </c>
      <c r="I56" s="42">
        <f t="shared" si="4"/>
        <v>1.229224168792534</v>
      </c>
      <c r="J56" s="42">
        <f t="shared" si="5"/>
        <v>0.87208514983134344</v>
      </c>
      <c r="K56" s="2">
        <f>K5+K14+K16+K19+K27+K34+K41+K44+K49+K52+K32+K54</f>
        <v>1684592768.96</v>
      </c>
      <c r="L56" s="42">
        <f t="shared" si="6"/>
        <v>1.22796762315013</v>
      </c>
      <c r="M56" s="42">
        <f t="shared" si="7"/>
        <v>0.87119368119393259</v>
      </c>
    </row>
  </sheetData>
  <mergeCells count="2">
    <mergeCell ref="A1:M1"/>
    <mergeCell ref="A3:M3"/>
  </mergeCells>
  <pageMargins left="0.26" right="0.17" top="0.75" bottom="0.32" header="0.3" footer="0.3"/>
  <pageSetup paperSize="9" scale="5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budg5</dc:creator>
  <cp:lastModifiedBy>WIN10</cp:lastModifiedBy>
  <cp:lastPrinted>2022-11-14T00:56:28Z</cp:lastPrinted>
  <dcterms:created xsi:type="dcterms:W3CDTF">2020-11-25T04:04:53Z</dcterms:created>
  <dcterms:modified xsi:type="dcterms:W3CDTF">2024-11-13T03:45:01Z</dcterms:modified>
</cp:coreProperties>
</file>