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8_{01248978-E62D-438E-AF07-983F3835A3CE}" xr6:coauthVersionLast="45" xr6:coauthVersionMax="45" xr10:uidLastSave="{00000000-0000-0000-0000-000000000000}"/>
  <bookViews>
    <workbookView xWindow="-120" yWindow="-120" windowWidth="29040" windowHeight="15840" firstSheet="1" activeTab="4" xr2:uid="{00000000-000D-0000-FFFF-FFFF00000000}"/>
  </bookViews>
  <sheets>
    <sheet name="Форма 6" sheetId="9" state="hidden" r:id="rId1"/>
    <sheet name="Форма 7" sheetId="16" r:id="rId2"/>
    <sheet name="Лист2" sheetId="21" state="hidden" r:id="rId3"/>
    <sheet name="Лист1" sheetId="20" state="hidden" r:id="rId4"/>
    <sheet name="Форма 8" sheetId="15" r:id="rId5"/>
    <sheet name="Форма 9" sheetId="17" state="hidden" r:id="rId6"/>
    <sheet name="Форма 10" sheetId="18" state="hidden" r:id="rId7"/>
    <sheet name="ФОРМА 10," sheetId="19" state="hidden" r:id="rId8"/>
  </sheets>
  <externalReferences>
    <externalReference r:id="rId9"/>
  </externalReferences>
  <definedNames>
    <definedName name="_xlnm._FilterDatabase" localSheetId="4" hidden="1">'Форма 8'!$A$5:$E$137</definedName>
    <definedName name="_xlnm.Print_Area" localSheetId="6">'Форма 10'!$A$1:$C$2</definedName>
    <definedName name="_xlnm.Print_Area" localSheetId="0">'Форма 6'!$A$1:$G$291</definedName>
    <definedName name="_xlnm.Print_Area" localSheetId="4">'Форма 8'!$A$1:$E$137</definedName>
    <definedName name="_xlnm.Print_Area" localSheetId="5">'Форма 9'!$A$1:$G$17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2" i="15" l="1"/>
  <c r="D10" i="15"/>
  <c r="D51" i="15"/>
  <c r="D9" i="15" s="1"/>
  <c r="D89" i="15"/>
  <c r="D50" i="15"/>
  <c r="J9" i="16"/>
  <c r="D8" i="15"/>
  <c r="E12" i="15"/>
  <c r="E8" i="15" s="1"/>
  <c r="D12" i="15"/>
  <c r="E9" i="15"/>
  <c r="E10" i="15"/>
  <c r="E114" i="15"/>
  <c r="K413" i="16"/>
  <c r="J413" i="16"/>
  <c r="J434" i="16"/>
  <c r="J433" i="16"/>
  <c r="K433" i="16"/>
  <c r="J435" i="16"/>
  <c r="K432" i="16"/>
  <c r="J432" i="16"/>
  <c r="K435" i="16"/>
  <c r="I435" i="16"/>
  <c r="D741" i="15"/>
  <c r="J506" i="16"/>
  <c r="K506" i="16"/>
  <c r="L506" i="16"/>
  <c r="M506" i="16"/>
  <c r="N506" i="16"/>
  <c r="I506" i="16"/>
  <c r="D901" i="15"/>
  <c r="E901" i="15"/>
  <c r="E897" i="15"/>
  <c r="F901" i="15"/>
  <c r="E724" i="15"/>
  <c r="D724" i="15"/>
  <c r="E725" i="15"/>
  <c r="D725" i="15"/>
  <c r="E726" i="15"/>
  <c r="D726" i="15"/>
  <c r="D892" i="15" l="1"/>
  <c r="D889" i="15"/>
  <c r="D905" i="15"/>
  <c r="E908" i="15"/>
  <c r="D908" i="15"/>
  <c r="E306" i="15"/>
  <c r="E770" i="15"/>
  <c r="D770" i="15"/>
  <c r="J513" i="16"/>
  <c r="K513" i="16"/>
  <c r="I513" i="16"/>
  <c r="E741" i="15" l="1"/>
  <c r="E689" i="15"/>
  <c r="E690" i="15"/>
  <c r="D691" i="15"/>
  <c r="E706" i="15"/>
  <c r="D708" i="15"/>
  <c r="D709" i="15"/>
  <c r="D710" i="15"/>
  <c r="D712" i="15"/>
  <c r="D707" i="15" s="1"/>
  <c r="D713" i="15"/>
  <c r="D714" i="15"/>
  <c r="D715" i="15"/>
  <c r="D716" i="15"/>
  <c r="D722" i="15"/>
  <c r="D721" i="15" s="1"/>
  <c r="D732" i="15"/>
  <c r="D740" i="15"/>
  <c r="D739" i="15" s="1"/>
  <c r="D742" i="15"/>
  <c r="E710" i="15"/>
  <c r="E709" i="15"/>
  <c r="E708" i="15"/>
  <c r="E707" i="15"/>
  <c r="D751" i="15"/>
  <c r="E751" i="15"/>
  <c r="E722" i="15"/>
  <c r="E721" i="15" s="1"/>
  <c r="E715" i="15"/>
  <c r="E714" i="15"/>
  <c r="E713" i="15"/>
  <c r="E712" i="15"/>
  <c r="E701" i="15"/>
  <c r="E697" i="15" s="1"/>
  <c r="E692" i="15"/>
  <c r="D692" i="15"/>
  <c r="D229" i="15"/>
  <c r="E234" i="15"/>
  <c r="E235" i="15"/>
  <c r="E236" i="15"/>
  <c r="D234" i="15"/>
  <c r="D236" i="15"/>
  <c r="E243" i="15"/>
  <c r="D243" i="15"/>
  <c r="D235" i="15"/>
  <c r="E281" i="15"/>
  <c r="E282" i="15"/>
  <c r="E283" i="15"/>
  <c r="D281" i="15"/>
  <c r="D282" i="15"/>
  <c r="D283" i="15"/>
  <c r="E284" i="15"/>
  <c r="D284" i="15"/>
  <c r="E287" i="15"/>
  <c r="D287" i="15"/>
  <c r="E290" i="15"/>
  <c r="D290" i="15"/>
  <c r="E278" i="15"/>
  <c r="D278" i="15"/>
  <c r="E273" i="15"/>
  <c r="D273" i="15"/>
  <c r="E248" i="15"/>
  <c r="D248" i="15"/>
  <c r="D244" i="15"/>
  <c r="D711" i="15" l="1"/>
  <c r="E711" i="15"/>
  <c r="D246" i="15"/>
  <c r="E246" i="15"/>
  <c r="D258" i="15"/>
  <c r="D241" i="15" s="1"/>
  <c r="E258" i="15"/>
  <c r="K200" i="16"/>
  <c r="I538" i="16"/>
  <c r="I537" i="16" s="1"/>
  <c r="K558" i="16"/>
  <c r="I558" i="16"/>
  <c r="J538" i="16"/>
  <c r="J537" i="16" s="1"/>
  <c r="K539" i="16"/>
  <c r="I555" i="16"/>
  <c r="J555" i="16"/>
  <c r="K555" i="16"/>
  <c r="K548" i="16" s="1"/>
  <c r="J558" i="16"/>
  <c r="I561" i="16"/>
  <c r="J561" i="16"/>
  <c r="I564" i="16"/>
  <c r="J564" i="16"/>
  <c r="K564" i="16"/>
  <c r="E826" i="15"/>
  <c r="E822" i="15" s="1"/>
  <c r="D826" i="15"/>
  <c r="D822" i="15" s="1"/>
  <c r="D813" i="15"/>
  <c r="E814" i="15"/>
  <c r="J548" i="16" l="1"/>
  <c r="I548" i="16"/>
  <c r="D689" i="15"/>
  <c r="D812" i="15"/>
  <c r="E348" i="15"/>
  <c r="D840" i="15" l="1"/>
  <c r="E840" i="15"/>
  <c r="D835" i="15"/>
  <c r="E835" i="15"/>
  <c r="E832" i="15" s="1"/>
  <c r="E836" i="15"/>
  <c r="D836" i="15"/>
  <c r="E151" i="15" l="1"/>
  <c r="E150" i="15"/>
  <c r="D150" i="15"/>
  <c r="E149" i="15"/>
  <c r="D149" i="15"/>
  <c r="D145" i="15" s="1"/>
  <c r="D151" i="15"/>
  <c r="D152" i="15"/>
  <c r="D156" i="15"/>
  <c r="D160" i="15"/>
  <c r="D164" i="15"/>
  <c r="D168" i="15"/>
  <c r="D173" i="15"/>
  <c r="D172" i="15" s="1"/>
  <c r="D174" i="15"/>
  <c r="D175" i="15"/>
  <c r="D176" i="15"/>
  <c r="D180" i="15"/>
  <c r="D184" i="15"/>
  <c r="D188" i="15"/>
  <c r="D192" i="15"/>
  <c r="D196" i="15"/>
  <c r="D200" i="15"/>
  <c r="D204" i="15"/>
  <c r="D208" i="15"/>
  <c r="D212" i="15"/>
  <c r="D220" i="15"/>
  <c r="E164" i="15"/>
  <c r="E148" i="15" l="1"/>
  <c r="D146" i="15"/>
  <c r="D147" i="15"/>
  <c r="D148" i="15"/>
  <c r="E212" i="15"/>
  <c r="J352" i="16" l="1"/>
  <c r="E487" i="15"/>
  <c r="D487" i="15"/>
  <c r="E53" i="15"/>
  <c r="D53" i="15"/>
  <c r="J142" i="16"/>
  <c r="J169" i="16"/>
  <c r="J63" i="16"/>
  <c r="J61" i="16"/>
  <c r="J62" i="16"/>
  <c r="K64" i="16"/>
  <c r="J64" i="16"/>
  <c r="J60" i="16" l="1"/>
  <c r="K52" i="16"/>
  <c r="P47" i="16"/>
  <c r="O47" i="16"/>
  <c r="K208" i="16" l="1"/>
  <c r="J208" i="16"/>
  <c r="K209" i="16"/>
  <c r="K207" i="16" s="1"/>
  <c r="L209" i="16"/>
  <c r="M209" i="16"/>
  <c r="N209" i="16"/>
  <c r="J209" i="16"/>
  <c r="J207" i="16" l="1"/>
  <c r="J640" i="16"/>
  <c r="J642" i="16" s="1"/>
  <c r="K640" i="16"/>
  <c r="K642" i="16" s="1"/>
  <c r="I640" i="16"/>
  <c r="I642" i="16" s="1"/>
  <c r="E972" i="15"/>
  <c r="E968" i="15" s="1"/>
  <c r="E965" i="15" s="1"/>
  <c r="E973" i="15"/>
  <c r="D972" i="15"/>
  <c r="D969" i="15" s="1"/>
  <c r="D973" i="15"/>
  <c r="E913" i="15"/>
  <c r="D913" i="15"/>
  <c r="E914" i="15"/>
  <c r="D914" i="15"/>
  <c r="E919" i="15"/>
  <c r="D919" i="15"/>
  <c r="D916" i="15" s="1"/>
  <c r="D920" i="15"/>
  <c r="D943" i="15"/>
  <c r="D940" i="15" s="1"/>
  <c r="E955" i="15"/>
  <c r="E952" i="15" s="1"/>
  <c r="D955" i="15"/>
  <c r="D952" i="15" s="1"/>
  <c r="E960" i="15"/>
  <c r="D960" i="15"/>
  <c r="E956" i="15"/>
  <c r="D956" i="15"/>
  <c r="E948" i="15"/>
  <c r="D948" i="15"/>
  <c r="E944" i="15"/>
  <c r="D944" i="15"/>
  <c r="E940" i="15"/>
  <c r="E936" i="15"/>
  <c r="D936" i="15"/>
  <c r="E932" i="15"/>
  <c r="D932" i="15"/>
  <c r="E928" i="15"/>
  <c r="D928" i="15"/>
  <c r="E924" i="15"/>
  <c r="D924" i="15"/>
  <c r="E920" i="15"/>
  <c r="E130" i="15"/>
  <c r="E915" i="15" l="1"/>
  <c r="E912" i="15" s="1"/>
  <c r="D968" i="15"/>
  <c r="D965" i="15" s="1"/>
  <c r="E916" i="15"/>
  <c r="D915" i="15"/>
  <c r="D912" i="15" s="1"/>
  <c r="E969" i="15"/>
  <c r="K166" i="16"/>
  <c r="J329" i="16" l="1"/>
  <c r="K329" i="16"/>
  <c r="I329" i="16"/>
  <c r="I330" i="16"/>
  <c r="J330" i="16"/>
  <c r="K330" i="16"/>
  <c r="I331" i="16"/>
  <c r="I334" i="16"/>
  <c r="J334" i="16"/>
  <c r="J346" i="16"/>
  <c r="K346" i="16"/>
  <c r="I346" i="16"/>
  <c r="J343" i="16"/>
  <c r="K343" i="16"/>
  <c r="I343" i="16"/>
  <c r="J340" i="16"/>
  <c r="K340" i="16"/>
  <c r="I340" i="16"/>
  <c r="J337" i="16"/>
  <c r="K337" i="16"/>
  <c r="I337" i="16"/>
  <c r="J381" i="16"/>
  <c r="K381" i="16"/>
  <c r="I381" i="16"/>
  <c r="E441" i="15"/>
  <c r="D441" i="15"/>
  <c r="E442" i="15"/>
  <c r="D442" i="15"/>
  <c r="E443" i="15"/>
  <c r="D443" i="15"/>
  <c r="E458" i="15"/>
  <c r="E457" i="15"/>
  <c r="D457" i="15"/>
  <c r="D458" i="15"/>
  <c r="E483" i="15"/>
  <c r="D483" i="15"/>
  <c r="E479" i="15"/>
  <c r="D479" i="15"/>
  <c r="E475" i="15"/>
  <c r="D475" i="15"/>
  <c r="E471" i="15"/>
  <c r="D471" i="15"/>
  <c r="E467" i="15"/>
  <c r="D467" i="15"/>
  <c r="E543" i="15"/>
  <c r="D543" i="15"/>
  <c r="E593" i="15"/>
  <c r="D593" i="15"/>
  <c r="E594" i="15"/>
  <c r="D594" i="15"/>
  <c r="E595" i="15"/>
  <c r="D595" i="15"/>
  <c r="E596" i="15"/>
  <c r="D596" i="15"/>
  <c r="E600" i="15"/>
  <c r="D600" i="15"/>
  <c r="E604" i="15"/>
  <c r="D604" i="15"/>
  <c r="E608" i="15"/>
  <c r="D608" i="15"/>
  <c r="J263" i="16"/>
  <c r="J256" i="16" s="1"/>
  <c r="K263" i="16"/>
  <c r="K256" i="16" s="1"/>
  <c r="I263" i="16"/>
  <c r="I256" i="16" s="1"/>
  <c r="I328" i="16" l="1"/>
  <c r="E592" i="15"/>
  <c r="D592" i="15"/>
  <c r="K538" i="16"/>
  <c r="K537" i="16" s="1"/>
  <c r="L538" i="16"/>
  <c r="M538" i="16"/>
  <c r="N538" i="16"/>
  <c r="J237" i="16" l="1"/>
  <c r="I237" i="16"/>
  <c r="I238" i="16"/>
  <c r="K237" i="16"/>
  <c r="I505" i="16"/>
  <c r="J493" i="16"/>
  <c r="K493" i="16"/>
  <c r="I493" i="16"/>
  <c r="I491" i="16" s="1"/>
  <c r="K464" i="16"/>
  <c r="J463" i="16"/>
  <c r="I464" i="16"/>
  <c r="J449" i="16"/>
  <c r="K449" i="16"/>
  <c r="L449" i="16"/>
  <c r="M449" i="16"/>
  <c r="N449" i="16"/>
  <c r="I449" i="16"/>
  <c r="J446" i="16"/>
  <c r="K446" i="16"/>
  <c r="I446" i="16"/>
  <c r="I475" i="16"/>
  <c r="J475" i="16"/>
  <c r="K475" i="16"/>
  <c r="E744" i="15"/>
  <c r="D744" i="15"/>
  <c r="J602" i="16"/>
  <c r="K602" i="16"/>
  <c r="I602" i="16"/>
  <c r="J598" i="16"/>
  <c r="K598" i="16"/>
  <c r="I598" i="16"/>
  <c r="J594" i="16"/>
  <c r="K594" i="16"/>
  <c r="I594" i="16"/>
  <c r="D851" i="15"/>
  <c r="E853" i="15"/>
  <c r="D852" i="15"/>
  <c r="E892" i="15"/>
  <c r="E889" i="15" s="1"/>
  <c r="D869" i="15"/>
  <c r="J528" i="16"/>
  <c r="E732" i="15"/>
  <c r="K491" i="16" l="1"/>
  <c r="J491" i="16"/>
  <c r="E691" i="15"/>
  <c r="I236" i="16"/>
  <c r="E145" i="15"/>
  <c r="E152" i="15"/>
  <c r="E156" i="15"/>
  <c r="E160" i="15"/>
  <c r="E175" i="15"/>
  <c r="E174" i="15"/>
  <c r="E180" i="15"/>
  <c r="E176" i="15"/>
  <c r="E146" i="15" l="1"/>
  <c r="E184" i="15"/>
  <c r="E192" i="15"/>
  <c r="E147" i="15" l="1"/>
  <c r="E144" i="15" s="1"/>
  <c r="I184" i="16"/>
  <c r="I186" i="16"/>
  <c r="J189" i="16"/>
  <c r="K189" i="16"/>
  <c r="I189" i="16"/>
  <c r="I183" i="16" l="1"/>
  <c r="K63" i="16"/>
  <c r="K62" i="16"/>
  <c r="N62" i="16"/>
  <c r="N60" i="16" s="1"/>
  <c r="I63" i="16"/>
  <c r="I62" i="16"/>
  <c r="K169" i="16"/>
  <c r="I169" i="16"/>
  <c r="J137" i="16"/>
  <c r="K137" i="16"/>
  <c r="I137" i="16"/>
  <c r="J82" i="16"/>
  <c r="L64" i="16"/>
  <c r="M64" i="16"/>
  <c r="N64" i="16"/>
  <c r="I64" i="16"/>
  <c r="K15" i="16"/>
  <c r="J14" i="16"/>
  <c r="K14" i="16"/>
  <c r="I14" i="16"/>
  <c r="I15" i="16"/>
  <c r="J15" i="16"/>
  <c r="J16" i="16"/>
  <c r="J52" i="16"/>
  <c r="J25" i="16"/>
  <c r="K16" i="16" l="1"/>
  <c r="E136" i="15"/>
  <c r="D136" i="15"/>
  <c r="E50" i="15"/>
  <c r="E51" i="15"/>
  <c r="E52" i="15"/>
  <c r="E110" i="15"/>
  <c r="D110" i="15"/>
  <c r="D67" i="15"/>
  <c r="E67" i="15"/>
  <c r="E15" i="15" l="1"/>
  <c r="E13" i="15"/>
  <c r="E14" i="15"/>
  <c r="D14" i="15"/>
  <c r="D13" i="15"/>
  <c r="D15" i="15"/>
  <c r="E813" i="15"/>
  <c r="E812" i="15" s="1"/>
  <c r="K588" i="16"/>
  <c r="K574" i="16"/>
  <c r="J575" i="16"/>
  <c r="J574" i="16" s="1"/>
  <c r="I575" i="16"/>
  <c r="I574" i="16" s="1"/>
  <c r="J580" i="16" l="1"/>
  <c r="I580" i="16"/>
  <c r="E658" i="15"/>
  <c r="D658" i="15"/>
  <c r="I413" i="16"/>
  <c r="J406" i="16"/>
  <c r="J211" i="16" l="1"/>
  <c r="J197" i="16"/>
  <c r="K205" i="16"/>
  <c r="J205" i="16"/>
  <c r="E271" i="15"/>
  <c r="D271" i="15"/>
  <c r="E244" i="15"/>
  <c r="E241" i="15" s="1"/>
  <c r="E230" i="15"/>
  <c r="D230" i="15"/>
  <c r="J199" i="16" l="1"/>
  <c r="D801" i="15"/>
  <c r="D798" i="15" s="1"/>
  <c r="E801" i="15"/>
  <c r="E798" i="15" s="1"/>
  <c r="E802" i="15"/>
  <c r="E782" i="15"/>
  <c r="E779" i="15" s="1"/>
  <c r="D782" i="15"/>
  <c r="D779" i="15" s="1"/>
  <c r="E783" i="15"/>
  <c r="D783" i="15"/>
  <c r="E787" i="15"/>
  <c r="D787" i="15"/>
  <c r="E791" i="15"/>
  <c r="D791" i="15"/>
  <c r="D811" i="15" l="1"/>
  <c r="D808" i="15" s="1"/>
  <c r="D802" i="15"/>
  <c r="E773" i="15"/>
  <c r="E769" i="15" s="1"/>
  <c r="D773" i="15"/>
  <c r="J452" i="16"/>
  <c r="J451" i="16" s="1"/>
  <c r="K452" i="16"/>
  <c r="K451" i="16" s="1"/>
  <c r="I452" i="16"/>
  <c r="I451" i="16" s="1"/>
  <c r="J457" i="16"/>
  <c r="K457" i="16"/>
  <c r="I457" i="16"/>
  <c r="I500" i="16"/>
  <c r="I490" i="16" s="1"/>
  <c r="J443" i="16"/>
  <c r="L434" i="16"/>
  <c r="L430" i="16" s="1"/>
  <c r="M434" i="16"/>
  <c r="M430" i="16" s="1"/>
  <c r="N434" i="16"/>
  <c r="N430" i="16" s="1"/>
  <c r="K481" i="16"/>
  <c r="I481" i="16"/>
  <c r="E761" i="15"/>
  <c r="D761" i="15"/>
  <c r="E759" i="15"/>
  <c r="D759" i="15"/>
  <c r="E757" i="15"/>
  <c r="D757" i="15"/>
  <c r="E740" i="15"/>
  <c r="E742" i="15"/>
  <c r="D706" i="15"/>
  <c r="E716" i="15"/>
  <c r="E704" i="15"/>
  <c r="D704" i="15"/>
  <c r="D701" i="15"/>
  <c r="E811" i="15" l="1"/>
  <c r="E808" i="15" s="1"/>
  <c r="D769" i="15"/>
  <c r="D766" i="15" s="1"/>
  <c r="E766" i="15"/>
  <c r="K474" i="16"/>
  <c r="D756" i="15"/>
  <c r="E756" i="15"/>
  <c r="E739" i="15"/>
  <c r="I474" i="16"/>
  <c r="E698" i="15"/>
  <c r="D698" i="15"/>
  <c r="D697" i="15" s="1"/>
  <c r="D690" i="15" s="1"/>
  <c r="E668" i="15"/>
  <c r="D668" i="15"/>
  <c r="E673" i="15"/>
  <c r="E674" i="15"/>
  <c r="E675" i="15"/>
  <c r="E667" i="15" s="1"/>
  <c r="E664" i="15" s="1"/>
  <c r="D673" i="15"/>
  <c r="D674" i="15"/>
  <c r="D675" i="15"/>
  <c r="D667" i="15" s="1"/>
  <c r="D664" i="15" s="1"/>
  <c r="E676" i="15"/>
  <c r="D676" i="15"/>
  <c r="E680" i="15"/>
  <c r="D680" i="15"/>
  <c r="I422" i="16"/>
  <c r="I425" i="16" s="1"/>
  <c r="K422" i="16"/>
  <c r="K425" i="16" s="1"/>
  <c r="J422" i="16"/>
  <c r="J425" i="16" s="1"/>
  <c r="E657" i="15"/>
  <c r="D657" i="15"/>
  <c r="E687" i="15" l="1"/>
  <c r="K434" i="16"/>
  <c r="K469" i="16"/>
  <c r="I434" i="16"/>
  <c r="I469" i="16"/>
  <c r="D687" i="15"/>
  <c r="D672" i="15"/>
  <c r="E672" i="15"/>
  <c r="K406" i="16"/>
  <c r="I406" i="16"/>
  <c r="J403" i="16"/>
  <c r="K403" i="16"/>
  <c r="I403" i="16"/>
  <c r="E648" i="15"/>
  <c r="D648" i="15"/>
  <c r="D651" i="15"/>
  <c r="E613" i="15"/>
  <c r="D613" i="15"/>
  <c r="E614" i="15"/>
  <c r="D614" i="15"/>
  <c r="E615" i="15"/>
  <c r="D615" i="15"/>
  <c r="E616" i="15"/>
  <c r="D616" i="15"/>
  <c r="E620" i="15"/>
  <c r="D620" i="15"/>
  <c r="E624" i="15"/>
  <c r="D624" i="15"/>
  <c r="E628" i="15"/>
  <c r="D628" i="15"/>
  <c r="E632" i="15"/>
  <c r="D632" i="15"/>
  <c r="E636" i="15"/>
  <c r="D636" i="15"/>
  <c r="E640" i="15"/>
  <c r="D640" i="15"/>
  <c r="E585" i="15"/>
  <c r="E586" i="15"/>
  <c r="E587" i="15"/>
  <c r="D585" i="15"/>
  <c r="D586" i="15"/>
  <c r="D587" i="15"/>
  <c r="E588" i="15"/>
  <c r="D588" i="15"/>
  <c r="E570" i="15"/>
  <c r="E569" i="15"/>
  <c r="D569" i="15"/>
  <c r="D570" i="15"/>
  <c r="E575" i="15"/>
  <c r="E571" i="15" s="1"/>
  <c r="D575" i="15"/>
  <c r="D572" i="15" s="1"/>
  <c r="E580" i="15"/>
  <c r="D580" i="15"/>
  <c r="E576" i="15"/>
  <c r="D576" i="15"/>
  <c r="E564" i="15"/>
  <c r="E560" i="15"/>
  <c r="D556" i="15"/>
  <c r="E556" i="15"/>
  <c r="E552" i="15"/>
  <c r="D552" i="15"/>
  <c r="E541" i="15"/>
  <c r="E537" i="15" s="1"/>
  <c r="D541" i="15"/>
  <c r="E542" i="15"/>
  <c r="E538" i="15" s="1"/>
  <c r="D542" i="15"/>
  <c r="D538" i="15" s="1"/>
  <c r="E539" i="15"/>
  <c r="D539" i="15"/>
  <c r="E548" i="15"/>
  <c r="D548" i="15"/>
  <c r="E544" i="15"/>
  <c r="D544" i="15"/>
  <c r="E514" i="15"/>
  <c r="D514" i="15"/>
  <c r="E532" i="15"/>
  <c r="D532" i="15"/>
  <c r="E527" i="15"/>
  <c r="D527" i="15"/>
  <c r="E522" i="15"/>
  <c r="E519" i="15" s="1"/>
  <c r="D522" i="15"/>
  <c r="D519" i="15" s="1"/>
  <c r="E498" i="15"/>
  <c r="D498" i="15"/>
  <c r="D463" i="15"/>
  <c r="D410" i="15"/>
  <c r="D406" i="15" s="1"/>
  <c r="E408" i="15"/>
  <c r="D408" i="15"/>
  <c r="E409" i="15"/>
  <c r="E405" i="15" s="1"/>
  <c r="D409" i="15"/>
  <c r="D405" i="15" s="1"/>
  <c r="E410" i="15"/>
  <c r="E406" i="15" s="1"/>
  <c r="E431" i="15"/>
  <c r="D431" i="15"/>
  <c r="E427" i="15"/>
  <c r="D427" i="15"/>
  <c r="E423" i="15"/>
  <c r="D423" i="15"/>
  <c r="D419" i="15"/>
  <c r="D415" i="15"/>
  <c r="E415" i="15"/>
  <c r="D362" i="15"/>
  <c r="D348" i="15"/>
  <c r="D328" i="15"/>
  <c r="D324" i="15" s="1"/>
  <c r="E329" i="15"/>
  <c r="D329" i="15"/>
  <c r="E330" i="15"/>
  <c r="D330" i="15"/>
  <c r="E494" i="15" l="1"/>
  <c r="E402" i="15" s="1"/>
  <c r="D537" i="15"/>
  <c r="D540" i="15"/>
  <c r="E647" i="15"/>
  <c r="D647" i="15"/>
  <c r="K402" i="16"/>
  <c r="I402" i="16"/>
  <c r="J402" i="16"/>
  <c r="D584" i="15"/>
  <c r="D571" i="15"/>
  <c r="D568" i="15" s="1"/>
  <c r="E568" i="15"/>
  <c r="D612" i="15"/>
  <c r="E572" i="15"/>
  <c r="E584" i="15"/>
  <c r="E612" i="15"/>
  <c r="E540" i="15"/>
  <c r="D494" i="15"/>
  <c r="E407" i="15"/>
  <c r="D407" i="15"/>
  <c r="D341" i="15"/>
  <c r="D385" i="15"/>
  <c r="D370" i="15"/>
  <c r="D366" i="15"/>
  <c r="E345" i="15"/>
  <c r="D345" i="15"/>
  <c r="E328" i="15"/>
  <c r="E324" i="15" s="1"/>
  <c r="D327" i="15"/>
  <c r="E394" i="15"/>
  <c r="D394" i="15"/>
  <c r="E391" i="15"/>
  <c r="D391" i="15"/>
  <c r="E388" i="15"/>
  <c r="D388" i="15"/>
  <c r="E385" i="15"/>
  <c r="E374" i="15"/>
  <c r="E325" i="15" s="1"/>
  <c r="D374" i="15"/>
  <c r="D325" i="15" s="1"/>
  <c r="E375" i="15"/>
  <c r="D375" i="15"/>
  <c r="E380" i="15"/>
  <c r="D380" i="15"/>
  <c r="E377" i="15"/>
  <c r="D377" i="15"/>
  <c r="E370" i="15"/>
  <c r="E366" i="15"/>
  <c r="E362" i="15"/>
  <c r="E353" i="15"/>
  <c r="D353" i="15"/>
  <c r="E341" i="15"/>
  <c r="E336" i="15"/>
  <c r="D336" i="15"/>
  <c r="E332" i="15"/>
  <c r="D332" i="15"/>
  <c r="D402" i="15" l="1"/>
  <c r="D326" i="15"/>
  <c r="D323" i="15" s="1"/>
  <c r="E326" i="15"/>
  <c r="E323" i="15" s="1"/>
  <c r="E387" i="15"/>
  <c r="D372" i="15"/>
  <c r="E372" i="15"/>
  <c r="E327" i="15"/>
  <c r="D387" i="15"/>
  <c r="E318" i="15"/>
  <c r="E317" i="15" s="1"/>
  <c r="D318" i="15"/>
  <c r="D317" i="15" s="1"/>
  <c r="E312" i="15"/>
  <c r="E311" i="15" s="1"/>
  <c r="D312" i="15"/>
  <c r="D311" i="15" s="1"/>
  <c r="E303" i="15"/>
  <c r="D303" i="15"/>
  <c r="E305" i="15"/>
  <c r="E301" i="15"/>
  <c r="D305" i="15"/>
  <c r="D306" i="15"/>
  <c r="D301" i="15" s="1"/>
  <c r="D300" i="15" l="1"/>
  <c r="E298" i="15"/>
  <c r="E228" i="15"/>
  <c r="D298" i="15"/>
  <c r="E304" i="15"/>
  <c r="E299" i="15" s="1"/>
  <c r="D304" i="15"/>
  <c r="D299" i="15" s="1"/>
  <c r="D237" i="15"/>
  <c r="D11" i="15"/>
  <c r="D23" i="15"/>
  <c r="E23" i="15"/>
  <c r="D41" i="15"/>
  <c r="E41" i="15"/>
  <c r="D43" i="15"/>
  <c r="E43" i="15"/>
  <c r="D45" i="15"/>
  <c r="E45" i="15"/>
  <c r="E89" i="15"/>
  <c r="E96" i="15"/>
  <c r="D98" i="15"/>
  <c r="E98" i="15"/>
  <c r="D100" i="15"/>
  <c r="E100" i="15"/>
  <c r="D103" i="15"/>
  <c r="E103" i="15"/>
  <c r="D107" i="15"/>
  <c r="E107" i="15"/>
  <c r="D113" i="15"/>
  <c r="E113" i="15"/>
  <c r="D114" i="15"/>
  <c r="D115" i="15"/>
  <c r="E115" i="15"/>
  <c r="D123" i="15"/>
  <c r="E123" i="15"/>
  <c r="D128" i="15"/>
  <c r="E128" i="15"/>
  <c r="D130" i="15"/>
  <c r="D133" i="15"/>
  <c r="E133" i="15"/>
  <c r="D140" i="15"/>
  <c r="D135" i="15" s="1"/>
  <c r="E140" i="15"/>
  <c r="E168" i="15"/>
  <c r="E188" i="15"/>
  <c r="E196" i="15"/>
  <c r="E200" i="15"/>
  <c r="E204" i="15"/>
  <c r="E208" i="15"/>
  <c r="D411" i="15"/>
  <c r="E411" i="15"/>
  <c r="E419" i="15"/>
  <c r="D435" i="15"/>
  <c r="E435" i="15"/>
  <c r="D451" i="15"/>
  <c r="E451" i="15"/>
  <c r="D460" i="15"/>
  <c r="D456" i="15" s="1"/>
  <c r="E460" i="15"/>
  <c r="E456" i="15" s="1"/>
  <c r="E455" i="15" s="1"/>
  <c r="E463" i="15"/>
  <c r="D499" i="15"/>
  <c r="E499" i="15"/>
  <c r="D503" i="15"/>
  <c r="E503" i="15"/>
  <c r="D512" i="15"/>
  <c r="E512" i="15"/>
  <c r="D513" i="15"/>
  <c r="E513" i="15"/>
  <c r="D515" i="15"/>
  <c r="E515" i="15"/>
  <c r="D524" i="15"/>
  <c r="E524" i="15"/>
  <c r="D525" i="15"/>
  <c r="E525" i="15"/>
  <c r="D536" i="15"/>
  <c r="E536" i="15"/>
  <c r="D560" i="15"/>
  <c r="D564" i="15"/>
  <c r="D832" i="15"/>
  <c r="E837" i="15"/>
  <c r="D844" i="15"/>
  <c r="E844" i="15"/>
  <c r="E851" i="15"/>
  <c r="E852" i="15"/>
  <c r="D856" i="15"/>
  <c r="E856" i="15"/>
  <c r="D860" i="15"/>
  <c r="E860" i="15"/>
  <c r="D864" i="15"/>
  <c r="E864" i="15"/>
  <c r="E869" i="15"/>
  <c r="E868" i="15" s="1"/>
  <c r="D873" i="15"/>
  <c r="E873" i="15"/>
  <c r="D877" i="15"/>
  <c r="E877" i="15"/>
  <c r="D882" i="15"/>
  <c r="E882" i="15"/>
  <c r="D883" i="15"/>
  <c r="E883" i="15"/>
  <c r="D884" i="15"/>
  <c r="E884" i="15"/>
  <c r="D885" i="15"/>
  <c r="E885" i="15"/>
  <c r="D893" i="15"/>
  <c r="E893" i="15"/>
  <c r="D897" i="15"/>
  <c r="E905" i="15"/>
  <c r="E448" i="15" l="1"/>
  <c r="E440" i="15" s="1"/>
  <c r="E404" i="15" s="1"/>
  <c r="D868" i="15"/>
  <c r="D853" i="15"/>
  <c r="D850" i="15" s="1"/>
  <c r="D228" i="15"/>
  <c r="E296" i="15"/>
  <c r="E523" i="15"/>
  <c r="D523" i="15"/>
  <c r="D459" i="15"/>
  <c r="D296" i="15"/>
  <c r="E302" i="15"/>
  <c r="D302" i="15"/>
  <c r="E229" i="15"/>
  <c r="E227" i="15" s="1"/>
  <c r="E509" i="15"/>
  <c r="E497" i="15" s="1"/>
  <c r="E493" i="15" s="1"/>
  <c r="E855" i="15"/>
  <c r="E135" i="15"/>
  <c r="D112" i="15"/>
  <c r="E508" i="15"/>
  <c r="D881" i="15"/>
  <c r="D855" i="15"/>
  <c r="E881" i="15"/>
  <c r="D509" i="15"/>
  <c r="D497" i="15" s="1"/>
  <c r="D493" i="15" s="1"/>
  <c r="D401" i="15" s="1"/>
  <c r="E459" i="15"/>
  <c r="D49" i="15"/>
  <c r="D508" i="15"/>
  <c r="E49" i="15"/>
  <c r="E112" i="15"/>
  <c r="E850" i="15"/>
  <c r="D511" i="15"/>
  <c r="E511" i="15"/>
  <c r="E11" i="15"/>
  <c r="E172" i="15"/>
  <c r="E447" i="15" l="1"/>
  <c r="D227" i="15"/>
  <c r="E401" i="15"/>
  <c r="E496" i="15"/>
  <c r="E507" i="15"/>
  <c r="D496" i="15"/>
  <c r="D492" i="15" s="1"/>
  <c r="D491" i="15" s="1"/>
  <c r="D507" i="15"/>
  <c r="D455" i="15"/>
  <c r="D448" i="15"/>
  <c r="D440" i="15" s="1"/>
  <c r="D404" i="15" s="1"/>
  <c r="D144" i="15"/>
  <c r="E7" i="15"/>
  <c r="D7" i="15"/>
  <c r="J570" i="16"/>
  <c r="J516" i="16"/>
  <c r="K516" i="16"/>
  <c r="I516" i="16"/>
  <c r="L515" i="16"/>
  <c r="M515" i="16"/>
  <c r="N515" i="16"/>
  <c r="D439" i="15" l="1"/>
  <c r="I570" i="16"/>
  <c r="K570" i="16"/>
  <c r="I512" i="16"/>
  <c r="J512" i="16"/>
  <c r="K512" i="16"/>
  <c r="D495" i="15"/>
  <c r="E492" i="15"/>
  <c r="E495" i="15"/>
  <c r="D447" i="15"/>
  <c r="K528" i="16"/>
  <c r="I528" i="16"/>
  <c r="K524" i="16"/>
  <c r="J524" i="16"/>
  <c r="I524" i="16"/>
  <c r="J633" i="16"/>
  <c r="K633" i="16"/>
  <c r="I633" i="16"/>
  <c r="K630" i="16"/>
  <c r="K624" i="16"/>
  <c r="I624" i="16"/>
  <c r="J624" i="16"/>
  <c r="J630" i="16"/>
  <c r="I630" i="16"/>
  <c r="L488" i="16"/>
  <c r="M488" i="16"/>
  <c r="N488" i="16"/>
  <c r="J500" i="16"/>
  <c r="J492" i="16" s="1"/>
  <c r="K500" i="16"/>
  <c r="L500" i="16"/>
  <c r="L492" i="16" s="1"/>
  <c r="M500" i="16"/>
  <c r="M492" i="16" s="1"/>
  <c r="N500" i="16"/>
  <c r="N492" i="16" s="1"/>
  <c r="I432" i="16"/>
  <c r="K505" i="16"/>
  <c r="L505" i="16"/>
  <c r="M505" i="16"/>
  <c r="N505" i="16"/>
  <c r="J505" i="16"/>
  <c r="K490" i="16" l="1"/>
  <c r="K492" i="16"/>
  <c r="J490" i="16"/>
  <c r="K488" i="16"/>
  <c r="K636" i="16"/>
  <c r="J636" i="16"/>
  <c r="I636" i="16"/>
  <c r="I492" i="16"/>
  <c r="I488" i="16"/>
  <c r="J488" i="16" l="1"/>
  <c r="D403" i="15"/>
  <c r="D400" i="15"/>
  <c r="D399" i="15" s="1"/>
  <c r="E403" i="15" l="1"/>
  <c r="E400" i="15"/>
  <c r="E399" i="15" s="1"/>
  <c r="K463" i="16"/>
  <c r="I463" i="16"/>
  <c r="I443" i="16"/>
  <c r="J441" i="16" l="1"/>
  <c r="I441" i="16"/>
  <c r="I433" i="16" s="1"/>
  <c r="I430" i="16" s="1"/>
  <c r="K443" i="16" l="1"/>
  <c r="K441" i="16" s="1"/>
  <c r="K430" i="16" l="1"/>
  <c r="I324" i="16"/>
  <c r="J386" i="16"/>
  <c r="K386" i="16"/>
  <c r="I386" i="16"/>
  <c r="J379" i="16" l="1"/>
  <c r="K379" i="16"/>
  <c r="I379" i="16"/>
  <c r="J376" i="16"/>
  <c r="J375" i="16" s="1"/>
  <c r="K376" i="16"/>
  <c r="K375" i="16" s="1"/>
  <c r="I376" i="16"/>
  <c r="I375" i="16" s="1"/>
  <c r="K352" i="16"/>
  <c r="I352" i="16"/>
  <c r="K331" i="16"/>
  <c r="J331" i="16"/>
  <c r="K334" i="16"/>
  <c r="J324" i="16"/>
  <c r="K324" i="16"/>
  <c r="I321" i="16"/>
  <c r="I314" i="16" s="1"/>
  <c r="I313" i="16" s="1"/>
  <c r="K321" i="16"/>
  <c r="K314" i="16" s="1"/>
  <c r="J321" i="16"/>
  <c r="J314" i="16" s="1"/>
  <c r="L298" i="16"/>
  <c r="L255" i="16" s="1"/>
  <c r="M298" i="16"/>
  <c r="M255" i="16" s="1"/>
  <c r="N298" i="16"/>
  <c r="N255" i="16" s="1"/>
  <c r="J305" i="16"/>
  <c r="K305" i="16"/>
  <c r="I305" i="16"/>
  <c r="J302" i="16"/>
  <c r="K302" i="16"/>
  <c r="I302" i="16"/>
  <c r="J299" i="16"/>
  <c r="K299" i="16"/>
  <c r="I299" i="16"/>
  <c r="I296" i="16"/>
  <c r="K296" i="16"/>
  <c r="J296" i="16"/>
  <c r="J288" i="16"/>
  <c r="K288" i="16"/>
  <c r="I288" i="16"/>
  <c r="K278" i="16"/>
  <c r="J278" i="16"/>
  <c r="I278" i="16"/>
  <c r="J235" i="16"/>
  <c r="K235" i="16"/>
  <c r="I235" i="16"/>
  <c r="J238" i="16"/>
  <c r="K238" i="16"/>
  <c r="K232" i="16" s="1"/>
  <c r="I232" i="16"/>
  <c r="J244" i="16"/>
  <c r="I244" i="16"/>
  <c r="I231" i="16" s="1"/>
  <c r="I230" i="16" s="1"/>
  <c r="J200" i="16"/>
  <c r="K197" i="16"/>
  <c r="I197" i="16"/>
  <c r="K199" i="16"/>
  <c r="I199" i="16"/>
  <c r="K211" i="16"/>
  <c r="I211" i="16"/>
  <c r="I215" i="16"/>
  <c r="L207" i="16"/>
  <c r="M207" i="16"/>
  <c r="N207" i="16"/>
  <c r="I200" i="16"/>
  <c r="J184" i="16"/>
  <c r="J183" i="16" s="1"/>
  <c r="K184" i="16"/>
  <c r="K183" i="16" s="1"/>
  <c r="I194" i="16"/>
  <c r="J612" i="16"/>
  <c r="K612" i="16"/>
  <c r="I612" i="16"/>
  <c r="J607" i="16"/>
  <c r="K607" i="16"/>
  <c r="I607" i="16"/>
  <c r="J605" i="16"/>
  <c r="K605" i="16"/>
  <c r="I605" i="16"/>
  <c r="J13" i="16"/>
  <c r="J12" i="16" s="1"/>
  <c r="K13" i="16"/>
  <c r="K12" i="16" s="1"/>
  <c r="I13" i="16"/>
  <c r="K142" i="16"/>
  <c r="J141" i="16"/>
  <c r="K141" i="16"/>
  <c r="I142" i="16"/>
  <c r="I141" i="16"/>
  <c r="I10" i="16" s="1"/>
  <c r="J134" i="16"/>
  <c r="K134" i="16"/>
  <c r="I134" i="16"/>
  <c r="K125" i="16"/>
  <c r="J125" i="16"/>
  <c r="I125" i="16"/>
  <c r="J123" i="16"/>
  <c r="K123" i="16"/>
  <c r="I123" i="16"/>
  <c r="J179" i="16"/>
  <c r="J168" i="16" s="1"/>
  <c r="J11" i="16" s="1"/>
  <c r="I179" i="16"/>
  <c r="J166" i="16"/>
  <c r="I166" i="16"/>
  <c r="K163" i="16"/>
  <c r="J163" i="16"/>
  <c r="I163" i="16"/>
  <c r="J161" i="16"/>
  <c r="K161" i="16"/>
  <c r="I161" i="16"/>
  <c r="J155" i="16"/>
  <c r="K155" i="16"/>
  <c r="I155" i="16"/>
  <c r="J143" i="16"/>
  <c r="K143" i="16"/>
  <c r="I143" i="16"/>
  <c r="K61" i="16"/>
  <c r="K60" i="16" s="1"/>
  <c r="I61" i="16"/>
  <c r="K130" i="16"/>
  <c r="J130" i="16"/>
  <c r="I130" i="16"/>
  <c r="K127" i="16"/>
  <c r="J127" i="16"/>
  <c r="I127" i="16"/>
  <c r="J232" i="16" l="1"/>
  <c r="J236" i="16"/>
  <c r="J231" i="16" s="1"/>
  <c r="J230" i="16" s="1"/>
  <c r="I233" i="16"/>
  <c r="I298" i="16"/>
  <c r="K298" i="16"/>
  <c r="K328" i="16"/>
  <c r="K313" i="16" s="1"/>
  <c r="J328" i="16"/>
  <c r="J313" i="16" s="1"/>
  <c r="J298" i="16"/>
  <c r="I196" i="16"/>
  <c r="J593" i="16"/>
  <c r="K236" i="16"/>
  <c r="K233" i="16" s="1"/>
  <c r="K196" i="16"/>
  <c r="J196" i="16"/>
  <c r="I207" i="16"/>
  <c r="I593" i="16"/>
  <c r="K593" i="16"/>
  <c r="I9" i="16"/>
  <c r="K9" i="16"/>
  <c r="J10" i="16"/>
  <c r="I12" i="16"/>
  <c r="K10" i="16"/>
  <c r="I168" i="16"/>
  <c r="I11" i="16" s="1"/>
  <c r="I140" i="16"/>
  <c r="K140" i="16"/>
  <c r="K168" i="16"/>
  <c r="K11" i="16" s="1"/>
  <c r="J140" i="16"/>
  <c r="I60" i="16"/>
  <c r="K116" i="16"/>
  <c r="J116" i="16"/>
  <c r="I116" i="16"/>
  <c r="K82" i="16"/>
  <c r="I82" i="16"/>
  <c r="K56" i="16"/>
  <c r="J56" i="16"/>
  <c r="I56" i="16"/>
  <c r="K54" i="16"/>
  <c r="J54" i="16"/>
  <c r="I54" i="16"/>
  <c r="I52" i="16"/>
  <c r="K8" i="16" l="1"/>
  <c r="J8" i="16"/>
  <c r="J233" i="16"/>
  <c r="I8" i="16"/>
  <c r="K25" i="16"/>
  <c r="I25" i="16"/>
  <c r="I16" i="16" l="1"/>
  <c r="J215" i="16" l="1"/>
  <c r="K215" i="16"/>
  <c r="K580" i="16"/>
  <c r="K573" i="16" s="1"/>
  <c r="I588" i="16"/>
  <c r="J588" i="16"/>
  <c r="I573" i="16" l="1"/>
  <c r="J573" i="16"/>
  <c r="K249" i="16" l="1"/>
  <c r="J249" i="16"/>
  <c r="I249" i="16"/>
  <c r="I229" i="16" s="1"/>
  <c r="I227" i="16" s="1"/>
  <c r="K245" i="16"/>
  <c r="K244" i="16" s="1"/>
  <c r="K231" i="16" s="1"/>
  <c r="K230" i="16" s="1"/>
  <c r="I248" i="16" l="1"/>
  <c r="J248" i="16"/>
  <c r="J229" i="16"/>
  <c r="J227" i="16" s="1"/>
  <c r="K248" i="16"/>
  <c r="K229" i="16"/>
  <c r="K227" i="16" s="1"/>
  <c r="J481" i="16" l="1"/>
  <c r="J474" i="16" s="1"/>
  <c r="J430" i="16" l="1"/>
  <c r="J469" i="16"/>
  <c r="K286" i="16"/>
  <c r="J286" i="16"/>
  <c r="I286" i="16"/>
  <c r="K282" i="16"/>
  <c r="J282" i="16"/>
  <c r="I282" i="16"/>
  <c r="K275" i="16"/>
  <c r="K267" i="16" s="1"/>
  <c r="J275" i="16"/>
  <c r="J267" i="16" s="1"/>
  <c r="I275" i="16"/>
  <c r="I267" i="16" s="1"/>
  <c r="I255" i="16" l="1"/>
  <c r="J255" i="16"/>
  <c r="K255" i="16"/>
  <c r="I370" i="16"/>
  <c r="K367" i="16"/>
  <c r="K366" i="16" s="1"/>
  <c r="J367" i="16"/>
  <c r="J366" i="16" s="1"/>
  <c r="I367" i="16"/>
  <c r="K358" i="16"/>
  <c r="J358" i="16"/>
  <c r="I358" i="16"/>
  <c r="K356" i="16"/>
  <c r="J356" i="16"/>
  <c r="I356" i="16"/>
  <c r="I366" i="16" l="1"/>
  <c r="I351" i="16"/>
  <c r="J351" i="16"/>
  <c r="J312" i="16" s="1"/>
  <c r="K351" i="16"/>
  <c r="K312" i="16" s="1"/>
  <c r="I312" i="16" l="1"/>
  <c r="G8" i="17"/>
  <c r="F8" i="17"/>
  <c r="E8" i="17"/>
  <c r="L11" i="16" l="1"/>
  <c r="M11" i="16" s="1"/>
  <c r="K194" i="16" l="1"/>
  <c r="J194" i="16"/>
  <c r="L136" i="16"/>
  <c r="L14" i="16"/>
  <c r="M14" i="16"/>
  <c r="N14" i="16"/>
  <c r="M136" i="16" l="1"/>
  <c r="M62" i="16" s="1"/>
  <c r="M60" i="16" s="1"/>
  <c r="L62" i="16"/>
  <c r="L60" i="16" s="1"/>
  <c r="L58" i="16"/>
  <c r="L7" i="16" l="1"/>
  <c r="M7" i="16" s="1"/>
  <c r="M58" i="16"/>
</calcChain>
</file>

<file path=xl/sharedStrings.xml><?xml version="1.0" encoding="utf-8"?>
<sst xmlns="http://schemas.openxmlformats.org/spreadsheetml/2006/main" count="4988" uniqueCount="1592">
  <si>
    <t>«Взносы на капитальный ремонт муниципальных помещений и многоквартирных домов, включенных в региональную программу капитального ремонта</t>
  </si>
  <si>
    <t>0610122060</t>
  </si>
  <si>
    <t>«Организация, содержание и ремонт муниципального жилищного фонда, оформление технической документации»</t>
  </si>
  <si>
    <t>0610122070</t>
  </si>
  <si>
    <t>1.5</t>
  </si>
  <si>
    <t xml:space="preserve">«Организация сбора и вывоза бытовых отходов и мусора» </t>
  </si>
  <si>
    <t>0610222150</t>
  </si>
  <si>
    <t>Подпрограмма  «Чистая вода»</t>
  </si>
  <si>
    <t>0620000000</t>
  </si>
  <si>
    <t>0620122020</t>
  </si>
  <si>
    <t xml:space="preserve"> «Модернизация коммуникаций водоснабжения и водоотведения»</t>
  </si>
  <si>
    <t>0640122030</t>
  </si>
  <si>
    <t>«Признание жилых помещений непригодными для проживания и снос жилых помещений признанных непригодными»</t>
  </si>
  <si>
    <t>Бюджет ЧМО</t>
  </si>
  <si>
    <t>«Формирование современной городской среды Чугуевского муниципального округа»</t>
  </si>
  <si>
    <t>всего</t>
  </si>
  <si>
    <t>федеральный бюджет (субсидии, субвенции, иные межбюджетные трансферты)</t>
  </si>
  <si>
    <t>краевой бюджет (субсидии, субвенции, иные межбюджетные трансферты)</t>
  </si>
  <si>
    <t>бюджет Чугуевского муниципального округа</t>
  </si>
  <si>
    <t>Благоустройство территорий, детских и спортивных площадок на территории Чугуевского муниципального округа</t>
  </si>
  <si>
    <t xml:space="preserve">краевой бюджет </t>
  </si>
  <si>
    <t>бюджет округа</t>
  </si>
  <si>
    <t>Организация транспортного обслуживания</t>
  </si>
  <si>
    <t>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t>
  </si>
  <si>
    <t>Субсидии на возмещение недополученных доходов , субъектам, осуществляющим пассажирские перевозки автобусами общего пользования на маршрутах в границах Чугуевского муниципального округа</t>
  </si>
  <si>
    <t>"Восстановление и поддержание до нормативных требований транспортно-эксплуатационного состояния автомобильных дорог общего пользования"</t>
  </si>
  <si>
    <t>Приобретение и установка дорожных знаков</t>
  </si>
  <si>
    <t>Разметка пешеходных переходов</t>
  </si>
  <si>
    <t>3.1.3.</t>
  </si>
  <si>
    <t>Разметка улично-дорожной сети</t>
  </si>
  <si>
    <t xml:space="preserve"> - зимнее, в том числе:</t>
  </si>
  <si>
    <t>3.2.1.1.</t>
  </si>
  <si>
    <t>очистка дорог от снега</t>
  </si>
  <si>
    <t xml:space="preserve">Подпрограмма № 1 «Формирование современной городской среды Чугуевского муниципального округа»                                                           </t>
  </si>
  <si>
    <t xml:space="preserve"> Количество благоустроенных дворовых территорий многоквартирных жилых домов</t>
  </si>
  <si>
    <t>По результатам торгов по 11 территориям образовалась экономия. В целях обеспечения эффективного использования средств субсидий из краевого бюджета было принято решение о выполнении работ еще на одной дворовой территории</t>
  </si>
  <si>
    <t xml:space="preserve">Подпрограмма № 2 «Благоустройство территорий, детских и спортивных площадок на территории Чугуевского муниципального округа»                                                                    </t>
  </si>
  <si>
    <t>Количество пассажиров, перевезенное социально-значимыми маршрутами в Чугуевском муниципальном округе</t>
  </si>
  <si>
    <t>тыс.чел.</t>
  </si>
  <si>
    <t>Протяженность автомобильных дорог общего пользования местного значения, не соответствующих нормативным иребованиям</t>
  </si>
  <si>
    <t>км</t>
  </si>
  <si>
    <t xml:space="preserve"> 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 Чугуевского муниципального района</t>
  </si>
  <si>
    <t>Количество преступлений, совершенных несовершеннолетними гражданами;</t>
  </si>
  <si>
    <t>(единиц)</t>
  </si>
  <si>
    <t>Количество преступлений, совершенных несовершеннолетними, ранее совершавшими преступления;</t>
  </si>
  <si>
    <t xml:space="preserve"> (единиц)</t>
  </si>
  <si>
    <t>Количество снятых с профилактического учета семей, находящихся в социально опасном положении, в связи с улучшением обстановки в семье;</t>
  </si>
  <si>
    <t>Количество выявленных очагов дикорастущих наркосодержащих растений;</t>
  </si>
  <si>
    <t>1.5.</t>
  </si>
  <si>
    <t>Количество выявленных преступлений, связанных с незаконным оборотом наркотических веществ;</t>
  </si>
  <si>
    <t>1.6.</t>
  </si>
  <si>
    <t>Количество выявленных административных правонарушений, предусмотренных Законом Приморского края от 05.03.2007 № 44-КЗ «Об административных  правонарушениях в Приморском крае».</t>
  </si>
  <si>
    <t>Охват населения Чугуевского муниципального округа культурными мероприятиями</t>
  </si>
  <si>
    <t xml:space="preserve">Количество посещений учреждений культуры </t>
  </si>
  <si>
    <t>чел/год</t>
  </si>
  <si>
    <t>Число посещений культурно-массовых мероприятий на платной основе</t>
  </si>
  <si>
    <t>посещ/год</t>
  </si>
  <si>
    <t>Количество участников клубных формирований</t>
  </si>
  <si>
    <t>Число посещений спецтранспорта (ПМКЦ)</t>
  </si>
  <si>
    <t>Число волонтеров культуры</t>
  </si>
  <si>
    <t>Уровень фактической обеспеченности учреждениями культуры клубного типа от нормативной потребности</t>
  </si>
  <si>
    <t>Количество посещений общедоступных публичных библиотек</t>
  </si>
  <si>
    <t>Количество экземпляров новых поступлений в библиотечные фонды</t>
  </si>
  <si>
    <t>Экз.</t>
  </si>
  <si>
    <t>Коэффициент обновления библиотечных фондов</t>
  </si>
  <si>
    <t>Средняя заработная плата одного работника учреждения культуры</t>
  </si>
  <si>
    <t>Руб.</t>
  </si>
  <si>
    <t>Количество памятников истории и культуры, на которых проведены ремонтно-реставрационные работы</t>
  </si>
  <si>
    <t>Удельный вес численности молодежи, в возрасте 14-18 лет, вовлеченной в деятельность молодежных общественных объединений Чугуевского муниципального округа</t>
  </si>
  <si>
    <t>Удельный вес молодежи, занятой в работе органов самоуправления</t>
  </si>
  <si>
    <t>Численность молодежи Чугуевского муниципального округа,  в возрасте 14-18 лет, вовлеченной в деятельность юнармейского движения</t>
  </si>
  <si>
    <t>Удельный вес численности молодежи Чугуевского муниципального округа, в возрасте 14-30 лет, вовлеченной в безвозмездную добровольческую деятельность</t>
  </si>
  <si>
    <t>Доля населения Чугуевского муниципального округа, систематически занимающегося физической культурой и спортом, в общей численности населения в возрасте от 3 до 79 лет</t>
  </si>
  <si>
    <t>Уровень обеспеченности населения спортивными сооружениями исходя из единовременной пропускной способности объектов спорта</t>
  </si>
  <si>
    <t>Доля детей и молодёжи  в возрасте 3-29 лет, систематически занимающихся физической культурой и спортом, в общей численности детей и молодежи Чугуевского муниципального округа</t>
  </si>
  <si>
    <t>Субвенции на выплату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</si>
  <si>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</si>
  <si>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Основное мероприятие "Федеральный проект "Содействие занятости женщин - создание условий дошкольного образования для детей в возрасте до трех лет""</t>
  </si>
  <si>
    <t>1.4.1</t>
  </si>
  <si>
    <t>Субсидии бюджетам муниципальных образований Приморского края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</si>
  <si>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2.</t>
  </si>
  <si>
    <t>Подпрограмма  "Развитие системы общего образования в Чугуевском муниципальном округе" на 2020-2024 годы</t>
  </si>
  <si>
    <t>Основное мероприятие "Развитие инфраструктуры образовательных организаций"</t>
  </si>
  <si>
    <t>2.1.1</t>
  </si>
  <si>
    <t>2.1.2</t>
  </si>
  <si>
    <t>Основное мероприятие " Реализация образовательных программ начального, общего, сновного общего и среднего общего образования"</t>
  </si>
  <si>
    <t>2.2.1</t>
  </si>
  <si>
    <t>2.2.2</t>
  </si>
  <si>
    <t>2.2.3</t>
  </si>
  <si>
    <t>Мероприятия по охране труда</t>
  </si>
  <si>
    <t>2.2.4</t>
  </si>
  <si>
    <t>2.2.5</t>
  </si>
  <si>
    <t>2.2.6</t>
  </si>
  <si>
    <t>2.2.7</t>
  </si>
  <si>
    <t>2.2.8</t>
  </si>
  <si>
    <t>2.2.9</t>
  </si>
  <si>
    <t>2.2.10</t>
  </si>
  <si>
    <t>2.2.11</t>
  </si>
  <si>
    <t>2.2.12</t>
  </si>
  <si>
    <t>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</si>
  <si>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2.2.13</t>
  </si>
  <si>
    <t>Основное мероприятие "Создание условий для получения качественного общего образования"</t>
  </si>
  <si>
    <t>2.3.1</t>
  </si>
  <si>
    <t>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</si>
  <si>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2.3.2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</si>
  <si>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</si>
  <si>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2.4.</t>
  </si>
  <si>
    <t>Основное мероприятие "Формирование доступной среды"</t>
  </si>
  <si>
    <t>2.4.1</t>
  </si>
  <si>
    <t>Мероприятия для обеспечения доступности и получения услуг инвалидами и другими маломобильными группами инвалидов</t>
  </si>
  <si>
    <t>2.5.</t>
  </si>
  <si>
    <t>2.6.</t>
  </si>
  <si>
    <t>2.6.1</t>
  </si>
  <si>
    <t>2.6.2</t>
  </si>
  <si>
    <t>Субсидии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</si>
  <si>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3.</t>
  </si>
  <si>
    <t>Основное мероприятие "Реализация дополнительных общеобразовательных программ и обеспечение условий их предоставления"</t>
  </si>
  <si>
    <t>3.1.1</t>
  </si>
  <si>
    <t>3.1.2</t>
  </si>
  <si>
    <t>Расходы на обеспечение деятельности (оказаниеуслуг, выполнение работ) музыкальной школы</t>
  </si>
  <si>
    <t>3.1.3</t>
  </si>
  <si>
    <t xml:space="preserve">Расходы на приобретение коммунальных услуг </t>
  </si>
  <si>
    <t>3.1.4</t>
  </si>
  <si>
    <t>Субсидии на выполнение муниципального задания (расходы на обеспечение деятельности (оказание услуг, выполнение работ) ДЮЦ)</t>
  </si>
  <si>
    <t>3.1.5</t>
  </si>
  <si>
    <t xml:space="preserve">Субсидии на выполнение муниципального задания (Расходы на приобретение коммунальных услуг) </t>
  </si>
  <si>
    <t>3.1.6</t>
  </si>
  <si>
    <t>3.1.7</t>
  </si>
  <si>
    <t>Основное мероприятие "Организация и обеспечение отдыха и оздоровления детей"</t>
  </si>
  <si>
    <t>3.2.1</t>
  </si>
  <si>
    <t>Мероприятия по организации и обеспечению оздоровления и отдыха детей</t>
  </si>
  <si>
    <t>3.2.2</t>
  </si>
  <si>
    <t>Субсидии на иные цели (Мероприятия по организации и обеспечению оздоровления и отдыха детей)</t>
  </si>
  <si>
    <t>3.2.3</t>
  </si>
  <si>
    <t>3.2.4</t>
  </si>
  <si>
    <t>Субсидии на иные цели (Субвенции на организацию и обеспечение оздоровления и отдыха детей Примрского края (за исключением организации отдыха детей в каникулярное время))</t>
  </si>
  <si>
    <t>Основное мероприятие "Реализация мероприятий, направленных на привлечение детей и подростков к участию в районных и краевых массовых мероприятиях и повышение качества жизни детей"</t>
  </si>
  <si>
    <t>3.3.1</t>
  </si>
  <si>
    <t>Проведение мероприятий для детей, подростков и молодежи</t>
  </si>
  <si>
    <t>3.4.1</t>
  </si>
  <si>
    <t>3.4.2</t>
  </si>
  <si>
    <t>4.</t>
  </si>
  <si>
    <t>Количество изготовленных печатных памяток по тематике противодействия   экстремизму и терроризму, не менее</t>
  </si>
  <si>
    <t>Количество проведённых  заседаний          антитеррористической комиссии Чугуевского муниципального округа, не менее</t>
  </si>
  <si>
    <t>Невыполнение показателя связано с введением в 2020 году ограничительных мер в условиях эпидемического распространения COVID-19</t>
  </si>
  <si>
    <t>Количество проведённых  в общеобразовательных учреждениях классных часов о порядке и правилах поведения населения при угрозе возникновения террористических актов, не менее</t>
  </si>
  <si>
    <t>Количество проведённых в общеобразовательных учреждениях встреч родителей и детей с сотрудниками правоохранительных органов для проведения разъяснительных мероприятий по вопросам антитеррористической защищенности, порядке действий при угрозе возникновения террористического акта, не менее</t>
  </si>
  <si>
    <t>Количество приобретённых  печатных изданий (плакатов, брошюр, книг), направленных на профилактику терроризма и экстремизма, не менее</t>
  </si>
  <si>
    <t>Количество информации о деятельности антитеррористической комиссии Чугуевского муниципального округа, размещённой в средствах массовой информации и на официальном сайте Чугуевского муниципального округа, не менее</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</si>
  <si>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</si>
  <si>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Проведение комплекса мероприятий по обследованию, расчистке и берегоукреплению водных объектов, не менее</t>
  </si>
  <si>
    <t>Объект</t>
  </si>
  <si>
    <t>Обязательное страхование гидротехнических сооружений</t>
  </si>
  <si>
    <t>Изготовление и установка баннеров, плакатов с информацией о мерах предосторожности с огнем</t>
  </si>
  <si>
    <t>Изготовление и распространение информационных листовок, памяток и брошюр на тематику пожарной безопасности</t>
  </si>
  <si>
    <t>Обновление минерализованных полос для недопущения переброса природных пожаров на территории населенных пунктов.</t>
  </si>
  <si>
    <t>км.</t>
  </si>
  <si>
    <t>Проведение мероприятий по удалению сухой растительности на территории населенных пунктов и заброшенных домовладениях, не менее</t>
  </si>
  <si>
    <r>
      <t>км</t>
    </r>
    <r>
      <rPr>
        <vertAlign val="superscript"/>
        <sz val="12"/>
        <color indexed="8"/>
        <rFont val="Times New Roman"/>
        <family val="1"/>
        <charset val="204"/>
      </rPr>
      <t>2</t>
    </r>
  </si>
  <si>
    <r>
      <t>Обустройство искусственных пожарных водоемов объемом 54 м</t>
    </r>
    <r>
      <rPr>
        <vertAlign val="superscript"/>
        <sz val="12"/>
        <color indexed="8"/>
        <rFont val="Times New Roman"/>
        <family val="1"/>
        <charset val="204"/>
      </rPr>
      <t xml:space="preserve">3 </t>
    </r>
    <r>
      <rPr>
        <sz val="12"/>
        <color indexed="8"/>
        <rFont val="Times New Roman"/>
        <family val="1"/>
        <charset val="204"/>
      </rPr>
      <t>в населенных пунктах в нормативном радиусе 200 метров от социально значимых объектов.</t>
    </r>
  </si>
  <si>
    <t>Оборудование жилых домов социально-незащищенных граждан автономными пожарными извещателями, не менее</t>
  </si>
  <si>
    <t>объект</t>
  </si>
  <si>
    <t>Приобретение передвижных емкостей для воды с возможностью установки на них имеющихся мотопомп, не менее</t>
  </si>
  <si>
    <t>Приобретение воздуходувок для тушения полевых пожаров.</t>
  </si>
  <si>
    <t>Приобретение противопожарных ранцев-опрыскивателей, таблеток-смачивателей для РЛО, зажигательный аппарат, не менее</t>
  </si>
  <si>
    <t>Обеспечение пожарной безопасности на территории Чугуевского муниципального округа</t>
  </si>
  <si>
    <t xml:space="preserve">кол-во муниципальных служащих, работников казенного учреждения администрации Чугуевского муниципального округа, которые обеспечены товарно-материальными ценностями и хозяйственным инвентарем          </t>
  </si>
  <si>
    <t>Подпрограмма  №1 «Содержание и ремонт муниципального жилищного фонда» на 2020-2024 годы</t>
  </si>
  <si>
    <t>Доля объектов муниципального жилищного фонда, соответствующих требованиям законодательства, в общем объеме муниципального жилищного фонда</t>
  </si>
  <si>
    <t>Подпрограмма № 2 «Чистая вода» на 2020-2024 годы</t>
  </si>
  <si>
    <t>Доля  объектов водоснабжения и водоотведения, находящихся в неудовлетворительном состоянии</t>
  </si>
  <si>
    <t>Доля населения, обеспеченных качественными услугами водоснабжения и водоотведения</t>
  </si>
  <si>
    <t>Подпрограмма №4 «Переселение граждан из ветхого и аварийного жилья» на 2020-2024 годы</t>
  </si>
  <si>
    <t xml:space="preserve"> Площадь расселенных жилых помещений, признанных аварийными      </t>
  </si>
  <si>
    <t>тыс.</t>
  </si>
  <si>
    <t>кв.м.</t>
  </si>
  <si>
    <t>Количество граждан, расселенных из жилых помещений признанных аварийными</t>
  </si>
  <si>
    <t>Чел.</t>
  </si>
  <si>
    <t>Подпрограмма № 1 «Поддержка малого и среднего предпринимательства на территории Чугуевского муниципального округа» на 2020-2024 годы</t>
  </si>
  <si>
    <t>Число субъектов малого и среднего предпринима - тельства  на 10 000 человек населения</t>
  </si>
  <si>
    <t>единиц</t>
  </si>
  <si>
    <t>Прирост оборота субъектов малого и среднего предпринимательства</t>
  </si>
  <si>
    <t>Число реализованных проектов субъектов МСП получивших льготную кредитно - лизинговую поддержку</t>
  </si>
  <si>
    <t>Доля работников малых предприятий в общей численности занятых в экономике</t>
  </si>
  <si>
    <t>Доля оборота малых предприятий в объеме оборота полного круга предприятий</t>
  </si>
  <si>
    <t>Численность работников, занятых в сфере малого и среднего предпринимательства</t>
  </si>
  <si>
    <t>человек</t>
  </si>
  <si>
    <t>Количество налогоплательщиков специального налогового режима «Налог на профессиональный доход»</t>
  </si>
  <si>
    <t>Не менее 4</t>
  </si>
  <si>
    <t>1.6</t>
  </si>
  <si>
    <t>1.7</t>
  </si>
  <si>
    <t>Муниципальная программа «Формирование современной городской среды» Чугуевского муниципального округа на 2020-2027 годы</t>
  </si>
  <si>
    <t>Муниципальная программа «Формирование современной городской среды Чугуевского муниципального округа»</t>
  </si>
  <si>
    <t>000</t>
  </si>
  <si>
    <t>Подпрограмма «Формирование современной городской среды» Чугуевского муниципального округа на 2020-2027 годы</t>
  </si>
  <si>
    <t>05</t>
  </si>
  <si>
    <t>081F255550</t>
  </si>
  <si>
    <t>Подпрограмма «Благоустройство территорий, детских и спортивных площадок на территории Чугуевского муниципального округа на 2020-2027 годы»</t>
  </si>
  <si>
    <t>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t>
  </si>
  <si>
    <t>Поддержка муниципальных программ по благоустройству территорий муниципальных образований Приморского края, в рамках софинансирования из краевого бюджета</t>
  </si>
  <si>
    <t>08201S2610</t>
  </si>
  <si>
    <t>Всего по программе</t>
  </si>
  <si>
    <t>Муниципальная программа «Развитие транспортной инфраструктуры Чугуевского муниципального округа» на 2020 - 2024 годы"</t>
  </si>
  <si>
    <t>В том числе:</t>
  </si>
  <si>
    <t>-бюджет Приморского края</t>
  </si>
  <si>
    <t xml:space="preserve"> -бюджет Чугуевского округа</t>
  </si>
  <si>
    <t>Организация транспортного обслуживания населения</t>
  </si>
  <si>
    <t>0390100000</t>
  </si>
  <si>
    <t>0390193130</t>
  </si>
  <si>
    <t>0390121080</t>
  </si>
  <si>
    <t>Приобретение специализированной техники</t>
  </si>
  <si>
    <t>0390200000</t>
  </si>
  <si>
    <t>0390221010</t>
  </si>
  <si>
    <t>Приобретение и установка дорожных знаков, разметка пешеходных переходов и улично-дорожной сети</t>
  </si>
  <si>
    <t>0390321060</t>
  </si>
  <si>
    <t>Содержание и ремонт автомобильных дорог и искуственных сооружений</t>
  </si>
  <si>
    <t>0390321070</t>
  </si>
  <si>
    <t>5.</t>
  </si>
  <si>
    <t>Устройство и восстановление уличного освещения</t>
  </si>
  <si>
    <t>0390321071</t>
  </si>
  <si>
    <t>Паспортизация дорог общего пользования</t>
  </si>
  <si>
    <t>0390321072</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</si>
  <si>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</si>
  <si>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Объем расходов (тыс.руб.), годы</t>
  </si>
  <si>
    <t xml:space="preserve">Муниципальная  
программа «Комплексные меры по профилактике правонарушений на территории Чугуевского муниципального округа» на 2020-2024 годы     
</t>
  </si>
  <si>
    <t>МКУ "ЦООУ"</t>
  </si>
  <si>
    <t>Основное мероприятие "Профилактика правонарушений несовершеннолетних и молодежи, предупреждение детской безнадзорности и беспризорности"</t>
  </si>
  <si>
    <t>1.1</t>
  </si>
  <si>
    <t>Подписка на периодические издания по профилактике безнадзорности и правонарушений среди несовершеннолетних (в т.ч.видеофильмы)</t>
  </si>
  <si>
    <t>0990124030</t>
  </si>
  <si>
    <t>1.2</t>
  </si>
  <si>
    <t xml:space="preserve">Обследование семей, находящихся в социально опасном положении, нуждающихся в помощи государства (приобретение ГСМ)
</t>
  </si>
  <si>
    <t>1.3</t>
  </si>
  <si>
    <t>Содействие развитию молодежных общественных объединений, привлека-ющих в работу «трудных подростков» (заказ имиджевой продукции)</t>
  </si>
  <si>
    <t>1.4</t>
  </si>
  <si>
    <t>Субвенции на создание и обеспечение деятельности комиссии по делам несовершеннолетних и защите их прав</t>
  </si>
  <si>
    <t>Основное мероприятие 2. Профилактика злоупотребления наркотиками, популяризация здорового образа жизни</t>
  </si>
  <si>
    <t>2.1</t>
  </si>
  <si>
    <t>Выявление, учет и организация уничтожения выявленных очагов дикорастущих и культивируемых наркотикосодержащих растений на территории Чугуевского округа</t>
  </si>
  <si>
    <t>0990224040</t>
  </si>
  <si>
    <t>2.2</t>
  </si>
  <si>
    <t>Организация обучения волонтеров, реализующих комплекс мероприятий по профилактике наркомании среди молодежи</t>
  </si>
  <si>
    <t>2.3</t>
  </si>
  <si>
    <t>Организация тренингов, станционных игр, конкурсов, направленных на профилактику употребления наркотических средств в молодежной среде</t>
  </si>
  <si>
    <t>Основное мероприятие 3. Профилактика административных правонарушений, совершенных на территории Чугуевского муниципального округа</t>
  </si>
  <si>
    <t>3.1</t>
  </si>
  <si>
    <t>Субвенции на реализацию отдельных полномочий по созданию административной комиссии</t>
  </si>
  <si>
    <t>0990393030</t>
  </si>
  <si>
    <t>Муниципальная программа «Развитие культуры Чугуевского муниципального округа на 2020–2027 годы»</t>
  </si>
  <si>
    <t>Организация библиотечного обслуживания населения</t>
  </si>
  <si>
    <t>Расходы на обеспечение деятельности (оказание услуг, выполнение работ) централизованной библиотечной системы</t>
  </si>
  <si>
    <t>0290170590</t>
  </si>
  <si>
    <t>Комплектование и обеспечение сохранности библиотечных фондов и обеспечение информационно-техническим оборудованием библиотек</t>
  </si>
  <si>
    <t>08</t>
  </si>
  <si>
    <t>0290192540</t>
  </si>
  <si>
    <t>Государственная поддержка лучших работников муниципальных учреждений культуры, находящихся на территории сельских поселений Приморского края</t>
  </si>
  <si>
    <t>Организация деятельности централизованной клубной системы</t>
  </si>
  <si>
    <t>Расходы на обеспечение деятельности  (оказание услуг, выполнение работ) учреждений</t>
  </si>
  <si>
    <t>0290270590</t>
  </si>
  <si>
    <t>Организация и проведение культурно-массовых мероприятий</t>
  </si>
  <si>
    <t>0290220080</t>
  </si>
  <si>
    <t>0290270591</t>
  </si>
  <si>
    <t>2.4</t>
  </si>
  <si>
    <t>Расходы, связанные с преобразованием сельских поселений</t>
  </si>
  <si>
    <t>0290210080</t>
  </si>
  <si>
    <t>2.5</t>
  </si>
  <si>
    <t>02902R5192</t>
  </si>
  <si>
    <t>2.6</t>
  </si>
  <si>
    <t>Изготовление технической документации на строительство клубов</t>
  </si>
  <si>
    <t>0290220090</t>
  </si>
  <si>
    <t>2.7</t>
  </si>
  <si>
    <t>2.7.1</t>
  </si>
  <si>
    <t>Строительство сельского клуба в селе Верхняя Бреевка</t>
  </si>
  <si>
    <t>Строительство сельского клуба в селе Ленино</t>
  </si>
  <si>
    <t>2.8</t>
  </si>
  <si>
    <t>Изготовление технической документации по объектам недвижимости отрасли культуры</t>
  </si>
  <si>
    <t>0290720320</t>
  </si>
  <si>
    <t>3</t>
  </si>
  <si>
    <t xml:space="preserve">Обеспечение деятельности муниципального казенного учреждения «Центр обеспечения деятельности учреждений культуры» </t>
  </si>
  <si>
    <t>13</t>
  </si>
  <si>
    <t>0290370590</t>
  </si>
  <si>
    <t>4</t>
  </si>
  <si>
    <t>Реализация молодежной политики</t>
  </si>
  <si>
    <t>4.1</t>
  </si>
  <si>
    <t>Проведение мероприятий для детей и молодежи</t>
  </si>
  <si>
    <t>0290420160</t>
  </si>
  <si>
    <t>4.2</t>
  </si>
  <si>
    <t>Выплата стипендии главы Чугуевского муниципального округа социально активной молодежи</t>
  </si>
  <si>
    <t>0290420290</t>
  </si>
  <si>
    <t>4.3</t>
  </si>
  <si>
    <t>Поддержка молодежных общественных объединений</t>
  </si>
  <si>
    <t>0290420310</t>
  </si>
  <si>
    <t>5</t>
  </si>
  <si>
    <t>Формирование доступной среды</t>
  </si>
  <si>
    <t>0290541060</t>
  </si>
  <si>
    <t>6</t>
  </si>
  <si>
    <t xml:space="preserve">Проведение ремонтно-реставрационных работ объектов культурного наследия </t>
  </si>
  <si>
    <t>6.1</t>
  </si>
  <si>
    <t>Содержание и ремонт памятников истории и культуры, в том числе объектов культурного наследия</t>
  </si>
  <si>
    <t>0290620280</t>
  </si>
  <si>
    <t>6.2</t>
  </si>
  <si>
    <t>Разработка проектной документации на проведение работ по сохранению объектов культурного наследия</t>
  </si>
  <si>
    <t>0290692500</t>
  </si>
  <si>
    <t xml:space="preserve"> Муниципальная программа «Развитие физической культуры, спорта и туризма Чугуевского муниципального округа» на 2020–2027 годы</t>
  </si>
  <si>
    <t>Развитие массовой физической культуры и спорта на территории Чугуевского МО</t>
  </si>
  <si>
    <t>11</t>
  </si>
  <si>
    <t>0590170070</t>
  </si>
  <si>
    <t>1.1.1.</t>
  </si>
  <si>
    <t>Проектирование и строительство физкультурно-оздоровительного комплекса в селе Чугуевка</t>
  </si>
  <si>
    <t>1.1.2.</t>
  </si>
  <si>
    <t>Строительство плавательного бассейна в селе Чугуевка</t>
  </si>
  <si>
    <t>1.1.3.</t>
  </si>
  <si>
    <t>Строительство минифутбольного поля с искуственным покрытием в селе Чугуевка</t>
  </si>
  <si>
    <t>1.1.4.</t>
  </si>
  <si>
    <t xml:space="preserve">Строительство двух плоскостных спортивных сооружений "Комбинированный спортивный комплекс" в селе Чугуевка </t>
  </si>
  <si>
    <t>1.1.5.</t>
  </si>
  <si>
    <t>Строительство спортивных городков в селах района (Булыга-Фадеево,Кокшаровка, Шумный, Соколовка,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</si>
  <si>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1.1.6.</t>
  </si>
  <si>
    <t>Реконструкция стадиона в селе Чугуевка</t>
  </si>
  <si>
    <t>Подготовка оснований для объектов спортивной инфраструктуры</t>
  </si>
  <si>
    <t>0590120220</t>
  </si>
  <si>
    <t>Оснащение объектов спортивной инфраструктуры спортивно-технологическим оборудованием</t>
  </si>
  <si>
    <t>0590122280</t>
  </si>
  <si>
    <t>Создание условий для привлечения населения Чугуевского муниципального округа к занятиям физической культурой и спортом</t>
  </si>
  <si>
    <t xml:space="preserve">Организация и проведение массовых физкультурно-спортивных мероприятий </t>
  </si>
  <si>
    <t>0590220170</t>
  </si>
  <si>
    <t>2.1.1.</t>
  </si>
  <si>
    <t>Приобретение спортивного оборудования, приспособлений, инвентаря, расходных материалов</t>
  </si>
  <si>
    <t>2.1.2.</t>
  </si>
  <si>
    <t>Приобретение наградной атрибутики</t>
  </si>
  <si>
    <t>Развитие адаптивной физичекой культуры</t>
  </si>
  <si>
    <t>0590220180</t>
  </si>
  <si>
    <t>2.2.1.</t>
  </si>
  <si>
    <t>Организация и проведение мероприятий физкультурно-спортивной направленности для лиц с ограниченными возможностями здоровья</t>
  </si>
  <si>
    <t>Поэтапное внедрение Всероссийского физкультурно-спортивного комплекса ГТО на территории Чугуевского муниципального округа</t>
  </si>
  <si>
    <t>0590220210</t>
  </si>
  <si>
    <t>2.3.1.</t>
  </si>
  <si>
    <t>Организация и проведение физкультурно-спортивных мероприятий в рамках Всероссийского физкультурно-спортивного комплекса "Готов к труду и обороне" (ГТО)</t>
  </si>
  <si>
    <t>Участие сборных команд района в соревнованиях, краевого, межрегионального, российского и международного уровней:</t>
  </si>
  <si>
    <t>0590220230</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</si>
  <si>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</si>
  <si>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</si>
  <si>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</si>
  <si>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</si>
  <si>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Пропаганда физической культуры и спорта как составляющей здорового образа жизни населения Чугуевского муниципального округа</t>
  </si>
  <si>
    <t>0590220240</t>
  </si>
  <si>
    <t>Развитие туризма на территории Чугуевского муниципального округа</t>
  </si>
  <si>
    <t>Организация и проведение мероприятий с элементами спортивного туризма</t>
  </si>
  <si>
    <t>3.1.1.</t>
  </si>
  <si>
    <t>Приобретение туристического оборудования, инвентаря, снаряжений и расходных материалов</t>
  </si>
  <si>
    <t>3.1.2.</t>
  </si>
  <si>
    <t>Приобретение призов и наградной атрибутики</t>
  </si>
  <si>
    <t>Разработка и организация работы туристических маршрутов</t>
  </si>
  <si>
    <t>3.2.1.</t>
  </si>
  <si>
    <t>Установка  информационных модулей-гидов с  исторической информацией и фотографиями</t>
  </si>
  <si>
    <t>3.2.2.</t>
  </si>
  <si>
    <t>Установка объектов туристической навигации</t>
  </si>
  <si>
    <t>3.2.3.</t>
  </si>
  <si>
    <t>Подготовка  видовых площадок</t>
  </si>
  <si>
    <t>Федеральный проект "Спорт - норма жизни"</t>
  </si>
  <si>
    <t>Оснащение объктов спортивной инфраструктуры спортивно-технологическим оборудованием</t>
  </si>
  <si>
    <t>059Р552280</t>
  </si>
  <si>
    <t>Развитие спортивной инфраструктуры, находящейся в муниципальной собственности</t>
  </si>
  <si>
    <t>059Р592190</t>
  </si>
  <si>
    <t>059P5S2190</t>
  </si>
  <si>
    <t>Организация физкультурно-спортивной работы по месту жительства</t>
  </si>
  <si>
    <t>059Р5S2220</t>
  </si>
  <si>
    <t>259Р592220</t>
  </si>
  <si>
    <t>Приобретение и поставка спортивного инвентаря, спортивного оборудования и иного имущества для развития лыжного спорта</t>
  </si>
  <si>
    <t>059Р592180</t>
  </si>
  <si>
    <t>059Р5S2180</t>
  </si>
  <si>
    <t>Строительство лыжероллерной трассы в селе Чугуевка</t>
  </si>
  <si>
    <t>Муниципальная программа «Информационное общество Чугуевского муниципального округа» на 2020-2024 годы</t>
  </si>
  <si>
    <t>90</t>
  </si>
  <si>
    <t>Техническое и программное обеспечение администрации Чугуевского муниципального округа</t>
  </si>
  <si>
    <t>125020</t>
  </si>
  <si>
    <t>Организация защиты персональных данных, обеспечение функционирования системы информационной безопасности</t>
  </si>
  <si>
    <t>125030</t>
  </si>
  <si>
    <t>2</t>
  </si>
  <si>
    <t>Основное мероприятие: 
2. Информационная открытость</t>
  </si>
  <si>
    <t>2000000</t>
  </si>
  <si>
    <t>Обеспечение бесперебойного круглосуточного функционирования официального сайта администрации Чугуевского муниципального округа</t>
  </si>
  <si>
    <t>225040</t>
  </si>
  <si>
    <t>Субсидии на финансовое обеспечение выполнения муниципального задания муниципальному автономному учреждению «Редакция газеты «Наше время»</t>
  </si>
  <si>
    <t>Основное мероприятие "Обеспечение правовых и организационных мер, направленных на предупреждение, выявление и последующее устранение причин коррупции"</t>
  </si>
  <si>
    <t>Повышение квалификации муниципальных служащих по образовательным программам в области противодействия коррупции</t>
  </si>
  <si>
    <t>126030</t>
  </si>
  <si>
    <t xml:space="preserve">Муниципальная программа «Развитие муниципальной службы в Чугуевском муниципальном округе» на 2020-2024 годы </t>
  </si>
  <si>
    <t>Основное мероприятие: "Организация профессионального обучения муниципальных служащих"</t>
  </si>
  <si>
    <t>12</t>
  </si>
  <si>
    <t>Подпрограмма № 2 «Управление имуществом, находящимся в собственности и в ведении Чугуевского муниципального округа» на 2020-2024.»</t>
  </si>
  <si>
    <t>Выполнение плана по доходам от приватизации муниципального имущества</t>
  </si>
  <si>
    <t>Выполнение плана по доходам от аренды муниципального имущества</t>
  </si>
  <si>
    <t>Выполнение плана по доходам от аренды земельных участков</t>
  </si>
  <si>
    <t>Выполнение плана по доходам от продажи земельных участков</t>
  </si>
  <si>
    <t>Доля объектов недвижимого имущества, в том числе земельных участков, находящихся в собственности муниципального округа, в отношении которых принято решение по управлению и распоряжению ими по отношению к общему количеству объектов недвижимого имущества, находящихся в собственности муниципального округа</t>
  </si>
  <si>
    <t>Доля объектов недвижимого имущества, в том числе земельных участков, находящихся в собственности муниципального округа, в отношении которых проведены проверки фактического использования и сохранности по отношению к общему количеству объектов недвижимого имущества муниципального округа, за исключением сетей инженерно-технического обеспечения</t>
  </si>
  <si>
    <t>Доля объектов недвижимого имущества, в том числе земельных участков, право собственности муниципального округа на которые зарегистрировано, от общего числа объектов недвижимого имущества, подлежащих государственной регистрации (в рамках текущего года)</t>
  </si>
  <si>
    <t>Количество оказанных услуг по выдаче документов по приватизации квартир муниципального жилищного фонда</t>
  </si>
  <si>
    <t>единиц.</t>
  </si>
  <si>
    <t xml:space="preserve">Подпрограмма № 3  «Создание условий для обеспечения доступным и комфортным жильем
населения Чугуевского муниципального округа» на 2020-2024 годы
</t>
  </si>
  <si>
    <t>Число семей, улучшивших жилищные условия</t>
  </si>
  <si>
    <t xml:space="preserve">Подпрограмма № 4 «Долгосрочное финансовое планирование и организация бюджетного процесса
в Чугуевском муниципальном округе» на 2020-2024 годы»
</t>
  </si>
  <si>
    <t>Доля расходов бюджета муниципального округа, формируемых в рамках муниципальных программ муниципального округа</t>
  </si>
  <si>
    <t>Выполнение плана по доходам бюджета муниципального округа</t>
  </si>
  <si>
    <t>Степень исполнения расходных обязательств бюджета муниципального округа</t>
  </si>
  <si>
    <t>не менее 100</t>
  </si>
  <si>
    <t>Подпрограмма № 5 «Улучшение инвестиционного климата в Чугуевском муниципальном округе» на 2020-2024 годы</t>
  </si>
  <si>
    <t>Прирост инвестиций в основной капитал к предыдущему году</t>
  </si>
  <si>
    <t>процент</t>
  </si>
  <si>
    <t>Темп роста инвестиций в основной капитал в расчете на душу населения</t>
  </si>
  <si>
    <t>Количество созданных инвестиционных площадок (нарастающим итогом)</t>
  </si>
  <si>
    <t>Доля проектов МНПА, прошедших процедуру ОРВ, к доле МНПА, подлежащих процедуре ОРВ</t>
  </si>
  <si>
    <t xml:space="preserve">Мероприятия муниципальной программы «Социально-экономическое развитие  Чугуевского
муниципального округа» на 2020-2024 годы
</t>
  </si>
  <si>
    <t>Общий оборот предприятий, организаций (в сопоставимых ценах) – всего</t>
  </si>
  <si>
    <t>в том числе:</t>
  </si>
  <si>
    <t>промышленными предприятиями (в сопоставимых ценах) в % к предыдущему году</t>
  </si>
  <si>
    <t>«-«</t>
  </si>
  <si>
    <t>сельскохозяйственными предприятиями (всеми категориями хозяйств), в сопоставимых ценах, в % к предыдущему году</t>
  </si>
  <si>
    <t>малым и средним предпринимательством</t>
  </si>
  <si>
    <t>рублей</t>
  </si>
  <si>
    <t>Уровень зарегистрированной безработицы по отношению к экономически активному населению, в %</t>
  </si>
  <si>
    <t>Площадь используемых земель сельскохозяйственного назначения</t>
  </si>
  <si>
    <t>га</t>
  </si>
  <si>
    <t>Повышение урожайности зерновых культур в хозяйствах муниципального округа</t>
  </si>
  <si>
    <t>ц/га</t>
  </si>
  <si>
    <t>Увеличение поголовья КРС в хозяйствах муниципального округа</t>
  </si>
  <si>
    <t>голов</t>
  </si>
  <si>
    <t>Увеличение производство молочной продукции (к уровню прошлого года)</t>
  </si>
  <si>
    <t>Количество хозяйств        (начинающих фермеров), получивших гранты по Государственной программе Приморского края</t>
  </si>
  <si>
    <t>Количество мероприятий по оказанию консультативной помощи сельскохозяйственным товаропроизводителям, планирующим получить государственную поддержку</t>
  </si>
  <si>
    <t>ед</t>
  </si>
  <si>
    <t>% к предыдущему году</t>
  </si>
  <si>
    <t>Ежемесячные денежные выплаты опекунам (попечителям) на содержание детей, находящихся под опекой (попечительством)</t>
  </si>
  <si>
    <t>0490293051</t>
  </si>
  <si>
    <t>323</t>
  </si>
  <si>
    <t>Вознаграждение приемным родителям</t>
  </si>
  <si>
    <t>0490293053</t>
  </si>
  <si>
    <t>5.4</t>
  </si>
  <si>
    <t>00</t>
  </si>
  <si>
    <t>0490300000</t>
  </si>
  <si>
    <t>Разработка проекта генерального плана и правил землепользования Чугуевского муниципального округа</t>
  </si>
  <si>
    <t>04902322300</t>
  </si>
  <si>
    <t>Субсидии некомерческим организациям, не являющимися муниципальными организациями</t>
  </si>
  <si>
    <t>0490343030</t>
  </si>
  <si>
    <t>633</t>
  </si>
  <si>
    <t>Муниципальная программа "Содержание и благоустройство Чугуевского муниципального округа" на 2020-2024 годы</t>
  </si>
  <si>
    <t>Организация ритуальных услуг и содержание мест захоронения</t>
  </si>
  <si>
    <t>1</t>
  </si>
  <si>
    <t>Организация мероприятий по благоустройству территорий Чугуевского муницпального округа</t>
  </si>
  <si>
    <t>1690224020</t>
  </si>
  <si>
    <t>Муниципальная программа «Энергосбережение и энергетическая эффективность Чугуевского муниципального округа" на 2020-2024 годы</t>
  </si>
  <si>
    <t>0790223030</t>
  </si>
  <si>
    <t>0790223040</t>
  </si>
  <si>
    <t>Проведение информационной пропаганды, направленной на профилактику терроризма и экстремизма</t>
  </si>
  <si>
    <t>14</t>
  </si>
  <si>
    <t xml:space="preserve">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2020-2024 годы»  </t>
  </si>
  <si>
    <t>Обеспечение мер  по предупреждению, ликвидации снижение и смягчение рисков последствий ЧС</t>
  </si>
  <si>
    <t>15</t>
  </si>
  <si>
    <t>Приобретение и установка звуковых сирен оповещения населения</t>
  </si>
  <si>
    <t>Создание условий для организации работы добровольной пожарной охраны</t>
  </si>
  <si>
    <t>Создание условий для забора воды пожарной техникой</t>
  </si>
  <si>
    <t>Обеспечение, приобретение и содержание пожаротехнических средств</t>
  </si>
  <si>
    <t>226100</t>
  </si>
  <si>
    <t>Муниципальная программа "Материально - техническое обеспечение органов местного самоуправления Чугуевского муниципального Округа" на 2020-2024 годы</t>
  </si>
  <si>
    <t>Расходы по оплате договоров , контрактов на выполнеие  работ, оказание услуг, связанных с материально- техническим обеспечением органов местного самоуправления</t>
  </si>
  <si>
    <t>1090170120</t>
  </si>
  <si>
    <t>1090170590</t>
  </si>
  <si>
    <t>109010591</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</si>
  <si>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2020-2024 годы</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</si>
  <si>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t>
  </si>
  <si>
    <t>Подпрограмма  «Содержание и ремонт муниципального жилищного фонда»</t>
  </si>
  <si>
    <t>Основное мероприятие: "Внедрение современных механизмов стимулирования муниципальных служащих, повышения престижа муниципальной службы"</t>
  </si>
  <si>
    <t>300000</t>
  </si>
  <si>
    <t>расходы на выплату единовременного денежного поощрения за присвоение звания Лучший муниципальный служащий"</t>
  </si>
  <si>
    <t>Пенсии за выслугу лет лицам, замещавшим должности муниципальной службы в органах местного самоуправления Чугуевского муниципального округа</t>
  </si>
  <si>
    <t xml:space="preserve">Муниципальная  
программа «Социально-экономическое развитие Чугуевского муниципального округа» на 2020-2024 годы     </t>
  </si>
  <si>
    <t>Федеральный бюджет</t>
  </si>
  <si>
    <t>Краевой бюджет</t>
  </si>
  <si>
    <t>Бюджет округа</t>
  </si>
  <si>
    <t>Иные внебюджетные источники</t>
  </si>
  <si>
    <t>0420000000</t>
  </si>
  <si>
    <t>Основное мероприятие "Формирование объектов недвижимости, обеспечение государственной регистрации, возникновения, изменения и прекращения права собственности Чугуевского муниципального округа"</t>
  </si>
  <si>
    <t>0420100000</t>
  </si>
  <si>
    <t>Обеспечение проведения технической инвентаризации объектов недвижимости, изготовления технической документации, формирование земельных участков для организации проведения конкурсов и аукционов</t>
  </si>
  <si>
    <t>0420140010</t>
  </si>
  <si>
    <t>Формирование земельных участков для организации проведения конкурсов и аукционов, предоставления гражданам, имеющим трех и более детей, молодым семьям и семьям с двумя детьми</t>
  </si>
  <si>
    <t>Основное мероприятие "Проведение оценки рыночной стоимости муниципального имущества"</t>
  </si>
  <si>
    <t>0420240020</t>
  </si>
  <si>
    <t>Обеспечение проведения оценки рыночной стоимости объектов недвижимости, земельных участков, а также права аренды на объекты недвижимости и земельные участки</t>
  </si>
  <si>
    <t>Подпрограмма "Создание условий для обеспечения доступным и комфортным жильем населения Чугуевского муниципального округа" на 2020-2024 годы</t>
  </si>
  <si>
    <t>Подпрограмма "Долгосрочное финансовое планирование и организация бюджетного процесса в Чугуевском муниципальном округе" на 2020-2024 годы</t>
  </si>
  <si>
    <t>972</t>
  </si>
  <si>
    <t>0440000000</t>
  </si>
  <si>
    <t>Основное мероприятие "Совершенствование бюджетного процесса""</t>
  </si>
  <si>
    <t>Руководство и управление в сфере совершенствования бюджетного процесса</t>
  </si>
  <si>
    <t>0440110030</t>
  </si>
  <si>
    <t>Подпрограмма "Улучшение инвестиционного климата в  Чугуевском муниципальном округе" на 2020-2024 годы</t>
  </si>
  <si>
    <t>Бюджет Приморского края</t>
  </si>
  <si>
    <t>5.1</t>
  </si>
  <si>
    <t>Поддержка традиционно сложившихся и развитие новых производств</t>
  </si>
  <si>
    <t xml:space="preserve">Обновление основных производственных фондов промышленных предприятий </t>
  </si>
  <si>
    <t>Строительство деревообрабатывающих предприятий</t>
  </si>
  <si>
    <t>Создание новых рабочих мест</t>
  </si>
  <si>
    <t>Строительство фабрики экологически чистых игрушек в с. Чугуевка</t>
  </si>
  <si>
    <t>Реконструкция и строительство объектов торговли, общественного питания</t>
  </si>
  <si>
    <t>5.2</t>
  </si>
  <si>
    <t>Повышение эффективности агропромышленного комплекса</t>
  </si>
  <si>
    <t>Приобретение племенного скота</t>
  </si>
  <si>
    <t>Строительство фермы КРС в муниципальном округе</t>
  </si>
  <si>
    <t>Сохранение и поддержание плодородия земель путем внесения минеральных удобрений и средств химизации</t>
  </si>
  <si>
    <t>Приобретение техники и оборудования</t>
  </si>
  <si>
    <t>Вовлечение в оборот неиспользуемых сельскохозяйственных угодий</t>
  </si>
  <si>
    <t>5.3</t>
  </si>
  <si>
    <t>0490241010</t>
  </si>
  <si>
    <t>оплата проезда беременных женщин и больных туберкулёзом на приём к врачу (в границах Чугуевского муниципального района)</t>
  </si>
  <si>
    <t>0490241020</t>
  </si>
  <si>
    <t>единовременная выплата на погребение умершего почетного гражданина Чугуевского муниципального округа (района)</t>
  </si>
  <si>
    <t>0490242020</t>
  </si>
  <si>
    <t>0490293160</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</si>
  <si>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</si>
  <si>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0490252600</t>
  </si>
  <si>
    <t xml:space="preserve"> - летнее, в том числе:</t>
  </si>
  <si>
    <t>планировка автогрейдером дорог Чугуевского муниципального округа</t>
  </si>
  <si>
    <t>Отсыпка дорог Чугуевского муниципального округа</t>
  </si>
  <si>
    <t>3.2.4.</t>
  </si>
  <si>
    <t>Ямочный ремонт дорог Чугуевского муниципального округа</t>
  </si>
  <si>
    <t>Укрепление обочин дорог Чугуевского муниципального округа</t>
  </si>
  <si>
    <t>Ремонт исодержание искуственных сооружений (мостов, трубопереездов) в селах Чугуевского муниципального округа</t>
  </si>
  <si>
    <t>Очистка дорог от мусора, расчистка свалок вдоль дорог</t>
  </si>
  <si>
    <t>Уборка опасных деревьев</t>
  </si>
  <si>
    <t>Скашивание травы вдоль дорог</t>
  </si>
  <si>
    <t>Ремонт автомобильных дорог общего пользования местного значения населенных пунктов Чугуевского муниципального округа</t>
  </si>
  <si>
    <t>Устройство и восстановление уличного освещения вдоль дорог Чугуевского муниципального округа</t>
  </si>
  <si>
    <t>3.3.1.</t>
  </si>
  <si>
    <t>Муниципальная программа "Развитие культуры Чугуевского муниципального округа" на 2020-2027 годы</t>
  </si>
  <si>
    <t>федеральный бюджет</t>
  </si>
  <si>
    <t>краевой бюджет</t>
  </si>
  <si>
    <t>бюджет ЧМО</t>
  </si>
  <si>
    <t>Развитие адаптивной физической культуры</t>
  </si>
  <si>
    <t>Содержание линий уличного освещения</t>
  </si>
  <si>
    <t>Ремонт и модернизация тепловых сетей</t>
  </si>
  <si>
    <t xml:space="preserve">
</t>
  </si>
  <si>
    <t>№ п/п</t>
  </si>
  <si>
    <t xml:space="preserve">Наименование   
подпрограммы,  
мероприятия,   
  отдельного   
  мероприятия  
</t>
  </si>
  <si>
    <t>1.1.</t>
  </si>
  <si>
    <t>1.</t>
  </si>
  <si>
    <t>1.2.</t>
  </si>
  <si>
    <t>1.3.</t>
  </si>
  <si>
    <t>1.4.</t>
  </si>
  <si>
    <t>1.2.1</t>
  </si>
  <si>
    <t>1.2.2</t>
  </si>
  <si>
    <t>1.2.3</t>
  </si>
  <si>
    <t>1.2.4</t>
  </si>
  <si>
    <t>1.2.5</t>
  </si>
  <si>
    <t>1.2.6</t>
  </si>
  <si>
    <t>1.2.7</t>
  </si>
  <si>
    <t>1.2.8</t>
  </si>
  <si>
    <t>1.2.9</t>
  </si>
  <si>
    <t>1.3.1</t>
  </si>
  <si>
    <t xml:space="preserve">Источники ресурсного    
  обеспечения        
</t>
  </si>
  <si>
    <t>1.1.1</t>
  </si>
  <si>
    <t>1.1.2</t>
  </si>
  <si>
    <t>1.1.3</t>
  </si>
  <si>
    <t xml:space="preserve">Целевой индикатор, показатель (наименование)
</t>
  </si>
  <si>
    <t xml:space="preserve">Единица измерения
</t>
  </si>
  <si>
    <t xml:space="preserve">   в году, предшествующем отчетному финансовому году     
</t>
  </si>
  <si>
    <t xml:space="preserve">Значения целевых индикаторов, показателей муниципальной программы 
</t>
  </si>
  <si>
    <t xml:space="preserve">в отчетном году   
</t>
  </si>
  <si>
    <t>План</t>
  </si>
  <si>
    <t>Факт</t>
  </si>
  <si>
    <t xml:space="preserve">   Обоснование отклонений значений целевого индикатора, показателя на   
 конец отчетного года (при наличии)</t>
  </si>
  <si>
    <t>%</t>
  </si>
  <si>
    <t xml:space="preserve">
%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</si>
  <si>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</si>
  <si>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Мероприятия по профилактике терроризма и экстремизма</t>
  </si>
  <si>
    <t>Мероприятия по пожарной безопасности</t>
  </si>
  <si>
    <t xml:space="preserve">федеральный бюджет (иные межбюджетные трансферты)     </t>
  </si>
  <si>
    <t xml:space="preserve">краевой бюджет (субсидии, субвенции, иные межбюджетные трансферты)     </t>
  </si>
  <si>
    <t>Субвенции на организацию и обеспечение оздоровления и отдыха детей Примрского края (за исключением организации отдыха детей в каникулярное время)</t>
  </si>
  <si>
    <t xml:space="preserve">Фактические
расходы  
(тыс. руб.) 
</t>
  </si>
  <si>
    <t xml:space="preserve">Оценка расходов              (в соответствии с муниципальной программой),
  тыс. руб.   
</t>
  </si>
  <si>
    <t xml:space="preserve">Мероприятия по трудоустройству несовершеннолетних </t>
  </si>
  <si>
    <t>Расходы на приобретение коммунальных услуг</t>
  </si>
  <si>
    <t>Доля выпускников муниципальных общеобразовательных организаций, не сдавших единый государственный экзамен, в общей численности выпускников муниципальных общеобразовательных организаций</t>
  </si>
  <si>
    <t>2.2.</t>
  </si>
  <si>
    <t>3.3.</t>
  </si>
  <si>
    <t>Доля детей в возрасте от 5 до 18 лет, охваченных дополнительным образованием</t>
  </si>
  <si>
    <t>Удельный вес численности обучающихся, занимающихся в первую смену, в общей численности обучающихся общеобразовательных организаций</t>
  </si>
  <si>
    <t>2.3.</t>
  </si>
  <si>
    <t>2.1.</t>
  </si>
  <si>
    <t>Обеспечение доступности дошкольного образования от 0 до 7 лет (уменьшение общей очереди) %</t>
  </si>
  <si>
    <t>Количество дополнительных мест в дошкольных организациях для детей в возрасте от 2 месяцев до 3 лет, созданных в ходе реализации муниципальной программы</t>
  </si>
  <si>
    <t>ед.</t>
  </si>
  <si>
    <t>Доступность дошкольного образования для детей в возрасте от 2 месяцев до 3 лет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очереди на получение в текущем году дошкольного образования)</t>
  </si>
  <si>
    <t>3.1.</t>
  </si>
  <si>
    <t>3.2.</t>
  </si>
  <si>
    <t>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организациях общего образования</t>
  </si>
  <si>
    <t>3.4.</t>
  </si>
  <si>
    <t>Доля учащихся 4 - 11 классов, принимающих участие в школьном этапе Всероссийской олимпиады школьников</t>
  </si>
  <si>
    <t>3.5.</t>
  </si>
  <si>
    <t>Удельный вес численности высококвалифицированных педагогических работников в общей численности квалифицированных педагогических работников в округе в сфере образования.</t>
  </si>
  <si>
    <t>Удельный вес численности учителей общеобразовательных организаций в возрасте до 35 лет в общей численности учителей общеобразовательных организаций</t>
  </si>
  <si>
    <t>Количество одарённых детей Чугуевского муниципального округа, принявших участие в сменах всероссийских детских образовательных центров</t>
  </si>
  <si>
    <t>чел.</t>
  </si>
  <si>
    <t>4.1.</t>
  </si>
  <si>
    <t>Число детей, охваченных деятельностью детских технопарков «Кванториум» (мобильных технопарков «Кванториум») и других проектов, направленных на обеспечение доступности дополнительных общеобразовательных программ естественнонаучной и технической направленностей</t>
  </si>
  <si>
    <t>4.2.</t>
  </si>
  <si>
    <t>Доля детей и подростков, охваченных всеми формами отдыха и оздоровления, занятости от общего числа детей в возрасте от 7 до 17 лет</t>
  </si>
  <si>
    <t>4.3.</t>
  </si>
  <si>
    <t>Доля детей и подростков, охваченных льготой из краевого бюджета по оплате стоимости путевки в организации отдыха, от общего числа детей в возрасте от 7 до 15 лет</t>
  </si>
  <si>
    <t>4.4.</t>
  </si>
  <si>
    <t>Доля оздоровленных детей, находящихся в трудной жизненной ситуации, от общего числа детей от 6 до 17 лет, находящихся в трудной жизненной ситуации, подлежащих оздоровлению</t>
  </si>
  <si>
    <t>4.5.</t>
  </si>
  <si>
    <t>Доля детей, оздоровленных во всех типах оздоровительных организаций, получивших выраженный оздоровительный эффект</t>
  </si>
  <si>
    <t>4.6.</t>
  </si>
  <si>
    <t>Количество функционирующих детских оздоровительных лагерей на базе муниципальных образовательных учреждений</t>
  </si>
  <si>
    <t>4.7.</t>
  </si>
  <si>
    <t>Количество выпускников школ, принявших участие в празднике выпускников школ Чугуевского муниципального округа</t>
  </si>
  <si>
    <t>Основное мероприятие "Развитие инфраструктуры организаций дошкольного образования"</t>
  </si>
  <si>
    <t>Мероприятия по информатизации системы образования</t>
  </si>
  <si>
    <t>Строительство, реконструкция зданий (в том числе проекто-изыскательские работы)</t>
  </si>
  <si>
    <t>Мероприятия по капитальному ремонту  зданий и  помещений учреждений (в том числе проектно - изыскательские работы)</t>
  </si>
  <si>
    <t>Основное мероприятие "Реализация образовательных программ дошкольного образования"</t>
  </si>
  <si>
    <t>Мероприятия по по охране труда</t>
  </si>
  <si>
    <t>Приобретение витамина С для детей, посещающих муниципальные дошкольные учреждения</t>
  </si>
  <si>
    <t>Расходы на обеспечение деятельности (оказание услуг, выполнение работ) муниципальных учреждений</t>
  </si>
  <si>
    <t>Количество благоустроенных дворовых территорий многоквартирных жилых домов</t>
  </si>
  <si>
    <t>Ед.</t>
  </si>
  <si>
    <t>Количество благоустроенных территорий общего пользования населения</t>
  </si>
  <si>
    <t>Количество благоустроенных территорий, детских и спортивных площадок</t>
  </si>
  <si>
    <t>Основное мероприятие "Управление в сфере реализации развития отрасли образования"</t>
  </si>
  <si>
    <t>4.1.1</t>
  </si>
  <si>
    <t>4.1.2</t>
  </si>
  <si>
    <t>Расходы на обеспечение деятельности (оказание услуг, выполнение работ) учреждений</t>
  </si>
  <si>
    <t>4.1.3</t>
  </si>
  <si>
    <t>Всего</t>
  </si>
  <si>
    <t>бюджет  Чугуевского муниципального округа</t>
  </si>
  <si>
    <t xml:space="preserve">краевой бюджет (субсидии, субвенции, иные межбюджетные трансферты),   бюджет  Чугуевского муниципального округа  </t>
  </si>
  <si>
    <t>Форма 6</t>
  </si>
  <si>
    <t>Форма 7</t>
  </si>
  <si>
    <t xml:space="preserve">Наименование муниципальной программы,  подпрограммы, отдельного   
  мероприятия  
</t>
  </si>
  <si>
    <t xml:space="preserve">Код бюджетной классификации </t>
  </si>
  <si>
    <t>ГРБС</t>
  </si>
  <si>
    <t>РзПр</t>
  </si>
  <si>
    <t>ЦСт</t>
  </si>
  <si>
    <t>ВР</t>
  </si>
  <si>
    <t>Рз</t>
  </si>
  <si>
    <t>Пр</t>
  </si>
  <si>
    <t>07</t>
  </si>
  <si>
    <t>01</t>
  </si>
  <si>
    <t>0110120190</t>
  </si>
  <si>
    <t>244</t>
  </si>
  <si>
    <t>0110170070</t>
  </si>
  <si>
    <t>414</t>
  </si>
  <si>
    <t>0110170080</t>
  </si>
  <si>
    <t>243</t>
  </si>
  <si>
    <t>0110220050</t>
  </si>
  <si>
    <t>0110220060</t>
  </si>
  <si>
    <t>0110220100</t>
  </si>
  <si>
    <t>0110220150</t>
  </si>
  <si>
    <t>0110270590</t>
  </si>
  <si>
    <t>111</t>
  </si>
  <si>
    <t>112</t>
  </si>
  <si>
    <t>119</t>
  </si>
  <si>
    <t>851</t>
  </si>
  <si>
    <t>852</t>
  </si>
  <si>
    <t>853</t>
  </si>
  <si>
    <t>0110270591</t>
  </si>
  <si>
    <t>0110293070</t>
  </si>
  <si>
    <t>10</t>
  </si>
  <si>
    <t>04</t>
  </si>
  <si>
    <t>0110293090</t>
  </si>
  <si>
    <t>313</t>
  </si>
  <si>
    <t>03</t>
  </si>
  <si>
    <t>321</t>
  </si>
  <si>
    <t>971</t>
  </si>
  <si>
    <t>011P252320</t>
  </si>
  <si>
    <t>02</t>
  </si>
  <si>
    <t>612</t>
  </si>
  <si>
    <t>0120210060</t>
  </si>
  <si>
    <t>831</t>
  </si>
  <si>
    <t>0120220050</t>
  </si>
  <si>
    <t>0120220060</t>
  </si>
  <si>
    <t>0120220150</t>
  </si>
  <si>
    <t>0120270390</t>
  </si>
  <si>
    <t>0120270590</t>
  </si>
  <si>
    <t>611</t>
  </si>
  <si>
    <t>0120270591</t>
  </si>
  <si>
    <t>0120293060</t>
  </si>
  <si>
    <t>0120393150</t>
  </si>
  <si>
    <t>0120441060</t>
  </si>
  <si>
    <t>06</t>
  </si>
  <si>
    <t>012E593140</t>
  </si>
  <si>
    <t>0130170490</t>
  </si>
  <si>
    <t>0130170491</t>
  </si>
  <si>
    <t>0130170690</t>
  </si>
  <si>
    <t>0130170691</t>
  </si>
  <si>
    <t>974</t>
  </si>
  <si>
    <t>0130221050</t>
  </si>
  <si>
    <t>0130293080</t>
  </si>
  <si>
    <t>0130320160</t>
  </si>
  <si>
    <t>09</t>
  </si>
  <si>
    <t>0190420060</t>
  </si>
  <si>
    <t>0190470590</t>
  </si>
  <si>
    <t>0190470591</t>
  </si>
  <si>
    <t>Форма 8</t>
  </si>
  <si>
    <t>0120170060</t>
  </si>
  <si>
    <t>Приобретение технологического оборудования</t>
  </si>
  <si>
    <t>Субсидии на иные цели (Приобретение технологического оборудования)</t>
  </si>
  <si>
    <t>0120253030</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</si>
  <si>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</si>
  <si>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2.2.14</t>
  </si>
  <si>
    <t>2.2.15</t>
  </si>
  <si>
    <t>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</si>
  <si>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01203R3041</t>
  </si>
  <si>
    <t>2.3.3</t>
  </si>
  <si>
    <t>2.3.4</t>
  </si>
  <si>
    <t>Расходы на предупреждение распространения коронавирусной инфекции</t>
  </si>
  <si>
    <t>0120229070</t>
  </si>
  <si>
    <t>план</t>
  </si>
  <si>
    <t xml:space="preserve">факт </t>
  </si>
  <si>
    <t>Форма 9</t>
  </si>
  <si>
    <t xml:space="preserve">Наименование муниципальной услуги (выполняемой работы)    
</t>
  </si>
  <si>
    <t xml:space="preserve">   Значение показателя объема муниципальной услуги (работы)   
</t>
  </si>
  <si>
    <t xml:space="preserve">Расходы бюджета Чугуевского муниципального округа на оказание муниципальной услуги (выполнение работ), рублей               
</t>
  </si>
  <si>
    <t xml:space="preserve">сводная бюджетная роспись на 1 января отчетного года    
</t>
  </si>
  <si>
    <t xml:space="preserve">сводная бюджетная роспись на 31 декабря отчетного года    
</t>
  </si>
  <si>
    <t xml:space="preserve">кассовое исполнение    
</t>
  </si>
  <si>
    <t xml:space="preserve">Услуги по предоставлению общедоступного и бесплатного дошкольного образования в муниципальных дошкольных образовательных организациях по основным образовательным программам </t>
  </si>
  <si>
    <t>Услуги по предоставлению общедоступного и бесплатного начального общего, основного общего, среднего (полного) общего, дополнительного и дошкольного образования по основным общеобразовательным программам в общеобразовательных организациях</t>
  </si>
  <si>
    <t xml:space="preserve">  «Развитие образования Чугуевского муниципального округа» 
на 2020 - 2024 годы
</t>
  </si>
  <si>
    <t>Услуги по предоставлению дополнительного образования детям в организациях дополнительного образования</t>
  </si>
  <si>
    <t>Форма 10</t>
  </si>
  <si>
    <t>Доля населения среднего возраста (женщины в возрасте 30 - 54 лет, мужчины в возрасте 30 - 59 лет), систематически занимающегося физической культурой и спортом в общей численности населения среднего возраста Чугуевского муниципального округа</t>
  </si>
  <si>
    <t>Доля населения старшего возраста (женщины в возрасте 55 - 79 лет, мужчины в возрасте 60 - 79 лет), систематически занимающегося физической культурой и спортом в общей численности населения старшего возраста Чугуевского муниципального округа</t>
  </si>
  <si>
    <t>Доля лиц с ограниченными возможностями здоровья и инвалидов , систематически занимающихся физической культурой и спортом, в общей численности данной категории населения Чугуевского муниципального округа</t>
  </si>
  <si>
    <t>Количество созданных (введенных в эксплуатацию), реконструированных, капитально отремонтированных объектов спорта</t>
  </si>
  <si>
    <t>Количество оборудованных плоскостных спортивных сооружений</t>
  </si>
  <si>
    <t>Количество объектов туристской навигации и ориентирующей информации (с нарастающим итогом)</t>
  </si>
  <si>
    <t xml:space="preserve">Отсутствие денежных средств в бюджете Чугуевского муниципального округа </t>
  </si>
  <si>
    <t>Количество мероприятий туристской направленности</t>
  </si>
  <si>
    <t>Доля модернизированных средств вычислительной техники, программного обеспечения, информационных систем, средств защиты информации</t>
  </si>
  <si>
    <t>-</t>
  </si>
  <si>
    <t>Период бесперебойного круглосуточного функционирование официального сайта администрации Чугуевского муниципального округа в течение календарного года</t>
  </si>
  <si>
    <t>сут.</t>
  </si>
  <si>
    <t>Посещаемость официального сайта администрации Чугуевского муниципального района в год</t>
  </si>
  <si>
    <t>Количество произведенных и размещенных информационных материалов на Интернет-ресурсах (официальный сайт администрации Чугуевского муниципального округа и социальные сети)</t>
  </si>
  <si>
    <t>шт.</t>
  </si>
  <si>
    <t>Ежегодный объем печатной продукции МАУ «Редакция газеты «Наше время»</t>
  </si>
  <si>
    <t>Доля устраненных коррупционных факторов в муниципальных правовых актах (проектах), прошедших антикоррупционную экспертизу, от общего числа выявленных коррупционных факторов</t>
  </si>
  <si>
    <t>Доля муниципальных служащих (руководителей муниципальных учреждений),  представивших в установленный срок сведения о доходах, расходах, об имуществе и обязательствах имущественного характера от общего числа муниципальных служащих и руководителей муниципальных учреждений, представляющих указанные сведения</t>
  </si>
  <si>
    <t>Уменьшение к 2024 году количества муниципальных служащих (руководителей муниципальных учреждений), привлеченных к дисциплинарной ответственности за нарушение требований антикоррупционного законодательства, на 80 % (к числу привлеченных к дисциплинарной ответственности в 2019 году);</t>
  </si>
  <si>
    <t>Доля установленных фактов коррупции, от общего количества жалоб и обращений граждан, поступивших за отчетный период</t>
  </si>
  <si>
    <t>Доля муниципальных служащих, прошедших обучение по повышению квалификации, в должностные обязанности которых входит участие в противодействии коррупции и обучение муниципальных служащих, впервые поступивших на муниципальную службу для замещения должностей, включенных в перечни должностей, установленные нормативными правовыми актами Российской Федерации, по образовательным программам в области противодействия коррупции</t>
  </si>
  <si>
    <t>Уровень обеспечения доступа населения информацией о противодействии коррупции на территории Чугуевского муниципального округа</t>
  </si>
  <si>
    <t xml:space="preserve">Муниципальная программа «О противодействии коррупции  в Чугуевском муниципальном округе» на 2020-2024 годы                                                                                                                                                                                            </t>
  </si>
  <si>
    <t>Доля нормативных правовых актов в сфере муниципальной службы, соответствующих законодательству о муниципальной службе</t>
  </si>
  <si>
    <t>Доля муниципальных служащих, прошедших аттестацию в отчетном году (от общего количества муниципальных служащих, подлежащих аттестации в отчетном году)</t>
  </si>
  <si>
    <t>Доля муниципальных служащих, прошедших повышение квалификации, профессиональную переподготовку</t>
  </si>
  <si>
    <t>Территории Чугуевского муниципального округа, на которых проведены процедуры благоустройства</t>
  </si>
  <si>
    <r>
      <t>м</t>
    </r>
    <r>
      <rPr>
        <vertAlign val="superscript"/>
        <sz val="12"/>
        <color indexed="8"/>
        <rFont val="Times New Roman"/>
        <family val="1"/>
        <charset val="204"/>
      </rPr>
      <t>2</t>
    </r>
  </si>
  <si>
    <t>Количество кладбищ, на которых проведены работы по текущему содержанию мест захоронения</t>
  </si>
  <si>
    <t>Количество кладбищ, на которых проведены кадастровые работы по установлению границ.</t>
  </si>
  <si>
    <t>Сокращение уровня  потерь в тепловых сетях</t>
  </si>
  <si>
    <t>Снижение уровня потерь  в электрических сетях</t>
  </si>
  <si>
    <t xml:space="preserve">Увеличение доли освещенности улиц  </t>
  </si>
  <si>
    <t>Муниципальная программа «Комплексные меры по профилактике терроризма и экстремизма 
на территории Чугуевского муниципального округа» 
 на 2020 - 2024 годы</t>
  </si>
  <si>
    <r>
      <t xml:space="preserve">Количество информационно - пропагандистских мероприятий </t>
    </r>
    <r>
      <rPr>
        <sz val="11"/>
        <color indexed="8"/>
        <rFont val="Times New Roman"/>
        <family val="1"/>
        <charset val="204"/>
      </rPr>
      <t>по вопросам противодействия терроризму, предупреждению террористических актов, поведению в условиях возникновения ЧС через СМИ и официальный сайт Чугуевского муниципального округа в сети Интернет, не менее</t>
    </r>
  </si>
  <si>
    <r>
      <t xml:space="preserve">СВЕДЕНИЯ О ДОСТИЖЕНИИ ЗНАЧЕНИЙ ЦЕЛЕВЫХ ИНДИКАТОРОВ,
ПОКАЗАТЕЛЕЙ МУНИЦИПАЛЬНЫХ ПРОГРАММ </t>
    </r>
    <r>
      <rPr>
        <b/>
        <u/>
        <sz val="11"/>
        <rFont val="Times New Roman"/>
        <family val="1"/>
        <charset val="204"/>
      </rPr>
      <t>за  2021 год</t>
    </r>
    <r>
      <rPr>
        <b/>
        <sz val="11"/>
        <rFont val="Times New Roman"/>
        <family val="1"/>
        <charset val="204"/>
      </rPr>
      <t xml:space="preserve">
</t>
    </r>
  </si>
  <si>
    <t>Капитальный ремонт зданий муниципальных образовательных учреждений, в рамках софинансирования краевого бюджета</t>
  </si>
  <si>
    <t>Субсидии на иные цели (Мероприятия по профилактике терроризма и экстремизма)</t>
  </si>
  <si>
    <t>247</t>
  </si>
  <si>
    <t>Основное мероприятие "Реализация инициативных проектов"</t>
  </si>
  <si>
    <t>0130120050</t>
  </si>
  <si>
    <t>3..1.3.</t>
  </si>
  <si>
    <t>Субсидии на иные цели (Мероприятия по информатизации системы образования)</t>
  </si>
  <si>
    <t>0130120190</t>
  </si>
  <si>
    <t>013E193140</t>
  </si>
  <si>
    <t>Субсидии бюджетам муниципальных образований Приморского края на реализацию проектов инициативного бюджетирования по направлению "Твой проект"</t>
  </si>
  <si>
    <t>Реализация инициативного проекта по направлению "Твой проект", в рамках софинансирования краевого бюджета</t>
  </si>
  <si>
    <t>По результатам торгов по 3 территориям образовалась экономия. В целях обеспечения эффективного использования средств субсидий из краевого бюджета было принято решение о благоустройстве еще одной спортивно-игровой площадки</t>
  </si>
  <si>
    <t>I</t>
  </si>
  <si>
    <t>бюджет Чугуевского округа</t>
  </si>
  <si>
    <t>Восстановлен6ие и поддержание до нормативных требований транспортно-эксплуатационного состояния автомобильных дорог общего пользования местного значения</t>
  </si>
  <si>
    <t>0390300000</t>
  </si>
  <si>
    <t>3.2</t>
  </si>
  <si>
    <t>3.3</t>
  </si>
  <si>
    <t>3.4</t>
  </si>
  <si>
    <t>3.5</t>
  </si>
  <si>
    <t>Приобретение и установка дорожных знаков, разметка пешеходных переходов и улично-дорожной сети (субсидии МБУ СКС)</t>
  </si>
  <si>
    <t xml:space="preserve"> -*-</t>
  </si>
  <si>
    <r>
      <t xml:space="preserve">Содержание автомобильных дорог </t>
    </r>
    <r>
      <rPr>
        <b/>
        <sz val="11"/>
        <color indexed="8"/>
        <rFont val="Times New Roman"/>
        <family val="1"/>
        <charset val="204"/>
      </rPr>
      <t>(субсидии МБУ СКС)</t>
    </r>
  </si>
  <si>
    <t>Положительный результат  Эффективность мероприятия составила 366,6%</t>
  </si>
  <si>
    <t>Хороший положительный результат.Эффективность мероприятия составила 400%</t>
  </si>
  <si>
    <t>Результат не достигнут проведения индивидуальнойпрофилактической работы с семьями, причины - нежелание родителей пройти лечение от алкогольной зависимости. Эффективность мероприятия составила 73,3%</t>
  </si>
  <si>
    <t>Показатель снизился до 0, так как в ОМВД полгода отсутствовал специалист по выявлению преступлений, связанных с незаконным оборотом наркотических веществ. Эффективность мероприятия 0%</t>
  </si>
  <si>
    <t>Показатель на ед. снижен по вышеуказанной причине. Эффективность мероприятия составила 43,6%</t>
  </si>
  <si>
    <t xml:space="preserve">Увеличение показателя на 9 единиц. Эффективность мероприятия составила 105,7% </t>
  </si>
  <si>
    <t>Отв. Исп.</t>
  </si>
  <si>
    <t>ФБ</t>
  </si>
  <si>
    <t>КБ</t>
  </si>
  <si>
    <t>АЧМО</t>
  </si>
  <si>
    <t>Разработка туристических маршрутов по объектам культурно-исторического наследия</t>
  </si>
  <si>
    <t>059Р520172</t>
  </si>
  <si>
    <t>059Р520173</t>
  </si>
  <si>
    <t xml:space="preserve"> Муниципальная программа «Развитие физической культуры, спорта и туризма в Чугуевского муниципального округа» на 2020–2027 годы</t>
  </si>
  <si>
    <t>Развитие физическо культуры, спорта и туризма в Чууевском муниципальном округе на 2020-2027 годы</t>
  </si>
  <si>
    <t>Муниципальная программа «Развитие физической культуры, спорта и туризма в Чугуевского муниципального округа» на 2020–2027 годы</t>
  </si>
  <si>
    <t>Информирование населения Чугуевского муниципального округа о деятельности органов государственной власти и местного самоуправления в газете "Наше время", объем печатной продукции</t>
  </si>
  <si>
    <t>кв.см</t>
  </si>
  <si>
    <t>Информирование населения Чугуевского муниципального округа о деятельности органов государственной власти и местного самоуправления (Деловое приложение к газете "Наше время" Вестник", объем печатной продукции</t>
  </si>
  <si>
    <t>Отклонение указывает на эффективную работу в области обучения</t>
  </si>
  <si>
    <t>Подпрограмма  "Содержание и ремонт муницпального жилищного фонда"</t>
  </si>
  <si>
    <t>2.1.3</t>
  </si>
  <si>
    <t>2.1.4</t>
  </si>
  <si>
    <t>2.1.5</t>
  </si>
  <si>
    <t>2.1.6</t>
  </si>
  <si>
    <t>2.1.7</t>
  </si>
  <si>
    <t>Подпрограмма "Переселение граждан из ветхого и аварийного жилья"</t>
  </si>
  <si>
    <t>Признание жилых помещений непригодными для проживания и снос жилых помещений, признанных непригодными</t>
  </si>
  <si>
    <t>Подпрограмма "Обеспечение жильем молодых семей"</t>
  </si>
  <si>
    <t>5.1.</t>
  </si>
  <si>
    <t>Субсидия бюджетам мунципальных образований Приморского края на социальные выплаты молодым семьям</t>
  </si>
  <si>
    <t>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t>
  </si>
  <si>
    <t>Комплектование книжных фондов и обеспечение информационно-техническим оборудованием библиотек</t>
  </si>
  <si>
    <t>Комплектование и обеспечение сохранности библиотечных фондов  и обеспечение информационно-техническим оборудованием библиотек</t>
  </si>
  <si>
    <t>Приобретение светового, звукового и мультимедийного оборудования</t>
  </si>
  <si>
    <t>2.8.1</t>
  </si>
  <si>
    <t>Приобретение центральным учреждением культуры клубного типа светового, звукового и мультимедийного оборудования</t>
  </si>
  <si>
    <t>2.9</t>
  </si>
  <si>
    <t>6.3</t>
  </si>
  <si>
    <t>Работы по сохранению объектов культурного наследия</t>
  </si>
  <si>
    <t>Организация  библиотечного обслуживания населения</t>
  </si>
  <si>
    <t>02901S2540</t>
  </si>
  <si>
    <t>Расходы на  предупреждение распространения коронавирусной инфекции</t>
  </si>
  <si>
    <t>Строительство, реконструкция зданий (в том числе проектно-изыскательские работы)</t>
  </si>
  <si>
    <t>0290370591</t>
  </si>
  <si>
    <t>0290329070</t>
  </si>
  <si>
    <t>0290692490</t>
  </si>
  <si>
    <t>Муниципальная программа "Развитие  культуры   Чугуевского муниципального округа" на 2020-2027 годы</t>
  </si>
  <si>
    <t>Отдельное мероприятие "Экономическое празвитие округа"</t>
  </si>
  <si>
    <t>1.1.4</t>
  </si>
  <si>
    <t>1.1.5</t>
  </si>
  <si>
    <t>Отдельное  мероприятие "Повышение материального благосостояния граждан""</t>
  </si>
  <si>
    <t>Отдельное мероприятие "Формирование благоприятных условий жизнедеятельности""</t>
  </si>
  <si>
    <t>МКУ "ЦХО"</t>
  </si>
  <si>
    <t>0113</t>
  </si>
  <si>
    <t>1.1.1.1.</t>
  </si>
  <si>
    <t>приобретение  ГСМ</t>
  </si>
  <si>
    <t>1.1.1.2.</t>
  </si>
  <si>
    <t>приобретение программных продуктов</t>
  </si>
  <si>
    <t>1.1.1.3</t>
  </si>
  <si>
    <t>приобретение материальных запасов, бланочной продукции</t>
  </si>
  <si>
    <t>Аренда помещения, охранные услуги (отдел ЗАГС)</t>
  </si>
  <si>
    <t>Администрация Чугуевскуого МО(соисполнитель)</t>
  </si>
  <si>
    <t xml:space="preserve">Выплата заработной платы </t>
  </si>
  <si>
    <t>Иные выплаты персоналу</t>
  </si>
  <si>
    <t>Начисления на заработную плату</t>
  </si>
  <si>
    <t>Оплата договорв по текущему ремонту, техобслуживание автомобилей, услуги связи, приобретение ТМЦ, охранные услуги)</t>
  </si>
  <si>
    <t>Налог на имущество</t>
  </si>
  <si>
    <t>Прочие налоги и сборы</t>
  </si>
  <si>
    <t>1.2.7.</t>
  </si>
  <si>
    <t>Уплата иных платежей</t>
  </si>
  <si>
    <t>Теплоснабжение, электроснабжение</t>
  </si>
  <si>
    <t>1.3.2</t>
  </si>
  <si>
    <t>Водоснабжение, водоотведение</t>
  </si>
  <si>
    <t>Расходы по оплате договоров , контрактов на выполнение  работ, оказание услуг, связанных с материально- техническим обеспечением органов местного самоуправления</t>
  </si>
  <si>
    <t xml:space="preserve">Количество приобретенных технических средств </t>
  </si>
  <si>
    <t xml:space="preserve">Количество площадей в обслуживаемых административных зданиях, служебных помещениях и сооружениях в муниципальном казенном учреждении. </t>
  </si>
  <si>
    <t>Количечтво транспортных средств для сопровождения муниципальных служащих</t>
  </si>
  <si>
    <t>Подпрограмма «Обеспечение детей-сирот и детей , оставшихся без попечения родителей, лиц из числа детей-сирот и детей, оставшихся без попечения родителей жилыми помещениями»</t>
  </si>
  <si>
    <t>Подпрограмма «Переселение граждан из ветхого и аварийного жилья»</t>
  </si>
  <si>
    <t>Подпрограмма  «Обеспечение жильем молодых семей»</t>
  </si>
  <si>
    <t>06501L4970</t>
  </si>
  <si>
    <t xml:space="preserve">Мероприятия мунципальной программыОбеспечение доступным жильем и качественными услугами жилищно-коммунального хозяйства населения Чугуевского муниципального округа» </t>
  </si>
  <si>
    <t xml:space="preserve">Обеспечение теплоснабжением многоквартирных домов </t>
  </si>
  <si>
    <t>6.</t>
  </si>
  <si>
    <t>0310</t>
  </si>
  <si>
    <t xml:space="preserve">Проведение комплекса мероприятий по расчистке, углублению и берегоукреплению водных объектов, а также водоотводных канав </t>
  </si>
  <si>
    <t>Оплата расходов на составление сметных расчетов по проведению инженерной защиты, расчистке, углублению и берегоукреплению водных объектов, а также водосточных канав, и на проведение экспертизы данных сметных расчетов</t>
  </si>
  <si>
    <t xml:space="preserve">Проведение ежегодного обслуживания, текущего ремонта данных гидротехнических сооружений, а также удаление древесно-кустарниковой растительности  </t>
  </si>
  <si>
    <t>Приобретение дополнительных знаков «Пожарный водозабор» с указателями направления</t>
  </si>
  <si>
    <t>Приобретение и установка баннеров, плакатов, аншлагов с информацией о мерах предосторожности с огнем и о введении особого противопожарного режима</t>
  </si>
  <si>
    <t>Приобретение и распространение информационных листовок, памяток и брошюр на тематику пожарной безопасности</t>
  </si>
  <si>
    <t>Оборудование жилых домов социально-незащищенных граждан автономными пожарными извещателями</t>
  </si>
  <si>
    <t>Приобретение и обслуживание (ремонт) мотопомп, приобретение ледобуров, спец.одежды и инвентаря для добровольных пожарных по селам</t>
  </si>
  <si>
    <t>Приобретение воздуходувок для тушения полевых пожаров</t>
  </si>
  <si>
    <t>Приобретение противопожарных ранцев-опрыскивателей, зажигательных аппаратов и таблеток-смачивателей для РЛО</t>
  </si>
  <si>
    <t>Проведение агитационно-массовой работы с целью привлечения населения в ряды добровольных пожарных</t>
  </si>
  <si>
    <t>1590226060</t>
  </si>
  <si>
    <t>1590226090</t>
  </si>
  <si>
    <t>1590226100</t>
  </si>
  <si>
    <t>Пропаганда здорового образа жизни, профилактика вредных привычек, формирование у населения мотивации к здоровому образу жизни</t>
  </si>
  <si>
    <t>Изготовление и распространение листовок и буклетов</t>
  </si>
  <si>
    <t xml:space="preserve">Проведение профилактических мероприятий антитабачной и антиалкогольной направленности, неинфекционных заболеваний, заболеваний полости рта и заболеваний репродуктивной системы у мужчин  </t>
  </si>
  <si>
    <t>Создание условий для физической активности населения</t>
  </si>
  <si>
    <t>проведение оздоровительных мероприятий</t>
  </si>
  <si>
    <t>Количество распространенных листовок и буклетов</t>
  </si>
  <si>
    <t>шт</t>
  </si>
  <si>
    <t>Показатель выполнен на 100 %</t>
  </si>
  <si>
    <t>Количество публикаций в средствах массовой информации</t>
  </si>
  <si>
    <t>Количество проведенных выставок, лекториев</t>
  </si>
  <si>
    <t>Количество проведенных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сотрудников полиции</t>
  </si>
  <si>
    <t>Муниципальная программа "Укрепление общественного здоровья" на 2021-2027 годы</t>
  </si>
  <si>
    <t>БО</t>
  </si>
  <si>
    <t>Увеличился пассажиропоток по маршрутам на 100,9 %.</t>
  </si>
  <si>
    <t>Протяженность автомобильных дорог, не соответствующих нормативным требованиям, не увеличилась и осталось на уровне плановых показателей</t>
  </si>
  <si>
    <t>Доля протяженности автомобильных дорог, не  отвечающих нормативным требованиям в общей протяженности автомобильных дорог не увеличилась и осталась на уровне плановы показателей</t>
  </si>
  <si>
    <t xml:space="preserve">Показатель перевыполнен на 0,08 п.п, в  связи с:                                    ростом числа граждан, занимающихся скандинавской ходьбой, организацией физкультурно-спортивной работы по месту жительства, организация социального фитнеса </t>
  </si>
  <si>
    <t>Рост показателя на 1,91 п.п. произошел в связи со строительством спортивно-игровых площадок в с. Чугевка по ул. Советская и Черемуховая.</t>
  </si>
  <si>
    <t xml:space="preserve"> 100% уровня  планового показателя</t>
  </si>
  <si>
    <t>Рост показателя на 7 п.п к плановому показателю произошел в связи с организацией бесплатного проката лыж в с. Чугуевка, увеличением численности граждан, занимающихсчя скадинавской ходьбой</t>
  </si>
  <si>
    <t>Снижение показателя на 6,4 п.п. связано с аспространением новой коронавирусной инфекции Ковид-19. Население данной категории находилось в группе риска.</t>
  </si>
  <si>
    <t>Рост показателя перевыполнен на 0,1 п.п.</t>
  </si>
  <si>
    <t>В 2021 году запланировано ввеение  эксплуатацию ФОК. Строительство не завершено в связи с неисполнением подрядчиком обязательств по муниципальному контракту.</t>
  </si>
  <si>
    <t>Постороено 2 плоскостных спортивных сооружения по ул. Совеская, Черемуховая</t>
  </si>
  <si>
    <t>Показатель выполнен на 100%</t>
  </si>
  <si>
    <t>Библиотечное, библиографическое  и информационное обслуживание пользователей библиотеки (организация библиотечного обслуживания)</t>
  </si>
  <si>
    <t>Организация и проведение мероприятий (Организация деятельности централизованной клубной системы)</t>
  </si>
  <si>
    <t>Обеспечение деятельности МКУ "Центр обеспечения деятельности учреждений культуры"</t>
  </si>
  <si>
    <t>Муниципальная программа "Разитие культуры Чугуевского муниципальногоокруга " на 2020-2027годы</t>
  </si>
  <si>
    <t>Муниципальная программа "Информационное общество Чугуевского муниципального округа" на 2020-2024 годы</t>
  </si>
  <si>
    <t>Выполнение планового показателя на 100 %</t>
  </si>
  <si>
    <t xml:space="preserve">Плановый показатель перевыполнен на 27 п.п. </t>
  </si>
  <si>
    <t>Плановвый показатель выполнен на 161,1 %</t>
  </si>
  <si>
    <t>Показатель выполнен на 18,2  %, в связи с отменой мероприятий, проводимых в зданиях сельских клубов (дискотеки, концерты и спектакли) на основании рекомендаций РОСПОТРЕБНАДЗОРА в условиях распространения новой коронавирусной инфекции COVID - 19</t>
  </si>
  <si>
    <t>Плановый показатель выполнен на 102,2%</t>
  </si>
  <si>
    <t>Плановый показатель выполненв 4,5 раза</t>
  </si>
  <si>
    <t>Плановый показатель выполнен на 109,3%</t>
  </si>
  <si>
    <t>Плановый показатель выполнен на 166,4%</t>
  </si>
  <si>
    <t>Плановый показатель выполнен на 108,1%</t>
  </si>
  <si>
    <t>Плановый показатель выполнен на 112,7%</t>
  </si>
  <si>
    <t>Плановый показатель выполнен в 3,4 раза</t>
  </si>
  <si>
    <t>Плановый показатель перевыполнен на 0,7 п.п.</t>
  </si>
  <si>
    <t>Невыполнение планового показателя на 1,7 п.п. связано с недостаочностью финаенсовых средств на исполнение данного показателя</t>
  </si>
  <si>
    <t>Перевыполнение плановых показателей на 33,3 п.п. указывает на эффективную работу в области противодействия коррупции</t>
  </si>
  <si>
    <t>Плановый показатель перевыполнен на 1.3 процентных пункта</t>
  </si>
  <si>
    <t>Плановый показатель перевыполнен на 1,7 проценных пункта</t>
  </si>
  <si>
    <t>Плановый показатель выполнен на 100%</t>
  </si>
  <si>
    <t>Повышение урожайности достигнуто за счет применения минеральных удобрений и средств защиты растений. Плановый показатель выполнен на 180  %</t>
  </si>
  <si>
    <t>Снижение планового показателя  поголовья КРС обусловлено снижением  доли КРС мясного и молочного направления</t>
  </si>
  <si>
    <t>Плановый показатель перевыполнен на 44% Численность субъектов увеличилась в связи с регистрацией самозанятых</t>
  </si>
  <si>
    <t>Плановый показатель перевыполнен на на 2,1 процентных пункта</t>
  </si>
  <si>
    <t>Плановый показатель увеличиля на 4,5 процентных пункта за счет увеличения продаж</t>
  </si>
  <si>
    <t>Доля оборота малых предприятий в общем объеме возрасла на 6,9 процентных пункта</t>
  </si>
  <si>
    <t>Плановый показатель по численности выполнен на 101%.</t>
  </si>
  <si>
    <t>Плановый показатель выполнен в 3,85 раза в связи с введением нового спецрежима.</t>
  </si>
  <si>
    <t>Срок уплаты арендной платы установлен договорами 15 число, следующее за расчетным. месяцем. Некоторые арендаторы арендную плату за декабрь оплачивают в установленный договором срок, т.е. 15 января.</t>
  </si>
  <si>
    <t>Плановый показатель выполнен на 100 %</t>
  </si>
  <si>
    <r>
      <t>Согласно утвержденной программы приватизации к продаже предлагались 2 объекта муниципальной собственности (здание</t>
    </r>
    <r>
      <rPr>
        <sz val="12"/>
        <color rgb="FF000000"/>
        <rFont val="Times New Roman"/>
        <family val="1"/>
        <charset val="204"/>
      </rPr>
      <t xml:space="preserve"> ДК «Строитель» и </t>
    </r>
    <r>
      <rPr>
        <sz val="12"/>
        <color theme="1"/>
        <rFont val="Times New Roman"/>
        <family val="1"/>
        <charset val="204"/>
      </rPr>
      <t>нежилое помещение – магазин) на общую сумму 7 008,0 тыс.руб. Указанные объекты дважды выставлялись на аукцион, однако, ввиду отсутствия заявителей аукционы были признаны несостоявшимися.</t>
    </r>
  </si>
  <si>
    <t xml:space="preserve">Плановый показатель перевыполнен на 1,0 процентный пункт, произошло сокращение урвня потерь в тепловых сетях </t>
  </si>
  <si>
    <t xml:space="preserve">Плановый показатель перевыполнен на 3 процентных пункта, произошло сокращение уровня потерь в электрических сетях </t>
  </si>
  <si>
    <t xml:space="preserve">Плановый показатель перевыполнен на 1 процентный пункт, за счет дополнительного освещения улиц </t>
  </si>
  <si>
    <t>Плановый показатель выполнен а 100 %</t>
  </si>
  <si>
    <t xml:space="preserve">Плановый показатель выполнен на 50%. </t>
  </si>
  <si>
    <t>Плановый показатель выполнен на 214,2 % за счет увечиления проведенных мероприятий</t>
  </si>
  <si>
    <t>Плановый показатель выполнен на 71,4 %. В связи отсутствием сотрудника в отделе по делам ГО и ЧС мероприятие не исполнено в полном объеме в связи с большой загруженностью по наличию ситуации связанной с COVID-19</t>
  </si>
  <si>
    <t>Плановый показатель выолнен на 80%., в свыязи с тем, что не откорректированы плановые показатели</t>
  </si>
  <si>
    <t>Плановый показатель не выполнен, в связи перераспределением бюджетных средств (средства изъяты в пользу других мероприятий)</t>
  </si>
  <si>
    <t>Плановй показатель выполнен на в 5 раз, в свяи с большим объемом размещаемой информации</t>
  </si>
  <si>
    <t>Плановый показатель исполнен на 100 %</t>
  </si>
  <si>
    <t>Плановый показатель исполнен на 38,1 %, в связи незаключением муниципальных контрактов</t>
  </si>
  <si>
    <t>Плановый показатель не выполнен в связи с незаключением муниципальных контрактов</t>
  </si>
  <si>
    <t>Плановый показатель не выполнен в связи с незаключением договоров</t>
  </si>
  <si>
    <t>Плановый показатель выполнен на 93,2 %. Допустимое отклонение 10% в рамках муниципального задания</t>
  </si>
  <si>
    <t>Плановый показатель выполнен на 123,6 %. Дополнительное информирование о Ковид -19. ограничениях, правилах.</t>
  </si>
  <si>
    <t>м.кв</t>
  </si>
  <si>
    <t>чел</t>
  </si>
  <si>
    <t xml:space="preserve">            Муниципальная программа "Содержание и благоустройство Чугуевского муниципального округа" на 2020-2024 годы</t>
  </si>
  <si>
    <t>Данные  по муниципальному задания в представены УЖО</t>
  </si>
  <si>
    <t>Объем расходов (в рублях), годы</t>
  </si>
  <si>
    <t>Муниципальная программа «Формирование современной городской среды» Чугуевского муниципального округа на 2020-2027 годы ( в тыс. руб.)</t>
  </si>
  <si>
    <r>
      <t xml:space="preserve">            </t>
    </r>
    <r>
      <rPr>
        <b/>
        <i/>
        <sz val="12"/>
        <rFont val="Times New Roman"/>
        <family val="1"/>
        <charset val="204"/>
      </rPr>
      <t xml:space="preserve">   Муниципальная программа "Укрепление общественного здоровья" на 2021-2027 годы</t>
    </r>
    <r>
      <rPr>
        <sz val="11"/>
        <rFont val="Times New Roman"/>
        <family val="1"/>
        <charset val="204"/>
      </rPr>
      <t xml:space="preserve"> (в тыс. руб.)</t>
    </r>
  </si>
  <si>
    <t>краевой бюджет  субвенции</t>
  </si>
  <si>
    <t>Бюджет Чугуевского муниципального округа</t>
  </si>
  <si>
    <t>Админист-рация Чугуевс-кого муни-ципального округа</t>
  </si>
  <si>
    <t>МКУ «ЦООУ»</t>
  </si>
  <si>
    <t xml:space="preserve">Подписка на периодические издания по профилактике безнадзорности и правонарушений среди несовершеннолетних (в т.ч. видеофильмы), </t>
  </si>
  <si>
    <t>Обследование семей, находящихся в социально опасном положении, нуждающихся в помощи государства (приобретение ГСМ)</t>
  </si>
  <si>
    <t>Содействие развитию молодежных общественных объединений, привлекающих в работу «трудных подростков» (заказ имиджевой продукции)</t>
  </si>
  <si>
    <t>200000</t>
  </si>
  <si>
    <t>2..1</t>
  </si>
  <si>
    <t>123</t>
  </si>
  <si>
    <t>32290</t>
  </si>
  <si>
    <t>Получены краткосрочные кредиты  двумя К(Ф)К в Рос-сельзоз банке и Примсоцбанке и 2 кредита ИП в Сбербанке</t>
  </si>
  <si>
    <t>В конце отчетного года были проведены аукционы по предоставлению земельных участков в долгосрочную аренду. По условиям договоров оплата за первый год аренды оплачивается до государственной регистрации указанных договоров. Показатель выполнени на 2,03  п.п.</t>
  </si>
  <si>
    <t>Сумма перевыполнения плана составила 29,04 тыс. руб или +0,27 п.п. Выкуп земельных участков носит заявительный характер, поэтому данные доходы не планировались.</t>
  </si>
  <si>
    <t>Приватизация жилья носит заявительный характер. В отчетном году предоставлено 22 объекта жилищного фонда муниципального округа по заявлениям граждан. Плановый показатель выполнен на 2,2 п.п.</t>
  </si>
  <si>
    <t>Мероприятие не реализовано</t>
  </si>
  <si>
    <t>Прирост инвестиций в основной капитал снизился на 10,5 .п,п к плановому показателю</t>
  </si>
  <si>
    <t>Темп роста инвестиций в расчете на душу населения снизились на  10,5 п.п. к плановому показателю</t>
  </si>
  <si>
    <t>Общий оборот всех предприятий увеличился  на 8,9 п.п к плановому покаателю</t>
  </si>
  <si>
    <t>Общий оборот МСП перевыполнен на 2,9 п.п к плановому показателю</t>
  </si>
  <si>
    <t xml:space="preserve">% </t>
  </si>
  <si>
    <t>Производство молочной продукции увеличилась за счет повышения продуктивности дойного стада на 0,8 п.п</t>
  </si>
  <si>
    <t>Оказывались  новые консультационные услуги самозанятым гражданам, процент выполнения плановых показателей составил 125 %.</t>
  </si>
  <si>
    <t>Среднемесячная заработная плата  одного работника в  округе</t>
  </si>
  <si>
    <t>Плановый показатель выполнен на 107,6 %</t>
  </si>
  <si>
    <t>Плановый показатель перевыполнен на 5,4 п.п</t>
  </si>
  <si>
    <t>Общий оборот промышленных предприятий увеличился  на 16,0 п.п к плановому показателю, с/х предятиями увеличился на 15,4 п.п к плановому показателю</t>
  </si>
  <si>
    <t>Площадь используемых земель увеличилась в связи с разработкой и вводом в оборот пахотных земель. Плановый показатель выполнен на 106,7 %</t>
  </si>
  <si>
    <r>
      <t xml:space="preserve">ОЦЕНКА  ЭФФЕКТИВНОСТИ  МУНИЦИПАЛЬНЫХ ПРОГРАММ                                                                                   ЗА </t>
    </r>
    <r>
      <rPr>
        <b/>
        <u/>
        <sz val="16"/>
        <rFont val="Times New Roman"/>
        <family val="1"/>
        <charset val="204"/>
      </rPr>
      <t>2021</t>
    </r>
    <r>
      <rPr>
        <b/>
        <sz val="16"/>
        <rFont val="Times New Roman"/>
        <family val="1"/>
        <charset val="204"/>
      </rPr>
      <t xml:space="preserve"> ГОД  приведена в сводной таблице оценки эффективности реализации муниципальных программ за 2021 год  Доклада о ходе релизации муниципальных программ в Чугуевском муниципальном округе за 2021 год</t>
    </r>
  </si>
  <si>
    <t xml:space="preserve"> рост уровня зарегистрированной безработицы снизился на 0,45 п.п.</t>
  </si>
  <si>
    <t>Плановый показатель выполнен на 100 %., за счет покупки новых технических средств</t>
  </si>
  <si>
    <t xml:space="preserve">Количество не сдавшихединый государственный экзамен уменьшился в связи с пересдачей в дополнительный и сентябрьский период </t>
  </si>
  <si>
    <t>1. Муниципальная  программа «Развитие образования Чугуевского муниципального округа» на 2020 - 2027 годы</t>
  </si>
  <si>
    <t>2. Подпрограмма № 1 «Развитие системы дошкольного образования в Чугуевском муниципальном округе" на 2020-2027 годы</t>
  </si>
  <si>
    <t>Данный показатель расчитывался с учетом данных о количестве детей, стоящих в актуальной очереди</t>
  </si>
  <si>
    <t>Вновь построенный детский сад на 120 мест планировалось ввести в эксплуатацию в 2021 году, по факту учреждение стало функционировать с 01 сентября 2022 года</t>
  </si>
  <si>
    <t>Данный показатель расчитывался как отношение численности детей в возрасте от 2 месяцев до 3 лет, получающих дошкольное образование в текущем году, к сумме численности детей в возрасте от 2 месяцев до 3 лет, получающих дошкольное образование в текущем году, и численности детей в возрасте от 2 месяцев до 3 лет, находящихся в актуальной очереди на получение в текущем году дошкольного образования</t>
  </si>
  <si>
    <t xml:space="preserve">3. Подпрограмма № 2 "Развитие системы общего образовани в Чугуевском муниципальном округе" на 2020-2027 годы
</t>
  </si>
  <si>
    <t>Количествово аттестованных педагогов на I и высщую категории в 2022 году снизилось</t>
  </si>
  <si>
    <t>путевки для одаренных детей образовательными центрами не выделялись</t>
  </si>
  <si>
    <t xml:space="preserve"> 4. Подпрограмма № 3 «Развитие системы дополнительного образования, отдыха, оздоровления и занятости детей и подростков в Чугуевском муниципальном округе" на 2020-2027 годы
</t>
  </si>
  <si>
    <t>Уменьшение произошло за счет уменьшения выделенных финансовых средств</t>
  </si>
  <si>
    <t>Уменьшен показатель в связи организацией занятости детей вне учреждений оздоровления</t>
  </si>
  <si>
    <t xml:space="preserve">Уменьшение численности выпускников </t>
  </si>
  <si>
    <t>4.8.</t>
  </si>
  <si>
    <t>4.9.</t>
  </si>
  <si>
    <t>доля детей в возрасте от 5 до 18 лет, получающих дополнительное образование с использованием сертификата дополнительного образования, в общей численности детей, получающих дополнительное образование за счет бюджетных средств (за исключением обучающихся в образовательной организации дополнительного образования со специальным наименованием «детская музыкальная школа»</t>
  </si>
  <si>
    <t>доля детей в возрасте от 5 до 18 лет, использующих сертификаты дополнительного образования в статусе сертификатов персонифицированного финансирования</t>
  </si>
  <si>
    <t>Уменьшение произошло за счет отказа частных организаций в конкурсе на право получения гранта в рамках системы персонифицированного учета</t>
  </si>
  <si>
    <r>
      <t xml:space="preserve">ОЦЕНКА  ЭФФЕКТИВНОСТИ  МУНИЦИПАЛЬНОЙ ПРОГРАММЫ                                                                                   ЗА </t>
    </r>
    <r>
      <rPr>
        <b/>
        <u/>
        <sz val="14"/>
        <rFont val="Times New Roman"/>
        <family val="1"/>
        <charset val="204"/>
      </rPr>
      <t>2022</t>
    </r>
    <r>
      <rPr>
        <b/>
        <sz val="14"/>
        <rFont val="Times New Roman"/>
        <family val="1"/>
        <charset val="204"/>
      </rPr>
      <t xml:space="preserve"> ГОД</t>
    </r>
  </si>
  <si>
    <t xml:space="preserve">
«Развитие образования Чугуевского муниципального округа»                                                                       на 2020 - 2027 годы
</t>
  </si>
  <si>
    <t xml:space="preserve">Вывод об эффективности муниципальной программы
</t>
  </si>
  <si>
    <t>Итоговая сводная оценка</t>
  </si>
  <si>
    <t>Предложения по дальнейшей реализации муниципальной программы</t>
  </si>
  <si>
    <t>Муниципальная программа эффективна</t>
  </si>
  <si>
    <t xml:space="preserve"> Дальнейшая реализация муниципальной программы «Развитие образования Чугуевского муниципального округа»                              на 2020 - 2027 годы</t>
  </si>
  <si>
    <t>Субсидии бюджетным чреждениям на на иные цели (Мероприятия по информатизации системы образования)</t>
  </si>
  <si>
    <t>Субсидии бюджетным учреждениям на иные цели (Мероприятия по профилактике терроризма и экстремизма)</t>
  </si>
  <si>
    <t>Субсидии бюджетным учреждениям на иные цели (Мероприятия по по охране труда)</t>
  </si>
  <si>
    <t>Субсидии бюджетным учреждениям на иные цели (Приобретение витамина С для детей, посещающих муниципальные дошкольные учреждения)</t>
  </si>
  <si>
    <t>Субсидии бюджетным учреждениям на иные цели (Мероприятия по пожарной безопасности)</t>
  </si>
  <si>
    <t>1.2.10</t>
  </si>
  <si>
    <t>1.2.11</t>
  </si>
  <si>
    <t>1.2.12</t>
  </si>
  <si>
    <t>1.2.13</t>
  </si>
  <si>
    <t>1.2.14</t>
  </si>
  <si>
    <t>1.2.15</t>
  </si>
  <si>
    <t>1.2.16</t>
  </si>
  <si>
    <t>Субсидии бюджетным учреждениям на иные цели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</si>
  <si>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обеспечение деятельности (оказание услуг, выполнение работ) муниципальных учреждений)</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</si>
  <si>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приобретение коммунальных услуг)</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</si>
  <si>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</si>
  <si>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1.2.17</t>
  </si>
  <si>
    <t>Образовательные учреждения, МКУ "ЦООУ"</t>
  </si>
  <si>
    <t xml:space="preserve">федеральный бюджет (иные межбюджетные трансферты)        
</t>
  </si>
  <si>
    <t xml:space="preserve">краевой бюджет (субсидии,  
субвенции, иные            
межбюджетные трансферты)   
</t>
  </si>
  <si>
    <t xml:space="preserve">бюджет Чугуевского муниципального района          </t>
  </si>
  <si>
    <t>Основное мероприятие "Федеральный проект "Современная школа""</t>
  </si>
  <si>
    <t>011E193140</t>
  </si>
  <si>
    <t>1.5.1</t>
  </si>
  <si>
    <t>Субсидии бюджетным учреждениям на иные цели (Мероприятия по капитальному ремонту  зданий и  помещений учреждений (в том числе проектно - изыскательские работы)</t>
  </si>
  <si>
    <t>Капитальный ремонт зданий муниципальных общеобразовательных учреждений, в рамках софинансирования краевого бюджета</t>
  </si>
  <si>
    <t>Субсидии бюджетным учреждениям на иные цели (Капитальный ремонт зданий муниципальных общеобразовательных учреждений, в рамках софинансирования краевого бюджета)</t>
  </si>
  <si>
    <t>0120170080</t>
  </si>
  <si>
    <t>01201S2340</t>
  </si>
  <si>
    <t>Расходы, связанные с исполнением решений,принятых судебными органами</t>
  </si>
  <si>
    <t>Субсидии бюджетным учреждениям на иные цели (Мероприятия по охране труда)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</si>
  <si>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(Расходы на предупреждение распространения коронавирусной инфекции)</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</si>
  <si>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</si>
  <si>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Субсидии бюджетным учреждениям на иные цели (Субвенции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</si>
  <si>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Субсидии бюджетным учреждениям на иные цели (Мероприятия по трудоустройству несовершеннолетних ) </t>
  </si>
  <si>
    <t>2.2.16</t>
  </si>
  <si>
    <t>2.2.17</t>
  </si>
  <si>
    <t>2.2.18</t>
  </si>
  <si>
    <t>2.2.19</t>
  </si>
  <si>
    <t>2.2.20</t>
  </si>
  <si>
    <t>2.2.21</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</si>
  <si>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(Субвенции на обеспечение государственных гарантий реализации прав на получение общедоступного и бесплатного дошкольного,начального общего, основного общего, среднего общего, дополнительного образования детей в муниципальных общеобразовательных организациях)</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</si>
  <si>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 обучающихся в муниципальных общеобразовательных организациях Приморского края)</t>
  </si>
  <si>
    <t>Субсидии бюджетным учреждениям на иные цели (Субвенции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</si>
  <si>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2.5.1</t>
  </si>
  <si>
    <t>Мероприятия по патриотическому воспитанию детей и молодежи</t>
  </si>
  <si>
    <t>0120620180</t>
  </si>
  <si>
    <t>Основное мероприятие "Патриотическое воспитание детей и молодежи"</t>
  </si>
  <si>
    <t>0120592360</t>
  </si>
  <si>
    <t>01205S2360</t>
  </si>
  <si>
    <t>2.7.</t>
  </si>
  <si>
    <t>Основное мероприятие "Федеральный проект "Успех каждого ребенка""</t>
  </si>
  <si>
    <t>Субсидии бюджетам муниципальных образований Приморского края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</si>
  <si>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012E250970</t>
  </si>
  <si>
    <t>2.8.</t>
  </si>
  <si>
    <t>Федеральный проект "Современная школа"</t>
  </si>
  <si>
    <t>012E193140</t>
  </si>
  <si>
    <t>2.8.2</t>
  </si>
  <si>
    <t>Субсидии бюджетным учреждениям на иные цели (Субвенции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t>
  </si>
  <si>
    <t>0130120060</t>
  </si>
  <si>
    <t>Субсидии на выполнение муниципального задания (Расходы на предупреждение распространения коронавирусной инфекции)</t>
  </si>
  <si>
    <t>0130129070</t>
  </si>
  <si>
    <t>3.1.8</t>
  </si>
  <si>
    <t>3.1.9</t>
  </si>
  <si>
    <t>3.1.10</t>
  </si>
  <si>
    <t>3.1.11</t>
  </si>
  <si>
    <t>Субсидии на выполнение муниципального задания (Расходы на обеспечение деятельности (оказание услуг, выполнение работ) музыкальная школа</t>
  </si>
  <si>
    <t>973</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</si>
  <si>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</si>
  <si>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0130192480</t>
  </si>
  <si>
    <t>Приобретение музыкальных инструментов и художественного инвентаря для учреждений дополнительного образования детей в сфере культуры на условиях софинансирования из краевого бюджета</t>
  </si>
  <si>
    <t>01301S2480</t>
  </si>
  <si>
    <t>Федеральный проект "Успех каждого ребенка"</t>
  </si>
  <si>
    <t>3.5.1</t>
  </si>
  <si>
    <t>Обеспечение персонифицированного финансирования дополнительного образования детей</t>
  </si>
  <si>
    <t>013E220330</t>
  </si>
  <si>
    <t>613</t>
  </si>
  <si>
    <t>Основное мероприятие "Реализация мер социальной поддержки по обеспечению услугами общественного транспорта"</t>
  </si>
  <si>
    <t>4.2.1</t>
  </si>
  <si>
    <t>Перевозка учащихся общественным транспортом</t>
  </si>
  <si>
    <t>0190541030</t>
  </si>
  <si>
    <t>Мероприятия муниципальной программы "Развитие образования Чугуевского муниципального округа" на 2020-2027 годы</t>
  </si>
  <si>
    <t>Подпрограмма "Развитие системы дополнительного образования, отдыха, оздоровления и занятости детей и подростков в Чугуевском муниципальном округе" на 2020-2027 годы</t>
  </si>
  <si>
    <t xml:space="preserve">Подпрограмма «Развитие системы дошкольного образования в Чугуевском муниципальном округе» на 2020-2027» годы </t>
  </si>
  <si>
    <t>Субсидии бюджетным учреждениям на иные цели (Мероприятия по информатизации системы образования)</t>
  </si>
  <si>
    <t>Субсидии бюджетным учреждениям на иные цели  (Приобретение витамина С для детей, посещающих муниципальные дошкольные учреждения)</t>
  </si>
  <si>
    <t>Основное мероприятие "Федеральный проект" Современная школа</t>
  </si>
  <si>
    <t>Субсидии бюджетным учреждениям на иные цели (Приобретение технологического оборудования)</t>
  </si>
  <si>
    <t>Основное мероприятие "Патриотическое воспитание детей и молодежи</t>
  </si>
  <si>
    <t>Основное мероприятие "Реализация инициативных пректов"</t>
  </si>
  <si>
    <t>Основное мероприятие Федеральный проект "Успех каждого ребенка"</t>
  </si>
  <si>
    <t>Субсидии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</si>
  <si>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</si>
  <si>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Обеспечение персонифицированного финансирования дополнительного образования"</t>
  </si>
  <si>
    <t>Основное мероприятие "Реализация образовательных программ начального, общего, основного общего и среднего общего образования"</t>
  </si>
  <si>
    <t>Реализация проектов инициативного бюджетирования</t>
  </si>
  <si>
    <t>0620120070</t>
  </si>
  <si>
    <t>0620122050</t>
  </si>
  <si>
    <t>06301R0820 06301M0820</t>
  </si>
  <si>
    <t>412     244</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</si>
  <si>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</si>
  <si>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 xml:space="preserve"> 06301M0820</t>
  </si>
  <si>
    <t>06301R0820</t>
  </si>
  <si>
    <t>Субвенция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</si>
  <si>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Оценка расходов (в соответсвии с муниципальной программой) на отчетную дату
</t>
  </si>
  <si>
    <t xml:space="preserve">бюджет ЧМО </t>
  </si>
  <si>
    <t>"Организация сбора и вывоза бытовых отходов и мусора"</t>
  </si>
  <si>
    <t>Подпрограмма  "Чистая вода"</t>
  </si>
  <si>
    <t>"Модернизация коммуникаций водоснабжения и водоотведения", ремонт сетей водоснабжения и водотведения в с. Чугуевка</t>
  </si>
  <si>
    <t xml:space="preserve">«Реализация проектов инициативного бюджетирования» </t>
  </si>
  <si>
    <t>Подпрограмма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краевого бюджета</t>
  </si>
  <si>
    <t xml:space="preserve">Приобритение квартир, оформление технической документации, экспертизы </t>
  </si>
  <si>
    <t>Обеспечение теплоснабжением многоквартирных домов с. Чугуевка, ул. 50 лет Октября, 2; с. Чугуевка, ул. Дзержинского, д. 7</t>
  </si>
  <si>
    <r>
      <t xml:space="preserve">              </t>
    </r>
    <r>
      <rPr>
        <b/>
        <i/>
        <sz val="12"/>
        <color rgb="FF000000"/>
        <rFont val="Times New Roman"/>
        <family val="1"/>
        <charset val="204"/>
      </rPr>
      <t>Муниципальная программа "Укрепение общественного здоровья" на 2021-2027 годы</t>
    </r>
  </si>
  <si>
    <t>"Обеспечение доступным жильем и качественными услугами жилищно-коммунального хозяйства населения Чугувского муниципального округа" на 202-2024 годы</t>
  </si>
  <si>
    <t xml:space="preserve">Эффективность возросла </t>
  </si>
  <si>
    <t xml:space="preserve">Эффективность науровне </t>
  </si>
  <si>
    <t>Значение больше 100</t>
  </si>
  <si>
    <t>Значение  100</t>
  </si>
  <si>
    <t>Эффективность снизилась</t>
  </si>
  <si>
    <t>поддерживать размер, доли объектов муниципального жилищного фонда, соответ-ствующих требованиям за-конодательства, в общем объеме муниципального жилищного фонда, на уровне  100%;
сократить долю объектов водоснабжения и водоотве-дения находящихся в неудо-влетворительном состоянии к 2027 году до 0%;
увеличить долю населения обеспеченных качествен-ными услугами водоснаб-жения и водоотведения до 100%;</t>
  </si>
  <si>
    <t>Федеральный проект "Формирование комфортной городской среды"</t>
  </si>
  <si>
    <t>Отдельное мероприятие "Проектирование и прверка проектно-сметной документации "</t>
  </si>
  <si>
    <t>Отдельное мероприятие "Выполнение работ по ремонту дворовых территорий многоквартирных домов, общественных территорий, территорий детских спортивных площадок"</t>
  </si>
  <si>
    <t>Отдельное мероприятие "Выполнение работ по благоустройству общественных территорий, дворовых территорий многоквартирных домов, детских и спортивных площадок"</t>
  </si>
  <si>
    <t>02901R5192</t>
  </si>
  <si>
    <t>Государственная поддержкаотрасли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</si>
  <si>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02901L5190</t>
  </si>
  <si>
    <t>0290229070</t>
  </si>
  <si>
    <t>0290270070</t>
  </si>
  <si>
    <t>7.</t>
  </si>
  <si>
    <t>8.</t>
  </si>
  <si>
    <t>Строительство и демонтаж объектов культуры</t>
  </si>
  <si>
    <t>Демонтаж памятника В. И. Ленину</t>
  </si>
  <si>
    <t>8.1</t>
  </si>
  <si>
    <t>9.</t>
  </si>
  <si>
    <t>Федеральный проект "Культурная среда"</t>
  </si>
  <si>
    <t>9.1</t>
  </si>
  <si>
    <t>9.2</t>
  </si>
  <si>
    <t>10.</t>
  </si>
  <si>
    <t>Установка сценического комлекса</t>
  </si>
  <si>
    <t>10.1</t>
  </si>
  <si>
    <t>0290821090</t>
  </si>
  <si>
    <t>029A155193</t>
  </si>
  <si>
    <t>0291021100</t>
  </si>
  <si>
    <t>Реализация планов социального развития центров экономического роста субъектов Российской Федерации, входящих в состав Дальневосточного федерального округа (физкультурно-оздоровительный комплекс по адресу: с. Чугуевка, ул. Комарова)</t>
  </si>
  <si>
    <t>1.1.7.</t>
  </si>
  <si>
    <t>05901L505Q</t>
  </si>
  <si>
    <t>Подготовка оснований для зрительских трибун на стадионе с. Чугуевка</t>
  </si>
  <si>
    <t>Реализация инициативного проекта по направлению "Твой проект"</t>
  </si>
  <si>
    <t>1.4.1.</t>
  </si>
  <si>
    <t>Установка ограждения на стадионе с. Чугуевка</t>
  </si>
  <si>
    <t>1.4.2.</t>
  </si>
  <si>
    <t>Приобретение и установка зрительских трибун на стадионе с. Чугуевка</t>
  </si>
  <si>
    <t>0590162360</t>
  </si>
  <si>
    <t>05901S2360</t>
  </si>
  <si>
    <t>2.1.3.</t>
  </si>
  <si>
    <t>Приобретение спортивного инвентаря</t>
  </si>
  <si>
    <t>Содержание и ремонт спортивных объектов</t>
  </si>
  <si>
    <t>0590427020</t>
  </si>
  <si>
    <t>Стадион (предоставление субсидий на иные цели)</t>
  </si>
  <si>
    <t>Прочие спортивные объекты</t>
  </si>
  <si>
    <t>Благоустройство территорий спортивных объектов</t>
  </si>
  <si>
    <t>Стадион с. Чугуевка</t>
  </si>
  <si>
    <t>0590521020</t>
  </si>
  <si>
    <t>6.4</t>
  </si>
  <si>
    <t>Строительствое площадки для экстремальных видов спорта в селе Чугуевка</t>
  </si>
  <si>
    <t>Приобретение и поставка спортивного оборудования или иного имуществадля развития массового спорта</t>
  </si>
  <si>
    <t>059P5S2230</t>
  </si>
  <si>
    <t>Основное мероприятие "Проведение топографо-геодезических работ"</t>
  </si>
  <si>
    <t>0430240030</t>
  </si>
  <si>
    <t>Основное мероприятие "Выполнение работ по ремонту и содержанию муниципальных нежилых зданий и помещений"</t>
  </si>
  <si>
    <t>0440240040</t>
  </si>
  <si>
    <t>Основное мероприятие "Создание условий для обеспечения доступным и комфортным жильем населения Чугуевского муниципального округа"</t>
  </si>
  <si>
    <t>Предоставление социальной выплатына приобретение (строительства) жильяучастникам подпрограммы</t>
  </si>
  <si>
    <t>УИиЗО</t>
  </si>
  <si>
    <t>121</t>
  </si>
  <si>
    <t>Финансовое управление</t>
  </si>
  <si>
    <t>Разработка стратегии социально-экономического развития Чугуевского  муниципального округа</t>
  </si>
  <si>
    <t xml:space="preserve"> 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</si>
  <si>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</si>
  <si>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Субвенция на реализацию государственного полномочия по назначению и предоставлению выплаты единовременного пособия при передаче ребенка на воспитание семью</t>
  </si>
  <si>
    <t>Субвенция на реализацию государственного полномочия на социальную поддержку детей, оставшихся без попечения родителей и лиц, принявших на воспитание в семью детей, оставшихся без попечения родителей</t>
  </si>
  <si>
    <t>Предоставление мер социальной поддержки приемных семей</t>
  </si>
  <si>
    <t>Обеспечение бесплатного проезда детей-сирот и детей, оставшихся без попечения родителей, обучающихся в краевых и муниципальных образовательных организациях</t>
  </si>
  <si>
    <t>Отдельное мероприятие 2.  "Повышение уровня и качества жизни"</t>
  </si>
  <si>
    <t xml:space="preserve"> Повышение материального благосостояния граждан</t>
  </si>
  <si>
    <t>2. 1.</t>
  </si>
  <si>
    <t>Оказание финансовой поддержка отдельным категориям граждан- всего</t>
  </si>
  <si>
    <t>2.1.1.1</t>
  </si>
  <si>
    <t>2.1.1.2</t>
  </si>
  <si>
    <t>2.1.1.3</t>
  </si>
  <si>
    <t>2.1.4.1</t>
  </si>
  <si>
    <t>2.1.4.2</t>
  </si>
  <si>
    <t>2.1.4.3</t>
  </si>
  <si>
    <t>2.1.4.4</t>
  </si>
  <si>
    <t xml:space="preserve">Бюджет ЧМО </t>
  </si>
  <si>
    <t>ускд</t>
  </si>
  <si>
    <t xml:space="preserve">Проведение выставок, лекториев </t>
  </si>
  <si>
    <t xml:space="preserve">Размещение публикаций по профилактике здорового образа жизни в средствах массовой информации </t>
  </si>
  <si>
    <t>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t>
  </si>
  <si>
    <t>организация клубов здоровья по месту жительства</t>
  </si>
  <si>
    <t>Мониторинг заболеваемости населения Чугуевского муниципального округа</t>
  </si>
  <si>
    <t>Анализ заболеваемости и смертности населения</t>
  </si>
  <si>
    <t>Организация работы автопоезда "Здоровье"</t>
  </si>
  <si>
    <t>ИТОГО</t>
  </si>
  <si>
    <t>Наименование подпрограммы, отдельного мероприятия</t>
  </si>
  <si>
    <t>Ответственный исполнитель, соисполнитель</t>
  </si>
  <si>
    <t>Код бюджетной классификации</t>
  </si>
  <si>
    <t>Объём расходов (тыс.руб.), годы</t>
  </si>
  <si>
    <t>ЦСР</t>
  </si>
  <si>
    <t>Сводная бюджетная роспись на отчетную дату</t>
  </si>
  <si>
    <t>Муниципальная программа «Энергосбережение и энергетическая эффективность Чугуевского муниципального округа»</t>
  </si>
  <si>
    <t>Управление жизнеобеспечения администрации Чугуевского муниципального округа</t>
  </si>
  <si>
    <t>Техническое присоединение к электрическим сетям</t>
  </si>
  <si>
    <t>079022090</t>
  </si>
  <si>
    <t xml:space="preserve">Содержание и благоустройство территорий Чугуевского муниципального округа </t>
  </si>
  <si>
    <t>Организация ритуальных услуг и содержание мест захоронения чугуевского муниципального округа</t>
  </si>
  <si>
    <t xml:space="preserve">Предоставление 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</si>
  <si>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Проведение комплекса мероприятий по расчистке, углублению и берегоукреплению водных объектов, а также водоотводных канав</t>
  </si>
  <si>
    <t>Приобретение товаров для заложения в материальный резерв администрации Чугуевского муниципального округа для ликвидации чрезвычайных ситуаций природного и техногенного характера, в соответствии с утвержденной номеклатурой</t>
  </si>
  <si>
    <t>1.1.5.1</t>
  </si>
  <si>
    <t>Приобретение газовых плит</t>
  </si>
  <si>
    <t>1.1.6</t>
  </si>
  <si>
    <t xml:space="preserve">Приобретение печатной продукции (географических карт, карт - схем и т.п) для оформления планирующих документов в области гражданской обороны и предупреждения и ликвидация ЧС природного и техногенного характера, в соответствии с действующим законодательством </t>
  </si>
  <si>
    <t xml:space="preserve">Приобретение, установка и техническое обслуживание (включая </t>
  </si>
  <si>
    <t xml:space="preserve">2. </t>
  </si>
  <si>
    <t>Осуществление противопожарной пропаганды издание специальной рекламной продукции</t>
  </si>
  <si>
    <t xml:space="preserve">Создание условий деятельности добровольной пожарной охраны и стимулирование участия граждан и организаций в добровольной пожарной охране </t>
  </si>
  <si>
    <t xml:space="preserve">Организация выполнения и осуществления мер пожарной безопасности </t>
  </si>
  <si>
    <t xml:space="preserve">Обновление в осенний период минерализованных полос для недопущения переброса природных пожаров на территории неселенных пунктов, а также оплата расходов на составление сметных расчетов на проведение данных работ </t>
  </si>
  <si>
    <t xml:space="preserve">Проведение мероприятий по удалению сухой растительности на территории населенных пунктов и заброшенных домовладениях, а также оплата расходов на составление сметных расчетов на проведение данных работ </t>
  </si>
  <si>
    <t>Обустройство искуственных пожарных водоемов объемом 54 м3в населенных пунктах в нормативном радиусе 200 метров от социально значимых объектов, а также оплата расходов на составление сметных расчетов на проведение данных работ</t>
  </si>
  <si>
    <t>2.4.2</t>
  </si>
  <si>
    <t>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t>
  </si>
  <si>
    <t>Приобретение передвижных емкостей для воды с возможностью установки на них имеющихся мотопомп, оборудования</t>
  </si>
  <si>
    <t>Предупреждение, ликвидация, снижение рисков и смягчение последствий ЧС природного и техногенного характера, на территории Чугуевского муниципального округа</t>
  </si>
  <si>
    <t>1590126040</t>
  </si>
  <si>
    <t>Муниципальная программа "Формирование современной городской среды" Чугуевского муниципального округа на 2020-2027</t>
  </si>
  <si>
    <t>Проектирование и проверка проектно-сметной документации</t>
  </si>
  <si>
    <t>Выполнение работ по ремонту дворовых территорий многоквартирных домов, общественных территорий, территорий детских и спортивных площадок</t>
  </si>
  <si>
    <t>Выполнение работ по благоустройству территорий общественных территорий, дворовых многоквартирных домов, детских и спортивных площадок</t>
  </si>
  <si>
    <t xml:space="preserve">Приобретение специализированно техники </t>
  </si>
  <si>
    <t>ремонт моста в с. Чугуевка, ул. Лазо</t>
  </si>
  <si>
    <t>3.2.2.1</t>
  </si>
  <si>
    <t>3.2.2.2</t>
  </si>
  <si>
    <t>3.2.2.3</t>
  </si>
  <si>
    <t>3.2.2.4</t>
  </si>
  <si>
    <t>3.2.2.5</t>
  </si>
  <si>
    <t>3.2.2.6</t>
  </si>
  <si>
    <t>3.2.2.7</t>
  </si>
  <si>
    <t>Устройство парковки по ул. Комсомольская, возле "Центра культуры и библиотечного обслуживания" (РДК) с. Чугуевка (562 м2)</t>
  </si>
  <si>
    <t>Выполнение работ по текущему ремонту межквартальной дороги с. Чугуевка ул. 50 лет Октября от дома № 204 до пересечения с ул. Луговой (межквартальная дорога 125 м, парковки 308 м2)</t>
  </si>
  <si>
    <t>Выполнение работ по текущему ремонту а/д с. Самарка ул. Советская (340м)</t>
  </si>
  <si>
    <t>Выполнение работ по текущему ремонту асфальтобетонного покрытия возле автостанции  (2700 м2)</t>
  </si>
  <si>
    <t>приобретение противогололедного материала</t>
  </si>
  <si>
    <t>Установка искусственных дорожных неровностей (лежачих полицейских) в с. Чугуевка по улицам: Комсомольская 4 шт. (школа № 1), Титова 2 шт. (школа №2), Лазо 2 шт. (колледж), Комарова 2 шт. (ледовая арена), Титова 2 шт. (д/сад), Школьная 2 шт. (д/сад)</t>
  </si>
  <si>
    <t>с. Чугуевка, ул. Советская (1281 м)</t>
  </si>
  <si>
    <t>Диагностика и паспортизация дорог общего пользования местного значения Чугуевского муниципального округа</t>
  </si>
  <si>
    <t xml:space="preserve">бюджет округа </t>
  </si>
  <si>
    <t>в т.ч. 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</si>
  <si>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</si>
  <si>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</si>
  <si>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Администрация Чугуевс-кого муниципального округа</t>
  </si>
  <si>
    <t xml:space="preserve">Наименование   подпрограммы,  мероприятия,   
 отдельного   мероприятия  
</t>
  </si>
  <si>
    <t>Государственная поддержка отрасли культуры (модернизация библиотек в части комплектования книжных фондов библиотек муниципальных образований государственных общедоступных библиотек</t>
  </si>
  <si>
    <t>Реализация целевой программы "Увековечевание памяти погибших при защите Отечества на 2019-2024 годы"</t>
  </si>
  <si>
    <t>7</t>
  </si>
  <si>
    <t>8</t>
  </si>
  <si>
    <t>9</t>
  </si>
  <si>
    <t>Федеральный проек "Культурная среда"</t>
  </si>
  <si>
    <t>Строительство сельского клуба                             в селе Верхняя Бреевка</t>
  </si>
  <si>
    <t>Строительство сельского клуба                             в селе Ленино</t>
  </si>
  <si>
    <t>Установка сценического комплекса</t>
  </si>
  <si>
    <t xml:space="preserve">Всего по программе </t>
  </si>
  <si>
    <t>Проектирование и строительство физкультурно-оздоровительного комплекса в с. Чугуевка</t>
  </si>
  <si>
    <t>Строительство плавательного басейна вс. Чугуевка</t>
  </si>
  <si>
    <t>Строительство минифутбольного поля с искуственным покрытием в с. Чугуевка</t>
  </si>
  <si>
    <t>Строительство двух плоскостных спортивных сооружений "Комбинированный спортивный комплекс" в с. Чугуевка</t>
  </si>
  <si>
    <t>Строительство спортивных городков в селах района (Булыга-Фадеево, Кокшаровка, Шумный, Соколвка, Самарка, Уборка, Каменка, Новомихайловка, Верхняя Бреевка, Ленино, Цветковка, Заветное, Ясное, Изюбриный, Саратовка, Новочугуевка, Пшеницыно, Антоновка, Лесогорье, Березовка, Архиповка, Варпаховка)</t>
  </si>
  <si>
    <t>Реконструкция стадиона в с. Чугуевка</t>
  </si>
  <si>
    <t>1.1.7</t>
  </si>
  <si>
    <t>Подготовка оснований для объектов спортивной инфрастструктуры</t>
  </si>
  <si>
    <t>Подготовка ооснований для зрительских трибун на стадионе с. Чугуевка</t>
  </si>
  <si>
    <t>Реализация инициативного бюджетирования  по направлению "Твой проект"</t>
  </si>
  <si>
    <t>1.4.2</t>
  </si>
  <si>
    <t xml:space="preserve">Создание условий для привлечения населения Чугуевского муниципального округа к занятиям физической культурой и спортом </t>
  </si>
  <si>
    <t xml:space="preserve">Организация и проведение физкультурно-спортивных мероприятий </t>
  </si>
  <si>
    <t>Приобретение спортивного оборудования, приспоблений, инвентаря, расходных материалов</t>
  </si>
  <si>
    <t>Приобретени спортивного инвентаря</t>
  </si>
  <si>
    <t>Организация и проведение мероприятий физкультурно-спортивной направленности для лиц с ограниченными возможносями здоровья</t>
  </si>
  <si>
    <t>Организация и проведение физкультурно-спортивных мероприятий в рамках Всероссийского физкультурно-спортивного комплекса "Готов у труду и обороне" (ГТО)</t>
  </si>
  <si>
    <t>Участие сборных команд района в соревнованиях, краевого, межрегионального, российского и международного уровня</t>
  </si>
  <si>
    <t>- оплата питания в пути</t>
  </si>
  <si>
    <t>- оплата питания в дни проведения соревнований</t>
  </si>
  <si>
    <t>- проживание в дни проведения соревнований</t>
  </si>
  <si>
    <t>- фрахтование автобуса</t>
  </si>
  <si>
    <t>Организация и прведение мероприятий с элементами спортивного туризма</t>
  </si>
  <si>
    <t>Организация работы по разработке туристических маршрутов</t>
  </si>
  <si>
    <t xml:space="preserve">Установка информационных модулей-гидов с исторической информацией и фотографиями </t>
  </si>
  <si>
    <t xml:space="preserve">Установка объектов туристической навигации </t>
  </si>
  <si>
    <t>Содержание и ремонт спортивных сооружений</t>
  </si>
  <si>
    <t>Стадион (предоставление субсидии бюджетным учреждениям на иные цели)</t>
  </si>
  <si>
    <t>Федеральный проект "Спорт-норма жизни"</t>
  </si>
  <si>
    <t xml:space="preserve">Создание площадки для экстремальных видов спорта в с. Чугуевка </t>
  </si>
  <si>
    <t>Строительство лыжероллерной трассы в с. Чугуевка</t>
  </si>
  <si>
    <t>Приобретение и поставка спортивного инвентаря, спортивного оборудования и иного имущества для развития массового спорта</t>
  </si>
  <si>
    <t>Основное мероприятие                                                          1. Развитие телекамуникационной структуры администрации Чугуевского муниципального округа</t>
  </si>
  <si>
    <t xml:space="preserve">Основное мероприятие                                                          2. Информационная открытость </t>
  </si>
  <si>
    <t>Обеспечение бесперебойного круглосуточного функционирования официального сайта Чугуевского муниципального округа</t>
  </si>
  <si>
    <t>Субсидии на финансовое обеспечение выполнения муниципального задания муниципальному автономному учреждению "Редакция газеты "Наше время"</t>
  </si>
  <si>
    <t>100000</t>
  </si>
  <si>
    <t>Интерес к нормативной документации, т. к. Чугуевский округ в авангарде муниципальной реформы ДФО</t>
  </si>
  <si>
    <t>363 806</t>
  </si>
  <si>
    <t>364 806</t>
  </si>
  <si>
    <t>615 600</t>
  </si>
  <si>
    <t>616 600</t>
  </si>
  <si>
    <r>
      <t xml:space="preserve">
ОТЧЕТ
О ВЫПОЛНЕНИИ ПОКАЗАТЕЛЕЙ МУНИЦИПАЛЬНЫХ ЗАДАНИЙ НА ОКАЗАНИЕ
МУНИЦИПАЛЬНЫХ УСЛУГ (ВЫПОЛНЕНИЕ РАБОТ) МУНИЦИПАЛЬНЫМИ 
УЧРЕЖДЕНИЯМИ ПО МУНИЦИПАЛЬНОЙ ПРОГРАММЕ </t>
    </r>
    <r>
      <rPr>
        <b/>
        <u/>
        <sz val="12"/>
        <rFont val="Times New Roman"/>
        <family val="1"/>
        <charset val="204"/>
      </rPr>
      <t>за 2022 год</t>
    </r>
    <r>
      <rPr>
        <b/>
        <sz val="12"/>
        <rFont val="Times New Roman"/>
        <family val="1"/>
        <charset val="204"/>
      </rPr>
      <t xml:space="preserve">
</t>
    </r>
  </si>
  <si>
    <t>Муниципальная программа «О противодействии коррупции в Чугуевском муниципальном округе"» на 2020-2027 годы</t>
  </si>
  <si>
    <t>Муниципальная программа "О противодействии коррупции  в Чугуевском муниципальном округе» на 2020-2027 годы "</t>
  </si>
  <si>
    <t xml:space="preserve">Муниципальная программа «Развитие муниципальной службы в Чугуевском муниципальном округе» на 2020-2027 годы </t>
  </si>
  <si>
    <t>Муниципальная программа «Развитие муниципальной службы в Чугуевском муниципальном округе» на 2020-2027 годы</t>
  </si>
  <si>
    <t>Проведение районного конкурса "Предприниматель Чугуевского муниципального округа"</t>
  </si>
  <si>
    <t>Проведение топографо-геоднзических работ</t>
  </si>
  <si>
    <t>Выполнение работ по ремонту муниципальных нежилых зданий и помещений</t>
  </si>
  <si>
    <t>Предоставление социальной выплаты на приобретение (строительство) жилья участникам подпрограммы</t>
  </si>
  <si>
    <t>Руководство и управление в сфере установленных функци органов местного самоуправления Чугуевского муниципального округа</t>
  </si>
  <si>
    <t>Отдельное мероприятие "Экономическое развитие округа"</t>
  </si>
  <si>
    <t>Повышение материального благосостояния граждан</t>
  </si>
  <si>
    <t>Оказание финансовой поддержка отдельным категориям  граждан - всего</t>
  </si>
  <si>
    <t>единовременная денежная выплата лицам, удостоенным звания «Почетный гражданин Чугуевского муниципального округа (района)»</t>
  </si>
  <si>
    <t>Субвенции бюджетам муниципальных образований  на реализацию государственных полномочий органов опеки и попечительства в отношении несовершеннолетних</t>
  </si>
  <si>
    <t xml:space="preserve">Субвенция на реализацию государственного полномочия на социальную поддержку детей, оставшихся без попечения родителей и лиц, принявших на воспитание в семью, детей оставшихся без попечения родителей </t>
  </si>
  <si>
    <t xml:space="preserve">Обеспечение бесплатного проезда детей-сирот и детей, оставшихся юез попечения родителей, обучающихся в краевых и муниципальных образовательных организациях </t>
  </si>
  <si>
    <t xml:space="preserve">Подготовка технической документации </t>
  </si>
  <si>
    <t xml:space="preserve">3.1 </t>
  </si>
  <si>
    <t>Оказание поддержки социально-ориетированным некоммерческим организациям</t>
  </si>
  <si>
    <t xml:space="preserve">3.3 </t>
  </si>
  <si>
    <t>Стратегии социально-экономического развития Чугуевского муниципального округа</t>
  </si>
  <si>
    <t>Разработка документов стратегического планирования</t>
  </si>
  <si>
    <t>0</t>
  </si>
  <si>
    <t>бюджет  округа</t>
  </si>
  <si>
    <t>Бюджет  округа</t>
  </si>
  <si>
    <t xml:space="preserve">Мероприятия муниципальной программы </t>
  </si>
  <si>
    <t xml:space="preserve">Муниципальная программа «Комплексные меры по профилактике терроризма и экстремизма 
на территории Чугуевского муниципального округа» 
 на 2020 - 2027 годы   </t>
  </si>
  <si>
    <t xml:space="preserve">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t>
  </si>
  <si>
    <t xml:space="preserve">Муниципальная  
программа «Социально-экономическое развитие Чугуевского муниципального округа» на 2020-2027годы     </t>
  </si>
  <si>
    <t xml:space="preserve">Предупреждение, ликвидация, снижение рисков и смягчение последствий чрезвычайных ситуаций природного и техногенного характера  на территории Чугуевского муниципального округа </t>
  </si>
  <si>
    <t xml:space="preserve">Приобретение товаров для заложения в материальный резерв администрации Чугуевского муниципального округа для ликвидации ЧС природного и техногенного характера, в соответствии с утвержденной номенклатурой </t>
  </si>
  <si>
    <t xml:space="preserve">Осуществление противопожарной пропоганды, издание специальной рекламной продукции </t>
  </si>
  <si>
    <t xml:space="preserve">Организация выполнения и осуществленияя мер пожарной безопасности </t>
  </si>
  <si>
    <t>«Развитие транспортной инфраструктуры Чугуевского муниципального округа» на 2020 - 2027 годы</t>
  </si>
  <si>
    <t>Устройство пешеходных переходов вблизи детских образовательных учреждений (освещение, светофор, пешеходное (леерное) ограждение )</t>
  </si>
  <si>
    <t>3.2.3.1</t>
  </si>
  <si>
    <t>3.2.3.2</t>
  </si>
  <si>
    <t>3.2.3.3</t>
  </si>
  <si>
    <t>3.2.3.4</t>
  </si>
  <si>
    <t>3.2.3.5</t>
  </si>
  <si>
    <t>3.2.3.6</t>
  </si>
  <si>
    <t>3.2.3.7</t>
  </si>
  <si>
    <t>3.2.3.1.1</t>
  </si>
  <si>
    <t>3.2.3.1.2</t>
  </si>
  <si>
    <t>3.2.3.2.1</t>
  </si>
  <si>
    <t>3.2.3.8</t>
  </si>
  <si>
    <t>3.2.3.9</t>
  </si>
  <si>
    <t>Муниципальная программа «Развитие транспортной инфраструктуры Чугуевского муниципального округа» на 2020 - 2027 годы" ( в тыс. руб.)</t>
  </si>
  <si>
    <t>«Развитие транспортной инфраструктуры Чугуевского муниципального округа» на 2020- 2027 годы" – всего</t>
  </si>
  <si>
    <t>Управление жизнеобеспечения управление экономического развития и потребительского рынка управление имущественных и земельных отношений администрации Чугуевского муниципального округа</t>
  </si>
  <si>
    <t xml:space="preserve">сводная 
бюджетная роспись на    
01 января 2023 года  
</t>
  </si>
  <si>
    <t xml:space="preserve">сводная 
бюджетная роспись на    
на отчетную дату
</t>
  </si>
  <si>
    <t xml:space="preserve">сводная 
бюджетная роспись на    
отчетную дату
</t>
  </si>
  <si>
    <t>Осуществление закупок, предусматривающих изготовление полиграфической продукции антикоррупционного содержания для распространения в органах местного самоуправления, подведомственных организациях</t>
  </si>
  <si>
    <t>126110</t>
  </si>
  <si>
    <t xml:space="preserve">Проведение информационной пропаганды, направленной на профилактику терроризма и экстремизма, </t>
  </si>
  <si>
    <t xml:space="preserve">расчистка русла ручья "Горелый" в с. Чугуевка от ледового покрытия </t>
  </si>
  <si>
    <t xml:space="preserve">Обустройство подъездов к местам забора воды (расчистка снега, грейдеровка, подсыпка) и подготовка к эксплуатации в зимний период, а также оплата расходов на составление сметных расчетов на проведение данных работ </t>
  </si>
  <si>
    <t xml:space="preserve">Муниципальная программа "Развитие  образования Чугуевского муниципального округа" на 2020-2027 годы </t>
  </si>
  <si>
    <t>Реализация пректов инициативного  бюджетирования  по направлению "Твой проект", (Установка современной спортивно-игровой площадки с покрытием "Островок спорта")</t>
  </si>
  <si>
    <t>2.1.8</t>
  </si>
  <si>
    <t>2.1.9</t>
  </si>
  <si>
    <t>Реализация мероприятий по модернизации школьных систем образования</t>
  </si>
  <si>
    <t>Субсидии бюджетным учреждениям на иные цели (Создание центров образования естественно-научной и технологической направленностей "Точка роста")</t>
  </si>
  <si>
    <t>Основное мероприятие "Обеспечение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</si>
  <si>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2.9.1</t>
  </si>
  <si>
    <t>Обеспечение деятельности советников деятельности директора по воспитанию и взаимодействию с детскими общественными объединениями в общеобразовательных организациях</t>
  </si>
  <si>
    <t>01101S2362</t>
  </si>
  <si>
    <t>Субсидии бюджетным учреждениям на иные цели (Создание центров образования естественно-научной и технологической направленностей "Точка Роста"</t>
  </si>
  <si>
    <t>0120170100</t>
  </si>
  <si>
    <t xml:space="preserve">Субсидии бюджетам муниципальных образований Приморского края на капитальный ремонт зданий муниципальных общеобразовательных учреждений </t>
  </si>
  <si>
    <t>01201L7500</t>
  </si>
  <si>
    <t xml:space="preserve">Основное мероприятие " Обеспечение деятельности советников директора по воспитанию и взаимодействию с детскими общественными объедеинениями в общеобразовательных организациях" </t>
  </si>
  <si>
    <t>012ЕВ51790</t>
  </si>
  <si>
    <t>012ЕВ51791</t>
  </si>
  <si>
    <t>Проведение топографо-геодезических работ</t>
  </si>
  <si>
    <t xml:space="preserve">Отдельные мероприятия муниципальной программы " Формирование современной городской среды </t>
  </si>
  <si>
    <t>Выполнение работ по разработке проектно-сметной документации по благоустройству общественной территории "Зона отдыха, Чугуевский район, с. Ленино, ул. Заречная, д. 11"</t>
  </si>
  <si>
    <t>Проведение негосударственной экспертизы сметной документации (Благоустройство общественной территории "Зона отдыха,Чугуевский район, с. Саратовка, ул. Первомайская, д. 27")</t>
  </si>
  <si>
    <t>Проведение негосударственной экспертизы сметной документации (Благоустройство общественной территории "Зона отдыха, Чугуевский район, с. Ленино, ул. Заречная, д. 11")</t>
  </si>
  <si>
    <t>Выполнение работ по устройству спортивно-игровой площадки в с. Чугуевка ул. Комарова, д. 19</t>
  </si>
  <si>
    <t>Поставка ограждения для выполнения работ по устройству спортивно-игровой площадки в с. Чугуевка ул. Комарова, д. 19</t>
  </si>
  <si>
    <t>Поставка оборудования и материалов для выполнения работ по устройству спортивно-игровой площадки в с. Чугуевка ул. Комарова, д. 19</t>
  </si>
  <si>
    <t>Выполнение работ по благоустройству дворовой территории в с. Чугуевка, ул. Комарова, 12 а, 12 б</t>
  </si>
  <si>
    <t>Выполнение работ по благоустройству дворовой территории в с. Чугуевка, ул. Дзержинского, д. 5</t>
  </si>
  <si>
    <t>Выполнение работ по благоустройству дворовой мтерритории в с. Чугуевка, ул. Дзержинского, д. 1, д. 3</t>
  </si>
  <si>
    <t>Выполнение работ по благоустройству дворовой территории в с. Новочугуевка, ул. Вокзальная, д. 4</t>
  </si>
  <si>
    <t>Выполнение работ по благоустройству дворовой территории в с. Новочугуевка, ул. Вокзальная, д. 1, д. 3</t>
  </si>
  <si>
    <t>Выполнение работ по благоустройству дворовой территории в с. Новочугуевка, ул. Вокзальная, д. 2</t>
  </si>
  <si>
    <t>Благоустройствл дворовой территории
с. Чугуевка, ул. Магистральная, д. 1, д. 1 а</t>
  </si>
  <si>
    <t>Выполнение работ по благоустройству общественной территории  "Зона отдыха, с. Саратовка, ул. Первомайская, д. 27"</t>
  </si>
  <si>
    <t>Выполнение работ по благоустройству общественной территории  "Зона отдыха, с. Ленино, ул. Заречная, д. 11"</t>
  </si>
  <si>
    <t>Выполнение работ по благоустройству общественной территории  "Зона отдыха, с. Заветное, ул. Космонавтов, д. 14"</t>
  </si>
  <si>
    <t xml:space="preserve">Ремонт и модернизация тепловых сетей  </t>
  </si>
  <si>
    <t>Ремонт и строительство объектов децентрализованного отопления</t>
  </si>
  <si>
    <t>Всего бюджет округа</t>
  </si>
  <si>
    <t xml:space="preserve">Ремонт и строительство объектов децентрализованного водоснабжения </t>
  </si>
  <si>
    <t>Подпрограмма "Управление имуществом, находящимся в собственности и в ведении Чугуевского муниципального округа" на 2020-2027 годы</t>
  </si>
  <si>
    <t>Подпрограмма "Поддержка малого и среднего предпринимательства на территории Чугуевского муниципального округа" на 2020-2027 годы</t>
  </si>
  <si>
    <t>2.1.1.4</t>
  </si>
  <si>
    <t>Изготовление и оформление Книги Почетных граждан Чугуевского района</t>
  </si>
  <si>
    <t>Подпрограмма "Улучшение инвестиционного климата в  Чугуевском муниципальном округе" на 2020-2027 годы</t>
  </si>
  <si>
    <t>0490242030</t>
  </si>
  <si>
    <t>Основное мероприятие "Обеспечение пожарной безопасности на территории Чугуевского муниципального округа"</t>
  </si>
  <si>
    <t>Основное мероприятие "Обеспечение мер  по предупреждению, ликвидации снижение и смягчение рисков последствий ЧС"</t>
  </si>
  <si>
    <t>2.5.2</t>
  </si>
  <si>
    <t>2.5.3</t>
  </si>
  <si>
    <t>2.5.4</t>
  </si>
  <si>
    <t>2.5.5</t>
  </si>
  <si>
    <t xml:space="preserve">расчитска ручья "Горелый" в с. Чугуевкаот ледового покрытия </t>
  </si>
  <si>
    <t>Обеспечение деятельности муниципального бюджетного учреждения "Физкультурно-оздоровительный комплекс"</t>
  </si>
  <si>
    <t xml:space="preserve">Организация и проведение физкультурно-массовых мероприятий </t>
  </si>
  <si>
    <t>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автобуса.У</t>
  </si>
  <si>
    <t>7.1</t>
  </si>
  <si>
    <t>7.2</t>
  </si>
  <si>
    <t>7.3</t>
  </si>
  <si>
    <t>7.4</t>
  </si>
  <si>
    <t>7.5</t>
  </si>
  <si>
    <t>7.6</t>
  </si>
  <si>
    <t>7.7</t>
  </si>
  <si>
    <t>1.4.3</t>
  </si>
  <si>
    <t>1.8</t>
  </si>
  <si>
    <t>Установка веревочного городка под открытым небом "Дети Робинзона"</t>
  </si>
  <si>
    <t xml:space="preserve">Приобретение и поставка спортивного инвентаря, спортивногооборудования и иного имущества для развития массового спорта </t>
  </si>
  <si>
    <t xml:space="preserve">Обеспечение деятельности муниципального бюджетного  учреждения «Физкультурно-оздоровительный комплекс» </t>
  </si>
  <si>
    <t>УЧСКД /МКУ "ЦОДУК"</t>
  </si>
  <si>
    <t xml:space="preserve">Расходы на обеспечение деятельности (оказание услуг, выполнение работ) учреждений </t>
  </si>
  <si>
    <t>05900670790</t>
  </si>
  <si>
    <t>05900670791</t>
  </si>
  <si>
    <t xml:space="preserve">Организация и проведение физкультурно- массовых мероприятий </t>
  </si>
  <si>
    <t xml:space="preserve">Участие сборных команд округа в соревнованиях, краевого, межрегионального, российского и международного уровней:
- оплата питания в пути;
- оплата питания в дни проведения соревнований;
- проживание в дни проведения соревнований;
- фрахтование автобуса.                 </t>
  </si>
  <si>
    <t>1.4.3.</t>
  </si>
  <si>
    <t>05901S2361</t>
  </si>
  <si>
    <t>УСКД/АЧМО</t>
  </si>
  <si>
    <t>0590192190</t>
  </si>
  <si>
    <t xml:space="preserve">Приобретение и поставка спортивного инвентаря, спортивного оборудования и иного имущества для развития массового спорта </t>
  </si>
  <si>
    <t>05901S2190</t>
  </si>
  <si>
    <t>05901S2230</t>
  </si>
  <si>
    <t>0590192230</t>
  </si>
  <si>
    <t>0590192680</t>
  </si>
  <si>
    <t>05901S2680</t>
  </si>
  <si>
    <t xml:space="preserve">Развитие спортивной инфраструктуры, находящейся в муниципальной собственности </t>
  </si>
  <si>
    <t xml:space="preserve">Проектирвание и проверка проектно-сметной документации </t>
  </si>
  <si>
    <t>0590127040</t>
  </si>
  <si>
    <t>Сводная бюджетная роспись, план на 01.01.2023 года</t>
  </si>
  <si>
    <t xml:space="preserve">Муниципальная программа "Развитие образования Чугуевского муниципального округа" на 2020-2027 годы </t>
  </si>
  <si>
    <t xml:space="preserve">сводная 
бюджетная роспись на    
01 января 2023 года
</t>
  </si>
  <si>
    <t xml:space="preserve">Муниципальная  
программа «Развитие системы образования Чугуевского муниципального района» на 2020-2027 годы   
</t>
  </si>
  <si>
    <t xml:space="preserve">Муниципальная программа "Комплексные меры по профилактике правонарушений на территории Чугуевского муниципального округа" на 2020-2027 годы </t>
  </si>
  <si>
    <t>Муниципальная программа «Информационное общество Чугуевского муниципального округа» на 2020-2027 годы</t>
  </si>
  <si>
    <t>Муниципальная программа "Содержание и благоустройство Чугуевского муниципального округа" на 2020-2027 годы</t>
  </si>
  <si>
    <t>12. МП «Энергосбережение и энергетическая эффективность Чугуевского муниципального округа» на 2020-2027 годы</t>
  </si>
  <si>
    <t xml:space="preserve"> Муниципальная программа «Комплексные меры по профилактике терроризма и экстремизма 
на территории Чугуевского муниципального округа» 
 на 2020 - 2027 годы         (в тыс. руб.)                                         </t>
  </si>
  <si>
    <t>Муниципальная программа «Защита населения и территории Чугуевского муниципального округа от чрезвычайных ситуаций природного и техногенного характера и обеспечение пожарной безопасности на территории Чугуевского муниципального округа» на 2020-2027 годы»  (в тыс. руб.)</t>
  </si>
  <si>
    <t>Муниципальная программа "Материально - техническое обеспечение органов местного самоуправления Чугуевского муниципального округа" на 2020-2027 годы (в тыс. руб.)</t>
  </si>
  <si>
    <t>Муниципальная программа «Обеспечение доступным жильем и качественными услугами жилищно-коммунального хозяйства населения Чугуевского муниципального округа" на 2020-2027 годы ( в тыс. руб.)</t>
  </si>
  <si>
    <t xml:space="preserve">Муниципальная  
программа «Развитие образования Чугуевского муниципального округа» на 2020-2027 годы     
</t>
  </si>
  <si>
    <t>Подпрограмма "Развитие системы дошкольного образования в Чугуевском муниципальном округе" на 2020-2027 годы</t>
  </si>
  <si>
    <t>Подпрограмма  "Развитие системы общего образования в Чугуевском муниципальном округе" на 2020-2027 годы</t>
  </si>
  <si>
    <t xml:space="preserve">Муниципальная  
программа «Комплексные меры по профилактике правонарушений на территории Чугуевского муниципального округа» на 2020-2027 годы     
</t>
  </si>
  <si>
    <t>Муниципальная  
программа «Социально-экономическое развитие Чугуевского муниципального округа» на 2020-2027 годы</t>
  </si>
  <si>
    <t>Муниципальная программа «Энергосбережение и энергетическая эффективность Чугуевского муниципального округа" на 2020-2027 годы</t>
  </si>
  <si>
    <t>Муниципальная программа "Материально - техническое обеспечение органов местного самоуправления Чугуевского муниципального округа" на 2020-2027 годы</t>
  </si>
  <si>
    <t>Муниципальная программа "Обеспечение доступным жильем и качественными услугами жилищно-коммуналного хозяйства населения Чугуевского муниципального округа" на 2020-2027 годы</t>
  </si>
  <si>
    <t>Проведение выставок, лекториев</t>
  </si>
  <si>
    <t xml:space="preserve">Проведение профилактических мероприятий антитабачной  и антиалкагольной направленности,неинфекционных заболеваний, заболеваний полости рта и заболеваний репродуктивной системы у мужчин </t>
  </si>
  <si>
    <t xml:space="preserve">Размещение публикации по профилактике здорового образа жизни, в средствах массовой информации </t>
  </si>
  <si>
    <t xml:space="preserve">Проведение лекций, бесед, классных часов, опросов среди детей, подростков и их родителей о пагубном влиянии вредных привычек с привлечением врачей, педиатров, психиатров, наркологов, психологов, сотрудников полиции </t>
  </si>
  <si>
    <t xml:space="preserve">Проведение оздоровительных мероприятий </t>
  </si>
  <si>
    <t>Организация клубов здоровья</t>
  </si>
  <si>
    <t>Анализ заболеваемрсти и смертности населения</t>
  </si>
  <si>
    <r>
      <t xml:space="preserve">              </t>
    </r>
    <r>
      <rPr>
        <b/>
        <i/>
        <sz val="12"/>
        <color rgb="FF000000"/>
        <rFont val="Times New Roman"/>
        <family val="1"/>
        <charset val="204"/>
      </rPr>
      <t>Муниципальная программа "Охрана окружающей среды на территории Чугуевского муниципального округа" на 2023-2027 годы</t>
    </r>
  </si>
  <si>
    <t>Основное мероприятие "Ликвидация несакционированных свалок"</t>
  </si>
  <si>
    <t>Ликвидация несакционированных свалок</t>
  </si>
  <si>
    <t>Основное мероприятие "Ликвидация несанкционированных свалок"</t>
  </si>
  <si>
    <t>Ликвидация несанкционированных свалок</t>
  </si>
  <si>
    <t>УЖО</t>
  </si>
  <si>
    <t>1890124110</t>
  </si>
  <si>
    <t>Субсидии на капитальный ремонт и ремонт атомобильных дорог общего пользования местного значения населенных пунктов за счет дорожного фонда Приморского края</t>
  </si>
  <si>
    <t>0390392392</t>
  </si>
  <si>
    <t>3.6</t>
  </si>
  <si>
    <t xml:space="preserve">Капитальный ремонт и ремонт автомобильных дорог общего пользования местного значения населенных пунктов за счет дорожного фонда Чугуевского округа в рамках софинансирования краевого бюджета </t>
  </si>
  <si>
    <t>03903S2390</t>
  </si>
  <si>
    <t>3.7</t>
  </si>
  <si>
    <t>Cубсидия на реконструкцию подъездных атомобильных дорог и проездов к земельным участкам с. Чугуевка, ул. Лесная</t>
  </si>
  <si>
    <t>0390392450</t>
  </si>
  <si>
    <t>3.8</t>
  </si>
  <si>
    <t>Реконструкция автомобильных дорог проездов к земельным участкам за счет дорожного фонда Чугуевского округа в рамках софинансирования краевого бюджета</t>
  </si>
  <si>
    <t>03903S2450</t>
  </si>
  <si>
    <t>0120120190</t>
  </si>
  <si>
    <t>2.1.10</t>
  </si>
  <si>
    <t>2.1.11</t>
  </si>
  <si>
    <t>0120192340</t>
  </si>
  <si>
    <t>1.9</t>
  </si>
  <si>
    <t>Приобретение спортивной формы для участия команд Чугуевского муниципального округа в соревнованиях различных уровней</t>
  </si>
  <si>
    <t>,</t>
  </si>
  <si>
    <t xml:space="preserve">сводная 
бюджетная роспись на    
30.06.2023 года  
</t>
  </si>
  <si>
    <t xml:space="preserve">кассовое 
исполнение за 2 квартал 2023 года
</t>
  </si>
  <si>
    <t>0590120180</t>
  </si>
  <si>
    <t>Строительство, реконструкция зданий (в том числе и проектно-изыскательские работы</t>
  </si>
  <si>
    <t>Проведение негосударственной экспертизы сметной документации (Благоустройство дворовой территории в с. Чугуевка, ул. Магитсральная, д. 1, д. 1а)</t>
  </si>
  <si>
    <t>Проведение негосударственной экспертизы сметной документации (устройство спортивно-игровой площадки в с. Чугуевка, ул. Комарова, д.19)</t>
  </si>
  <si>
    <t xml:space="preserve">Выполнение работ по разработке проектно-сметной документации по благоустройству общественной территории </t>
  </si>
  <si>
    <t>Мероприятия  муниципальной программы "Материально-техническое обеспечение  органов местного самоуправления Чугуевского муниципального округа" на 2020-2027 годы</t>
  </si>
  <si>
    <t>Реализация целевой программы "Увековечение памяти погибших при защите Отечества на 2019</t>
  </si>
  <si>
    <t>УСКД/МКУ "ЦОДУК"</t>
  </si>
  <si>
    <t xml:space="preserve">кассовое 
исполнение за 2 квартал  2023 года
</t>
  </si>
  <si>
    <t>3.2.2.8</t>
  </si>
  <si>
    <t>3.2.2.9</t>
  </si>
  <si>
    <t>с. Чугуевка, ул. Комарова, 50 а (от школы № 2 до д/с № 37 (382м)</t>
  </si>
  <si>
    <t xml:space="preserve">с. Кокшаровка, ул. Советская (160 м) </t>
  </si>
  <si>
    <t xml:space="preserve">с. Кокшаровка, ул. 1 ая Заозерная (10м) </t>
  </si>
  <si>
    <t xml:space="preserve">с. Чугуевка, ул. Титова от д.25 до д.59 (127м) дополнительно (по смете) к софинансированию </t>
  </si>
  <si>
    <t xml:space="preserve">Проведение диагностики, оценки транспортно-эксплутационного состояния а/дорог </t>
  </si>
  <si>
    <t>3.4.3</t>
  </si>
  <si>
    <t>3.4.4</t>
  </si>
  <si>
    <t xml:space="preserve">Выполнение комплекса кадастровых и иных работ </t>
  </si>
  <si>
    <t xml:space="preserve">Выполнение работ по техническому учету и паспортизации а/дорог </t>
  </si>
  <si>
    <t>Диагностика и паспортизация а/дорог</t>
  </si>
  <si>
    <t>Реконструкция подъездных а/дорог, проездов к земельным участкам с. Чугуевка, ул. Лесная</t>
  </si>
  <si>
    <t xml:space="preserve">Ремонт а/дорог общего пользования местного значения </t>
  </si>
  <si>
    <t>3.6.1</t>
  </si>
  <si>
    <t>3.6.2</t>
  </si>
  <si>
    <t>3.6.3</t>
  </si>
  <si>
    <t>с. Чугуевка, ул. Лазо (855м)</t>
  </si>
  <si>
    <t xml:space="preserve">с. Чугуевка ул. Титова -Комарова (развязка) (260м) </t>
  </si>
  <si>
    <t xml:space="preserve">с. Чугуевка, ул. Титова от д. 25 до д. 59 (127м) </t>
  </si>
  <si>
    <t>Сводная бюджетная роспись на 30.06.2023 года</t>
  </si>
  <si>
    <t>Кассовое исполнение за 2 квартал 2023</t>
  </si>
  <si>
    <t>Финансовая поддержка субъектам малого и среднего предпринимательства, имеющим статус социального предприятия</t>
  </si>
  <si>
    <t xml:space="preserve">кассовое 
исполнение за  2 квартал 2023 года
</t>
  </si>
  <si>
    <t xml:space="preserve">кассовое 
исполнение за  2 квартал 2023 год
</t>
  </si>
  <si>
    <t xml:space="preserve">Реализация пректов инициативного  бюджетирования  </t>
  </si>
  <si>
    <t>УЭРиПР</t>
  </si>
  <si>
    <t>Финансовая поддержка субъектам малого и среднего предпринимательства, имиющих статус социального предприятия</t>
  </si>
  <si>
    <t xml:space="preserve">сводная 
бюджетная роспись на    
30.06.2023 года
</t>
  </si>
  <si>
    <t xml:space="preserve">сводная 
бюджетная роспись на    
30.06/2023  года  
</t>
  </si>
  <si>
    <t xml:space="preserve">ОТЧЕТ
ОБ ИСПОЛЬЗОВАНИИ БЮДЖЕТНЫХ АССИГНОВАНИЙ БЮДЖЕТА
ЧУГУЕВСКОГО МУНИЦИПАЛЬНОГО РАЙОНА НА РЕАЛИЗАЦИЮ МУНИЦИПАЛЬНЫХ ПРОГРАММ за 2 квартал 2023 года
</t>
  </si>
  <si>
    <t xml:space="preserve">сводная 
бюджетная роспись на    
01 января 2023года  
</t>
  </si>
  <si>
    <t>"Содержание и благоустройствоЧугуевского муниципального округа" на 2020-2027 годы</t>
  </si>
  <si>
    <t xml:space="preserve">Муниципальная  
программа «Социально-экономическое развитие Чугуевского муниципального округа» на 2020-2027 годы     
</t>
  </si>
  <si>
    <t>Подпрограмма "Долгосрочное финансовое планирование и организация бюджетного процесса в Чугуевском муниципальном округе" на 2020-2027 годы</t>
  </si>
  <si>
    <r>
      <t xml:space="preserve">            </t>
    </r>
    <r>
      <rPr>
        <b/>
        <i/>
        <sz val="12"/>
        <rFont val="Times New Roman"/>
        <family val="1"/>
        <charset val="204"/>
      </rPr>
      <t xml:space="preserve">   Муниципальная программа "Охрана окружающей среды на территории Чугуевского муниципального округа" на 2023-2027 годы</t>
    </r>
    <r>
      <rPr>
        <b/>
        <i/>
        <sz val="11"/>
        <rFont val="Times New Roman"/>
        <family val="1"/>
        <charset val="204"/>
      </rPr>
      <t xml:space="preserve"> (в тыс. руб.)</t>
    </r>
  </si>
  <si>
    <t>ИНФОРМАЦИЯ
О РАСХОДОВАНИИ БЮДЖЕТНЫХ И ВНЕБЮДЖЕТНЫХ СРЕДСТВ
НА РЕАЛИЗАЦИЮ МУНИЦИПАЛЬНОЙ ПРОГРАММЫ 
за 2 квартал 2023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</si>
</sst>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_-;\-* #,##0.00\ _₽_-;_-* &quot;-&quot;??\ _₽_-;_-@_-"/>
    <numFmt numFmtId="165" formatCode="#,##0.0"/>
    <numFmt numFmtId="166" formatCode="#,##0.00_ ;[Red]\-#,##0.00\ "/>
    <numFmt numFmtId="167" formatCode="#,##0.0_ ;[Red]\-#,##0.0\ "/>
    <numFmt numFmtId="168" formatCode="0.000"/>
    <numFmt numFmtId="169" formatCode="0.0"/>
    <numFmt numFmtId="170" formatCode="#,##0.000"/>
    <numFmt numFmtId="171" formatCode="_-* #,##0.00_р_._-;\-* #,##0.00_р_._-;_-* &quot;-&quot;??_р_._-;_-@_-"/>
    <numFmt numFmtId="173" formatCode="#,##0.00_ ;\-#,##0.00\ "/>
  </numFmts>
  <fonts count="70" x14ac:knownFonts="1">
    <font>
      <sz val="11"/>
      <color theme="1"/>
      <name val="Calibri"/>
      <family val="2"/>
      <charset val="204"/>
      <scheme val="minor"/>
    </font>
    <font>
      <sz val="11"/>
      <color indexed="8"/>
      <name val="Times New Roman"/>
      <family val="1"/>
      <charset val="204"/>
    </font>
    <font>
      <b/>
      <sz val="13"/>
      <color indexed="8"/>
      <name val="Times New Roman"/>
      <family val="1"/>
      <charset val="204"/>
    </font>
    <font>
      <sz val="12"/>
      <color indexed="8"/>
      <name val="Times New Roman"/>
      <family val="1"/>
      <charset val="204"/>
    </font>
    <font>
      <sz val="11"/>
      <name val="Times New Roman"/>
      <family val="1"/>
      <charset val="204"/>
    </font>
    <font>
      <sz val="12"/>
      <name val="Times New Roman"/>
      <family val="1"/>
      <charset val="204"/>
    </font>
    <font>
      <b/>
      <sz val="11"/>
      <name val="Times New Roman"/>
      <family val="1"/>
      <charset val="204"/>
    </font>
    <font>
      <sz val="11"/>
      <name val="Calibri"/>
      <family val="2"/>
      <charset val="204"/>
    </font>
    <font>
      <b/>
      <sz val="14"/>
      <name val="Times New Roman"/>
      <family val="1"/>
      <charset val="204"/>
    </font>
    <font>
      <b/>
      <sz val="11"/>
      <color indexed="8"/>
      <name val="Calibri"/>
      <family val="2"/>
      <charset val="204"/>
    </font>
    <font>
      <sz val="11"/>
      <color indexed="8"/>
      <name val="Times New Roman"/>
      <family val="1"/>
      <charset val="204"/>
    </font>
    <font>
      <b/>
      <sz val="11"/>
      <color indexed="8"/>
      <name val="Times New Roman"/>
      <family val="1"/>
      <charset val="204"/>
    </font>
    <font>
      <b/>
      <sz val="12"/>
      <color indexed="8"/>
      <name val="Times New Roman"/>
      <family val="1"/>
      <charset val="204"/>
    </font>
    <font>
      <sz val="14"/>
      <color indexed="8"/>
      <name val="Times New Roman"/>
      <family val="1"/>
      <charset val="204"/>
    </font>
    <font>
      <b/>
      <u/>
      <sz val="11"/>
      <name val="Times New Roman"/>
      <family val="1"/>
      <charset val="204"/>
    </font>
    <font>
      <b/>
      <sz val="12"/>
      <name val="Times New Roman"/>
      <family val="1"/>
      <charset val="204"/>
    </font>
    <font>
      <b/>
      <u/>
      <sz val="12"/>
      <name val="Times New Roman"/>
      <family val="1"/>
      <charset val="204"/>
    </font>
    <font>
      <sz val="12"/>
      <color indexed="8"/>
      <name val="Calibri"/>
      <family val="2"/>
      <charset val="204"/>
    </font>
    <font>
      <u/>
      <sz val="12"/>
      <color indexed="8"/>
      <name val="Calibri"/>
      <family val="2"/>
      <charset val="204"/>
    </font>
    <font>
      <sz val="11"/>
      <color indexed="8"/>
      <name val="Calibri"/>
      <family val="2"/>
      <charset val="204"/>
    </font>
    <font>
      <b/>
      <sz val="14"/>
      <color indexed="8"/>
      <name val="Times New Roman"/>
      <family val="1"/>
      <charset val="204"/>
    </font>
    <font>
      <b/>
      <i/>
      <sz val="11"/>
      <color indexed="8"/>
      <name val="Times New Roman"/>
      <family val="1"/>
      <charset val="204"/>
    </font>
    <font>
      <b/>
      <i/>
      <sz val="11"/>
      <name val="Times New Roman"/>
      <family val="1"/>
      <charset val="204"/>
    </font>
    <font>
      <b/>
      <sz val="9"/>
      <name val="Times New Roman"/>
      <family val="1"/>
      <charset val="204"/>
    </font>
    <font>
      <sz val="9"/>
      <name val="Times New Roman"/>
      <family val="1"/>
      <charset val="204"/>
    </font>
    <font>
      <sz val="11"/>
      <color indexed="8"/>
      <name val="Times New Roman"/>
      <family val="1"/>
      <charset val="204"/>
    </font>
    <font>
      <sz val="12"/>
      <color indexed="8"/>
      <name val="Times New Roman"/>
      <family val="1"/>
      <charset val="204"/>
    </font>
    <font>
      <i/>
      <sz val="11"/>
      <color indexed="8"/>
      <name val="Times New Roman"/>
      <family val="1"/>
      <charset val="204"/>
    </font>
    <font>
      <sz val="8"/>
      <color indexed="8"/>
      <name val="Arial Cyr"/>
    </font>
    <font>
      <vertAlign val="superscript"/>
      <sz val="12"/>
      <color indexed="8"/>
      <name val="Times New Roman"/>
      <family val="1"/>
      <charset val="204"/>
    </font>
    <font>
      <i/>
      <sz val="12"/>
      <color indexed="8"/>
      <name val="Times New Roman"/>
      <family val="1"/>
      <charset val="204"/>
    </font>
    <font>
      <sz val="12"/>
      <color rgb="FF000000"/>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b/>
      <sz val="10"/>
      <color theme="1"/>
      <name val="Times New Roman"/>
      <family val="1"/>
      <charset val="204"/>
    </font>
    <font>
      <sz val="10"/>
      <color theme="1"/>
      <name val="Times New Roman"/>
      <family val="1"/>
      <charset val="204"/>
    </font>
    <font>
      <b/>
      <sz val="11"/>
      <color theme="1"/>
      <name val="Calibri"/>
      <family val="2"/>
      <charset val="204"/>
      <scheme val="minor"/>
    </font>
    <font>
      <b/>
      <sz val="13"/>
      <color theme="1"/>
      <name val="Times New Roman"/>
      <family val="1"/>
      <charset val="204"/>
    </font>
    <font>
      <sz val="13"/>
      <color theme="1"/>
      <name val="Times New Roman"/>
      <family val="1"/>
      <charset val="204"/>
    </font>
    <font>
      <sz val="12"/>
      <color theme="1"/>
      <name val="Times New Roman"/>
      <family val="1"/>
      <charset val="204"/>
    </font>
    <font>
      <sz val="10"/>
      <name val="Times New Roman"/>
      <family val="1"/>
      <charset val="204"/>
    </font>
    <font>
      <b/>
      <sz val="10"/>
      <name val="Times New Roman"/>
      <family val="1"/>
      <charset val="204"/>
    </font>
    <font>
      <sz val="10"/>
      <color rgb="FF000000"/>
      <name val="Times New Roman"/>
      <family val="1"/>
      <charset val="204"/>
    </font>
    <font>
      <b/>
      <sz val="12"/>
      <color theme="1"/>
      <name val="Times New Roman"/>
      <family val="1"/>
      <charset val="204"/>
    </font>
    <font>
      <b/>
      <sz val="11"/>
      <color rgb="FF000000"/>
      <name val="Times New Roman"/>
      <family val="1"/>
      <charset val="204"/>
    </font>
    <font>
      <sz val="11"/>
      <name val="Calibri"/>
      <family val="2"/>
      <charset val="204"/>
      <scheme val="minor"/>
    </font>
    <font>
      <b/>
      <i/>
      <sz val="12"/>
      <name val="Times New Roman"/>
      <family val="1"/>
      <charset val="204"/>
    </font>
    <font>
      <b/>
      <i/>
      <sz val="12"/>
      <color indexed="8"/>
      <name val="Times New Roman"/>
      <family val="1"/>
      <charset val="204"/>
    </font>
    <font>
      <b/>
      <i/>
      <sz val="12"/>
      <color rgb="FF000000"/>
      <name val="Times New Roman"/>
      <family val="1"/>
      <charset val="204"/>
    </font>
    <font>
      <b/>
      <sz val="16"/>
      <name val="Times New Roman"/>
      <family val="1"/>
      <charset val="204"/>
    </font>
    <font>
      <b/>
      <u/>
      <sz val="16"/>
      <name val="Times New Roman"/>
      <family val="1"/>
      <charset val="204"/>
    </font>
    <font>
      <sz val="16"/>
      <name val="Calibri"/>
      <family val="2"/>
      <charset val="204"/>
    </font>
    <font>
      <sz val="12"/>
      <color theme="1"/>
      <name val="Calibri"/>
      <family val="2"/>
      <charset val="204"/>
      <scheme val="minor"/>
    </font>
    <font>
      <sz val="14"/>
      <name val="Times New Roman"/>
      <family val="1"/>
      <charset val="204"/>
    </font>
    <font>
      <b/>
      <i/>
      <sz val="14"/>
      <name val="Times New Roman"/>
      <family val="1"/>
      <charset val="204"/>
    </font>
    <font>
      <b/>
      <i/>
      <sz val="14"/>
      <name val="Calibri"/>
      <family val="2"/>
      <charset val="204"/>
      <scheme val="minor"/>
    </font>
    <font>
      <b/>
      <i/>
      <sz val="14"/>
      <color theme="1"/>
      <name val="Calibri"/>
      <family val="2"/>
      <charset val="204"/>
      <scheme val="minor"/>
    </font>
    <font>
      <sz val="14"/>
      <color theme="1"/>
      <name val="Times New Roman"/>
      <family val="1"/>
      <charset val="204"/>
    </font>
    <font>
      <sz val="14"/>
      <color theme="1"/>
      <name val="Calibri"/>
      <family val="2"/>
      <charset val="204"/>
      <scheme val="minor"/>
    </font>
    <font>
      <b/>
      <u/>
      <sz val="14"/>
      <name val="Times New Roman"/>
      <family val="1"/>
      <charset val="204"/>
    </font>
    <font>
      <sz val="13"/>
      <name val="Times New Roman"/>
      <family val="1"/>
      <charset val="204"/>
    </font>
    <font>
      <sz val="10"/>
      <color rgb="FF000000"/>
      <name val="Arial Cyr"/>
    </font>
    <font>
      <b/>
      <i/>
      <sz val="14"/>
      <color indexed="8"/>
      <name val="Times New Roman"/>
      <family val="1"/>
      <charset val="204"/>
    </font>
    <font>
      <sz val="9"/>
      <color theme="1"/>
      <name val="Times New Roman"/>
      <family val="1"/>
      <charset val="204"/>
    </font>
    <font>
      <b/>
      <sz val="12"/>
      <color rgb="FF000000"/>
      <name val="Times New Roman"/>
      <family val="1"/>
      <charset val="204"/>
    </font>
    <font>
      <b/>
      <i/>
      <sz val="11"/>
      <color theme="1"/>
      <name val="Times New Roman"/>
      <family val="1"/>
      <charset val="204"/>
    </font>
    <font>
      <b/>
      <sz val="10"/>
      <color indexed="8"/>
      <name val="Times New Roman"/>
      <family val="1"/>
      <charset val="204"/>
    </font>
    <font>
      <sz val="10"/>
      <color indexed="8"/>
      <name val="Times New Roman"/>
      <family val="1"/>
      <charset val="204"/>
    </font>
    <font>
      <b/>
      <i/>
      <sz val="11"/>
      <color theme="1"/>
      <name val="Calibri"/>
      <family val="2"/>
      <charset val="204"/>
      <scheme val="minor"/>
    </font>
  </fonts>
  <fills count="14">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11"/>
        <bgColor indexed="64"/>
      </patternFill>
    </fill>
    <fill>
      <patternFill patternType="solid">
        <fgColor rgb="FFFFFFFF"/>
      </patternFill>
    </fill>
    <fill>
      <patternFill patternType="solid">
        <fgColor theme="0"/>
        <bgColor indexed="64"/>
      </patternFill>
    </fill>
    <fill>
      <patternFill patternType="solid">
        <fgColor rgb="FFFFFFFF"/>
        <bgColor indexed="64"/>
      </patternFill>
    </fill>
    <fill>
      <patternFill patternType="solid">
        <fgColor rgb="FFFFFFFF"/>
        <bgColor rgb="FF000000"/>
      </patternFill>
    </fill>
    <fill>
      <patternFill patternType="solid">
        <fgColor rgb="FFFFFF00"/>
        <bgColor indexed="64"/>
      </patternFill>
    </fill>
    <fill>
      <patternFill patternType="solid">
        <fgColor theme="2"/>
        <bgColor indexed="64"/>
      </patternFill>
    </fill>
    <fill>
      <patternFill patternType="solid">
        <fgColor rgb="FFCCFFFF"/>
        <bgColor indexed="64"/>
      </patternFill>
    </fill>
    <fill>
      <patternFill patternType="solid">
        <fgColor indexed="26"/>
        <bgColor indexed="64"/>
      </patternFill>
    </fill>
    <fill>
      <patternFill patternType="solid">
        <fgColor indexed="9"/>
        <bgColor indexed="8"/>
      </patternFill>
    </fill>
  </fills>
  <borders count="78">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8"/>
      </left>
      <right style="thin">
        <color indexed="8"/>
      </right>
      <top style="medium">
        <color indexed="64"/>
      </top>
      <bottom style="thin">
        <color indexed="8"/>
      </bottom>
      <diagonal/>
    </border>
    <border>
      <left style="medium">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thin">
        <color indexed="64"/>
      </left>
      <right style="medium">
        <color rgb="FF000000"/>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s>
  <cellStyleXfs count="13">
    <xf numFmtId="0" fontId="0" fillId="0" borderId="0"/>
    <xf numFmtId="0" fontId="26" fillId="0" borderId="1">
      <alignment vertical="top" wrapText="1"/>
    </xf>
    <xf numFmtId="0" fontId="31" fillId="0" borderId="64">
      <alignment vertical="top" wrapText="1"/>
    </xf>
    <xf numFmtId="1" fontId="31" fillId="0" borderId="64">
      <alignment horizontal="center" vertical="top" shrinkToFit="1"/>
    </xf>
    <xf numFmtId="49" fontId="31" fillId="0" borderId="64">
      <alignment horizontal="center" vertical="top" shrinkToFit="1"/>
    </xf>
    <xf numFmtId="4" fontId="31" fillId="5" borderId="64">
      <alignment horizontal="right" vertical="top" shrinkToFit="1"/>
    </xf>
    <xf numFmtId="4" fontId="31" fillId="0" borderId="64">
      <alignment horizontal="right" vertical="top" shrinkToFit="1"/>
    </xf>
    <xf numFmtId="4" fontId="28" fillId="0" borderId="2">
      <alignment horizontal="right" shrinkToFit="1"/>
    </xf>
    <xf numFmtId="164" fontId="19" fillId="0" borderId="0" applyFont="0" applyFill="0" applyBorder="0" applyAlignment="0" applyProtection="0"/>
    <xf numFmtId="49" fontId="62" fillId="0" borderId="64">
      <alignment horizontal="left" vertical="top" wrapText="1"/>
    </xf>
    <xf numFmtId="0" fontId="3" fillId="0" borderId="1">
      <alignment vertical="top" wrapText="1"/>
    </xf>
    <xf numFmtId="171" fontId="19" fillId="0" borderId="0" applyFont="0" applyFill="0" applyBorder="0" applyAlignment="0" applyProtection="0"/>
    <xf numFmtId="164" fontId="19" fillId="0" borderId="0" applyFont="0" applyFill="0" applyBorder="0" applyAlignment="0" applyProtection="0"/>
  </cellStyleXfs>
  <cellXfs count="2401">
    <xf numFmtId="0" fontId="0" fillId="0" borderId="0" xfId="0"/>
    <xf numFmtId="0" fontId="1" fillId="0" borderId="0" xfId="0" applyFont="1"/>
    <xf numFmtId="0" fontId="4" fillId="2" borderId="3" xfId="0" applyFont="1" applyFill="1" applyBorder="1" applyAlignment="1">
      <alignment horizontal="center" vertical="center"/>
    </xf>
    <xf numFmtId="0" fontId="4" fillId="2" borderId="0" xfId="0" applyFont="1" applyFill="1"/>
    <xf numFmtId="0" fontId="5" fillId="2" borderId="4" xfId="0" applyFont="1" applyFill="1" applyBorder="1" applyAlignment="1">
      <alignment vertical="center" wrapText="1"/>
    </xf>
    <xf numFmtId="0" fontId="5" fillId="2" borderId="3" xfId="0" applyFont="1" applyFill="1" applyBorder="1" applyAlignment="1">
      <alignment vertical="center" wrapText="1"/>
    </xf>
    <xf numFmtId="0" fontId="5" fillId="2" borderId="5" xfId="0" applyFont="1" applyFill="1" applyBorder="1" applyAlignment="1">
      <alignment vertical="center" wrapText="1"/>
    </xf>
    <xf numFmtId="0" fontId="7" fillId="2" borderId="0" xfId="0" applyFont="1" applyFill="1"/>
    <xf numFmtId="165" fontId="4" fillId="2" borderId="4" xfId="0" applyNumberFormat="1" applyFont="1" applyFill="1" applyBorder="1" applyAlignment="1">
      <alignment horizontal="center" vertical="center"/>
    </xf>
    <xf numFmtId="165" fontId="4" fillId="2" borderId="3" xfId="0" applyNumberFormat="1" applyFont="1" applyFill="1" applyBorder="1" applyAlignment="1">
      <alignment horizontal="center" vertical="center"/>
    </xf>
    <xf numFmtId="165" fontId="4" fillId="2" borderId="5" xfId="0" applyNumberFormat="1" applyFont="1" applyFill="1" applyBorder="1" applyAlignment="1">
      <alignment horizontal="center" vertical="center"/>
    </xf>
    <xf numFmtId="166" fontId="1" fillId="0" borderId="0" xfId="0" applyNumberFormat="1" applyFont="1"/>
    <xf numFmtId="166" fontId="1" fillId="0" borderId="0" xfId="0" applyNumberFormat="1" applyFont="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0" xfId="0" applyFont="1" applyFill="1" applyBorder="1"/>
    <xf numFmtId="49" fontId="4" fillId="2" borderId="10" xfId="0" applyNumberFormat="1" applyFont="1" applyFill="1" applyBorder="1" applyAlignment="1">
      <alignment horizontal="center" vertical="center"/>
    </xf>
    <xf numFmtId="49" fontId="4" fillId="2" borderId="11" xfId="0" applyNumberFormat="1" applyFont="1" applyFill="1" applyBorder="1" applyAlignment="1">
      <alignment horizontal="center" vertical="center"/>
    </xf>
    <xf numFmtId="0" fontId="3" fillId="0" borderId="3" xfId="0" applyFont="1" applyBorder="1" applyAlignment="1">
      <alignment horizontal="center" vertical="center" wrapText="1"/>
    </xf>
    <xf numFmtId="49" fontId="4" fillId="2" borderId="12" xfId="0" applyNumberFormat="1" applyFont="1" applyFill="1" applyBorder="1" applyAlignment="1">
      <alignment horizontal="center" vertical="center"/>
    </xf>
    <xf numFmtId="0" fontId="3" fillId="0" borderId="5"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165" fontId="3" fillId="0" borderId="4"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3" fillId="0" borderId="5" xfId="0" applyNumberFormat="1" applyFont="1" applyBorder="1" applyAlignment="1">
      <alignment horizontal="center" vertical="center" wrapText="1"/>
    </xf>
    <xf numFmtId="167" fontId="3" fillId="0" borderId="5" xfId="0" applyNumberFormat="1" applyFont="1" applyBorder="1" applyAlignment="1">
      <alignment horizontal="center" vertical="center" wrapText="1"/>
    </xf>
    <xf numFmtId="166" fontId="1" fillId="0" borderId="0" xfId="0" applyNumberFormat="1" applyFont="1" applyAlignment="1">
      <alignment vertical="center"/>
    </xf>
    <xf numFmtId="2" fontId="1" fillId="0" borderId="0" xfId="0" applyNumberFormat="1" applyFont="1"/>
    <xf numFmtId="4" fontId="1" fillId="3" borderId="5" xfId="0" applyNumberFormat="1" applyFont="1" applyFill="1" applyBorder="1" applyAlignment="1">
      <alignment vertical="center"/>
    </xf>
    <xf numFmtId="167" fontId="4" fillId="2" borderId="5" xfId="0" applyNumberFormat="1" applyFont="1" applyFill="1" applyBorder="1" applyAlignment="1">
      <alignment horizontal="center" vertical="center"/>
    </xf>
    <xf numFmtId="3" fontId="4" fillId="2" borderId="3" xfId="0" applyNumberFormat="1" applyFont="1" applyFill="1" applyBorder="1" applyAlignment="1">
      <alignment horizontal="center" vertical="center"/>
    </xf>
    <xf numFmtId="3" fontId="4" fillId="2" borderId="5" xfId="0" applyNumberFormat="1" applyFont="1" applyFill="1" applyBorder="1" applyAlignment="1">
      <alignment horizontal="center" vertical="center"/>
    </xf>
    <xf numFmtId="0" fontId="4" fillId="2" borderId="3" xfId="0" applyFont="1" applyFill="1" applyBorder="1" applyAlignment="1">
      <alignment horizontal="center" vertical="center" wrapText="1"/>
    </xf>
    <xf numFmtId="0" fontId="7" fillId="2" borderId="0" xfId="0" applyFont="1" applyFill="1" applyAlignment="1">
      <alignment wrapText="1"/>
    </xf>
    <xf numFmtId="0" fontId="4" fillId="2" borderId="0" xfId="0" applyFont="1" applyFill="1" applyBorder="1" applyAlignment="1">
      <alignment horizontal="right"/>
    </xf>
    <xf numFmtId="0" fontId="4" fillId="2" borderId="3" xfId="0" applyFont="1" applyFill="1" applyBorder="1" applyAlignment="1">
      <alignment wrapText="1"/>
    </xf>
    <xf numFmtId="0" fontId="1" fillId="0" borderId="0" xfId="0" applyFont="1" applyFill="1"/>
    <xf numFmtId="0" fontId="1" fillId="0" borderId="3" xfId="0" applyFont="1" applyFill="1" applyBorder="1" applyAlignment="1">
      <alignment horizontal="justify" vertical="top"/>
    </xf>
    <xf numFmtId="49" fontId="1" fillId="0" borderId="10" xfId="0" applyNumberFormat="1" applyFont="1" applyFill="1" applyBorder="1"/>
    <xf numFmtId="0" fontId="1" fillId="0" borderId="4" xfId="0" applyFont="1" applyFill="1" applyBorder="1" applyAlignment="1">
      <alignment horizontal="left" vertical="top" wrapText="1"/>
    </xf>
    <xf numFmtId="0" fontId="3" fillId="0" borderId="4" xfId="0" applyFont="1" applyFill="1" applyBorder="1" applyAlignment="1">
      <alignment vertical="center"/>
    </xf>
    <xf numFmtId="1" fontId="3" fillId="0" borderId="4" xfId="3" applyNumberFormat="1" applyFont="1" applyFill="1" applyBorder="1" applyAlignment="1" applyProtection="1">
      <alignment horizontal="center" vertical="center" shrinkToFit="1"/>
    </xf>
    <xf numFmtId="166" fontId="3" fillId="0" borderId="4" xfId="5" applyNumberFormat="1" applyFont="1" applyFill="1" applyBorder="1" applyAlignment="1" applyProtection="1">
      <alignment vertical="center" shrinkToFit="1"/>
    </xf>
    <xf numFmtId="166" fontId="3" fillId="0" borderId="4" xfId="0" applyNumberFormat="1" applyFont="1" applyFill="1" applyBorder="1" applyAlignment="1">
      <alignment vertical="center"/>
    </xf>
    <xf numFmtId="166" fontId="3" fillId="0" borderId="7" xfId="0" applyNumberFormat="1" applyFont="1" applyFill="1" applyBorder="1" applyAlignment="1">
      <alignment vertical="center"/>
    </xf>
    <xf numFmtId="49" fontId="1" fillId="0" borderId="11" xfId="0" applyNumberFormat="1" applyFont="1" applyFill="1" applyBorder="1"/>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3" fillId="0" borderId="3" xfId="0" applyFont="1" applyFill="1" applyBorder="1" applyAlignment="1">
      <alignment vertical="center"/>
    </xf>
    <xf numFmtId="1" fontId="3" fillId="0" borderId="3" xfId="3" applyNumberFormat="1" applyFont="1" applyFill="1" applyBorder="1" applyAlignment="1" applyProtection="1">
      <alignment horizontal="center" vertical="center" shrinkToFit="1"/>
    </xf>
    <xf numFmtId="166" fontId="3" fillId="0" borderId="3" xfId="5" applyNumberFormat="1" applyFont="1" applyFill="1" applyBorder="1" applyAlignment="1" applyProtection="1">
      <alignment vertical="center" shrinkToFit="1"/>
    </xf>
    <xf numFmtId="166" fontId="3" fillId="0" borderId="3" xfId="0" applyNumberFormat="1" applyFont="1" applyFill="1" applyBorder="1" applyAlignment="1">
      <alignment vertical="center"/>
    </xf>
    <xf numFmtId="166" fontId="3" fillId="0" borderId="8" xfId="0" applyNumberFormat="1" applyFont="1" applyFill="1" applyBorder="1" applyAlignment="1">
      <alignment vertical="center"/>
    </xf>
    <xf numFmtId="1" fontId="3" fillId="0" borderId="23" xfId="3" applyNumberFormat="1" applyFont="1" applyFill="1" applyBorder="1" applyAlignment="1" applyProtection="1">
      <alignment horizontal="center" vertical="center" shrinkToFit="1"/>
    </xf>
    <xf numFmtId="0" fontId="1" fillId="0" borderId="3" xfId="0" applyFont="1" applyFill="1" applyBorder="1" applyAlignment="1">
      <alignment horizontal="left" vertical="top" wrapText="1"/>
    </xf>
    <xf numFmtId="1" fontId="3" fillId="0" borderId="1" xfId="3" applyNumberFormat="1" applyFont="1" applyFill="1" applyBorder="1" applyAlignment="1" applyProtection="1">
      <alignment horizontal="center" vertical="center" shrinkToFit="1"/>
    </xf>
    <xf numFmtId="0" fontId="1" fillId="0" borderId="3" xfId="0" applyFont="1" applyFill="1" applyBorder="1" applyAlignment="1">
      <alignment vertical="top" wrapText="1"/>
    </xf>
    <xf numFmtId="49" fontId="1" fillId="0" borderId="24" xfId="0" applyNumberFormat="1" applyFont="1" applyFill="1" applyBorder="1"/>
    <xf numFmtId="0" fontId="1" fillId="0" borderId="13" xfId="0" applyFont="1" applyFill="1" applyBorder="1" applyAlignment="1">
      <alignment horizontal="left" vertical="top" wrapText="1"/>
    </xf>
    <xf numFmtId="0" fontId="3" fillId="0" borderId="13" xfId="0" applyFont="1" applyFill="1" applyBorder="1" applyAlignment="1">
      <alignment vertical="center"/>
    </xf>
    <xf numFmtId="1" fontId="3" fillId="0" borderId="25" xfId="3" applyNumberFormat="1" applyFont="1" applyFill="1" applyBorder="1" applyAlignment="1" applyProtection="1">
      <alignment horizontal="center" vertical="center" shrinkToFit="1"/>
    </xf>
    <xf numFmtId="166" fontId="3" fillId="0" borderId="13" xfId="0" applyNumberFormat="1" applyFont="1" applyFill="1" applyBorder="1" applyAlignment="1">
      <alignment vertical="center"/>
    </xf>
    <xf numFmtId="166" fontId="3" fillId="0" borderId="26" xfId="0" applyNumberFormat="1" applyFont="1" applyFill="1" applyBorder="1" applyAlignment="1">
      <alignment vertical="center"/>
    </xf>
    <xf numFmtId="49" fontId="1" fillId="0" borderId="18"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31" fillId="0" borderId="2" xfId="4" applyNumberFormat="1" applyFill="1" applyBorder="1" applyAlignment="1" applyProtection="1">
      <alignment horizontal="center" vertical="center" shrinkToFit="1"/>
    </xf>
    <xf numFmtId="166" fontId="1" fillId="0" borderId="30" xfId="0" applyNumberFormat="1" applyFont="1" applyFill="1" applyBorder="1" applyAlignment="1">
      <alignment vertical="center"/>
    </xf>
    <xf numFmtId="49" fontId="1" fillId="0" borderId="5" xfId="0" applyNumberFormat="1" applyFont="1" applyFill="1" applyBorder="1" applyAlignment="1">
      <alignment horizontal="center" vertical="center"/>
    </xf>
    <xf numFmtId="49" fontId="1" fillId="0" borderId="5" xfId="0" applyNumberFormat="1" applyFont="1" applyFill="1" applyBorder="1" applyAlignment="1">
      <alignment vertical="center"/>
    </xf>
    <xf numFmtId="166" fontId="1" fillId="0" borderId="5" xfId="0" applyNumberFormat="1" applyFont="1" applyFill="1" applyBorder="1" applyAlignment="1">
      <alignment vertical="center"/>
    </xf>
    <xf numFmtId="166" fontId="1" fillId="0" borderId="9" xfId="0" applyNumberFormat="1" applyFont="1" applyFill="1" applyBorder="1" applyAlignment="1">
      <alignment vertical="center"/>
    </xf>
    <xf numFmtId="4" fontId="1" fillId="0" borderId="30" xfId="0" applyNumberFormat="1" applyFont="1" applyFill="1" applyBorder="1" applyAlignment="1">
      <alignment horizontal="right" vertical="center"/>
    </xf>
    <xf numFmtId="4" fontId="1" fillId="0" borderId="3" xfId="0" applyNumberFormat="1" applyFont="1" applyFill="1" applyBorder="1" applyAlignment="1">
      <alignment horizontal="right" vertical="center"/>
    </xf>
    <xf numFmtId="49" fontId="1" fillId="0" borderId="4"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xf>
    <xf numFmtId="166" fontId="1" fillId="0" borderId="3" xfId="0" applyNumberFormat="1" applyFont="1" applyFill="1" applyBorder="1" applyAlignment="1">
      <alignment vertical="center"/>
    </xf>
    <xf numFmtId="49" fontId="1" fillId="0" borderId="13" xfId="0" applyNumberFormat="1" applyFont="1" applyFill="1" applyBorder="1" applyAlignment="1">
      <alignment horizontal="center" vertical="center"/>
    </xf>
    <xf numFmtId="49" fontId="1" fillId="0" borderId="29" xfId="0" applyNumberFormat="1" applyFont="1" applyFill="1" applyBorder="1"/>
    <xf numFmtId="0" fontId="1" fillId="0" borderId="18" xfId="0" applyFont="1" applyFill="1" applyBorder="1" applyAlignment="1">
      <alignment vertical="top" wrapText="1"/>
    </xf>
    <xf numFmtId="49" fontId="1" fillId="0" borderId="3" xfId="0" applyNumberFormat="1" applyFont="1" applyFill="1" applyBorder="1" applyAlignment="1">
      <alignment horizontal="center" vertical="center" wrapText="1"/>
    </xf>
    <xf numFmtId="49" fontId="21" fillId="0" borderId="3" xfId="0" applyNumberFormat="1" applyFont="1" applyFill="1" applyBorder="1" applyAlignment="1">
      <alignment horizontal="center" vertical="center" wrapText="1"/>
    </xf>
    <xf numFmtId="0" fontId="21" fillId="0" borderId="3" xfId="0" applyFont="1" applyFill="1" applyBorder="1" applyAlignment="1">
      <alignment horizontal="center" vertical="center" wrapText="1"/>
    </xf>
    <xf numFmtId="0" fontId="1" fillId="0" borderId="3" xfId="0" applyFont="1" applyFill="1" applyBorder="1" applyAlignment="1">
      <alignment horizontal="justify" vertical="top" wrapText="1"/>
    </xf>
    <xf numFmtId="49" fontId="1" fillId="0" borderId="3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3" xfId="0" applyFont="1" applyFill="1" applyBorder="1" applyAlignment="1">
      <alignmen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wrapText="1"/>
    </xf>
    <xf numFmtId="49" fontId="1" fillId="0" borderId="3" xfId="0" applyNumberFormat="1" applyFont="1" applyFill="1" applyBorder="1" applyAlignment="1">
      <alignment horizontal="center" wrapText="1"/>
    </xf>
    <xf numFmtId="0" fontId="1" fillId="0" borderId="11"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wrapText="1"/>
    </xf>
    <xf numFmtId="0" fontId="11" fillId="0" borderId="3" xfId="0" applyFont="1" applyFill="1" applyBorder="1" applyAlignment="1">
      <alignment vertical="top" wrapText="1"/>
    </xf>
    <xf numFmtId="49" fontId="11" fillId="0" borderId="11" xfId="0" applyNumberFormat="1" applyFont="1" applyFill="1" applyBorder="1" applyAlignment="1">
      <alignment vertical="center"/>
    </xf>
    <xf numFmtId="0" fontId="1" fillId="0" borderId="3" xfId="0" applyFont="1" applyFill="1" applyBorder="1" applyAlignment="1">
      <alignment wrapText="1"/>
    </xf>
    <xf numFmtId="0" fontId="3" fillId="0" borderId="3" xfId="0" applyFont="1" applyFill="1" applyBorder="1" applyAlignment="1">
      <alignment horizontal="center" vertical="center"/>
    </xf>
    <xf numFmtId="49" fontId="3" fillId="0" borderId="3" xfId="3" applyNumberFormat="1" applyFont="1" applyFill="1" applyBorder="1" applyAlignment="1" applyProtection="1">
      <alignment horizontal="center" vertical="center" shrinkToFit="1"/>
    </xf>
    <xf numFmtId="0" fontId="12" fillId="0" borderId="3" xfId="0" applyFont="1" applyFill="1" applyBorder="1" applyAlignment="1">
      <alignment wrapText="1"/>
    </xf>
    <xf numFmtId="49" fontId="11" fillId="0" borderId="11" xfId="0" applyNumberFormat="1" applyFont="1" applyFill="1" applyBorder="1"/>
    <xf numFmtId="0" fontId="3" fillId="0" borderId="3" xfId="0" applyFont="1" applyFill="1" applyBorder="1" applyAlignment="1">
      <alignment vertical="top" wrapText="1"/>
    </xf>
    <xf numFmtId="166" fontId="1" fillId="0" borderId="3" xfId="0" applyNumberFormat="1" applyFont="1" applyFill="1" applyBorder="1" applyAlignment="1">
      <alignment horizontal="right"/>
    </xf>
    <xf numFmtId="0" fontId="3" fillId="0" borderId="3" xfId="0" applyFont="1" applyFill="1" applyBorder="1" applyAlignment="1">
      <alignment wrapText="1"/>
    </xf>
    <xf numFmtId="0" fontId="3" fillId="0" borderId="13" xfId="0" applyFont="1" applyFill="1" applyBorder="1" applyAlignment="1">
      <alignment wrapText="1"/>
    </xf>
    <xf numFmtId="49" fontId="1" fillId="0" borderId="11" xfId="0" applyNumberFormat="1" applyFont="1" applyFill="1" applyBorder="1" applyAlignment="1">
      <alignment horizontal="center" vertical="center" wrapText="1"/>
    </xf>
    <xf numFmtId="4" fontId="4" fillId="0" borderId="3" xfId="0" applyNumberFormat="1" applyFont="1" applyFill="1" applyBorder="1" applyAlignment="1">
      <alignment horizontal="right" wrapText="1"/>
    </xf>
    <xf numFmtId="4" fontId="4" fillId="0" borderId="8" xfId="0" applyNumberFormat="1" applyFont="1" applyFill="1" applyBorder="1" applyAlignment="1">
      <alignment horizontal="right" wrapText="1"/>
    </xf>
    <xf numFmtId="49" fontId="1" fillId="0" borderId="24" xfId="0" applyNumberFormat="1" applyFont="1" applyFill="1" applyBorder="1" applyAlignment="1">
      <alignment horizontal="center" vertical="center" wrapText="1"/>
    </xf>
    <xf numFmtId="4" fontId="6" fillId="0" borderId="3" xfId="0" applyNumberFormat="1" applyFont="1" applyFill="1" applyBorder="1" applyAlignment="1">
      <alignment horizontal="right" wrapText="1"/>
    </xf>
    <xf numFmtId="0" fontId="4" fillId="0" borderId="3" xfId="0"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 fontId="11" fillId="0" borderId="13" xfId="0" applyNumberFormat="1" applyFont="1" applyFill="1" applyBorder="1" applyAlignment="1">
      <alignment horizontal="right" wrapText="1"/>
    </xf>
    <xf numFmtId="4" fontId="11" fillId="0" borderId="26" xfId="0" applyNumberFormat="1" applyFont="1" applyFill="1" applyBorder="1" applyAlignment="1">
      <alignment horizontal="right" wrapText="1"/>
    </xf>
    <xf numFmtId="2" fontId="6" fillId="0" borderId="30" xfId="0" applyNumberFormat="1" applyFont="1" applyFill="1" applyBorder="1" applyAlignment="1">
      <alignment horizontal="right" wrapText="1"/>
    </xf>
    <xf numFmtId="0" fontId="4" fillId="0" borderId="3"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Font="1" applyFill="1" applyBorder="1"/>
    <xf numFmtId="2" fontId="4" fillId="0" borderId="3" xfId="0" applyNumberFormat="1" applyFont="1" applyFill="1" applyBorder="1" applyAlignment="1">
      <alignment horizontal="right"/>
    </xf>
    <xf numFmtId="2" fontId="4" fillId="0" borderId="8" xfId="0" applyNumberFormat="1" applyFont="1" applyFill="1" applyBorder="1" applyAlignment="1">
      <alignment horizontal="right"/>
    </xf>
    <xf numFmtId="2" fontId="6" fillId="0" borderId="3" xfId="0" applyNumberFormat="1" applyFont="1" applyFill="1" applyBorder="1" applyAlignment="1">
      <alignment horizontal="right"/>
    </xf>
    <xf numFmtId="2" fontId="6" fillId="0" borderId="8" xfId="0" applyNumberFormat="1" applyFont="1" applyFill="1" applyBorder="1" applyAlignment="1">
      <alignment horizontal="right"/>
    </xf>
    <xf numFmtId="0" fontId="4" fillId="0" borderId="30" xfId="0" applyFont="1" applyFill="1" applyBorder="1" applyAlignment="1">
      <alignment horizontal="center" vertical="center" wrapText="1"/>
    </xf>
    <xf numFmtId="4" fontId="4" fillId="0" borderId="30" xfId="0" applyNumberFormat="1" applyFont="1" applyFill="1" applyBorder="1" applyAlignment="1">
      <alignment horizontal="right" wrapText="1"/>
    </xf>
    <xf numFmtId="4" fontId="4" fillId="0" borderId="31" xfId="0" applyNumberFormat="1" applyFont="1" applyFill="1" applyBorder="1" applyAlignment="1">
      <alignment horizontal="right" wrapText="1"/>
    </xf>
    <xf numFmtId="49" fontId="3" fillId="0" borderId="3"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center" wrapText="1"/>
    </xf>
    <xf numFmtId="0" fontId="20" fillId="0" borderId="30" xfId="0" applyFont="1" applyFill="1" applyBorder="1" applyAlignment="1">
      <alignment vertical="top" wrapText="1"/>
    </xf>
    <xf numFmtId="0" fontId="13" fillId="0" borderId="30" xfId="0" applyFont="1" applyFill="1" applyBorder="1" applyAlignment="1">
      <alignment wrapText="1"/>
    </xf>
    <xf numFmtId="0" fontId="3" fillId="0" borderId="30" xfId="0" applyFont="1" applyFill="1" applyBorder="1" applyAlignment="1">
      <alignment wrapText="1"/>
    </xf>
    <xf numFmtId="0" fontId="1" fillId="0" borderId="30" xfId="0" applyFont="1" applyFill="1" applyBorder="1" applyAlignment="1">
      <alignment vertical="center"/>
    </xf>
    <xf numFmtId="166" fontId="11" fillId="0" borderId="30" xfId="0" applyNumberFormat="1" applyFont="1" applyFill="1" applyBorder="1" applyAlignment="1">
      <alignment vertical="center"/>
    </xf>
    <xf numFmtId="0" fontId="20" fillId="0" borderId="3" xfId="0" applyFont="1" applyFill="1" applyBorder="1" applyAlignment="1">
      <alignment vertical="top" wrapText="1"/>
    </xf>
    <xf numFmtId="0" fontId="13" fillId="0" borderId="3" xfId="0" applyFont="1" applyFill="1" applyBorder="1" applyAlignment="1">
      <alignment wrapText="1"/>
    </xf>
    <xf numFmtId="0" fontId="1" fillId="0" borderId="3" xfId="0" applyFont="1" applyFill="1" applyBorder="1" applyAlignment="1">
      <alignment vertical="center"/>
    </xf>
    <xf numFmtId="166" fontId="11" fillId="0" borderId="3" xfId="0" applyNumberFormat="1" applyFont="1" applyFill="1" applyBorder="1" applyAlignment="1">
      <alignment vertical="center"/>
    </xf>
    <xf numFmtId="0" fontId="3" fillId="0" borderId="3" xfId="0" applyFont="1" applyFill="1" applyBorder="1" applyAlignment="1">
      <alignment horizontal="center" vertical="top" wrapText="1"/>
    </xf>
    <xf numFmtId="49" fontId="6" fillId="0" borderId="11" xfId="0" applyNumberFormat="1" applyFont="1" applyFill="1" applyBorder="1" applyAlignment="1">
      <alignment vertical="center"/>
    </xf>
    <xf numFmtId="0" fontId="6" fillId="0" borderId="3" xfId="0" applyFont="1" applyFill="1" applyBorder="1" applyAlignment="1">
      <alignment horizontal="left" vertical="top" wrapText="1"/>
    </xf>
    <xf numFmtId="49" fontId="4" fillId="0" borderId="11" xfId="0" applyNumberFormat="1" applyFont="1" applyFill="1" applyBorder="1"/>
    <xf numFmtId="0" fontId="4" fillId="0" borderId="3" xfId="0" applyFont="1" applyFill="1" applyBorder="1" applyAlignment="1">
      <alignment vertical="top" wrapText="1"/>
    </xf>
    <xf numFmtId="0" fontId="4" fillId="0" borderId="3" xfId="0" applyFont="1" applyFill="1" applyBorder="1" applyAlignment="1">
      <alignment horizontal="left" vertical="top" wrapText="1"/>
    </xf>
    <xf numFmtId="0" fontId="6" fillId="0" borderId="30" xfId="0" applyFont="1" applyFill="1" applyBorder="1" applyAlignment="1">
      <alignment horizontal="center" vertical="center" wrapText="1"/>
    </xf>
    <xf numFmtId="49" fontId="4" fillId="0" borderId="11" xfId="0" applyNumberFormat="1" applyFont="1" applyFill="1" applyBorder="1" applyAlignment="1">
      <alignment horizontal="left" vertical="center" wrapText="1"/>
    </xf>
    <xf numFmtId="0" fontId="25" fillId="0" borderId="3" xfId="1" applyNumberFormat="1" applyFont="1" applyFill="1" applyBorder="1" applyProtection="1">
      <alignment vertical="top" wrapText="1"/>
    </xf>
    <xf numFmtId="0" fontId="21" fillId="0" borderId="32" xfId="0" applyFont="1" applyBorder="1" applyAlignment="1">
      <alignment horizontal="center" vertical="center" wrapText="1"/>
    </xf>
    <xf numFmtId="0" fontId="21" fillId="0" borderId="30" xfId="0" applyFont="1" applyBorder="1" applyAlignment="1">
      <alignment horizontal="center" vertical="center" wrapText="1"/>
    </xf>
    <xf numFmtId="49" fontId="21" fillId="0" borderId="30" xfId="0" applyNumberFormat="1" applyFont="1" applyBorder="1" applyAlignment="1">
      <alignment horizontal="center" vertical="center" wrapText="1"/>
    </xf>
    <xf numFmtId="0" fontId="21" fillId="0" borderId="31"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3" xfId="0" applyFont="1" applyBorder="1" applyAlignment="1">
      <alignment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1" fillId="0" borderId="11" xfId="0" applyNumberFormat="1" applyFont="1" applyBorder="1" applyAlignment="1">
      <alignment horizontal="center" vertical="center" wrapText="1"/>
    </xf>
    <xf numFmtId="164" fontId="4" fillId="0" borderId="3" xfId="8" applyFont="1" applyFill="1" applyBorder="1" applyAlignment="1">
      <alignment horizontal="right" wrapText="1"/>
    </xf>
    <xf numFmtId="0" fontId="1" fillId="0" borderId="3" xfId="0" applyFont="1" applyBorder="1" applyAlignment="1">
      <alignment horizontal="left" vertical="center" wrapText="1"/>
    </xf>
    <xf numFmtId="0" fontId="11" fillId="0" borderId="3" xfId="0" applyFont="1" applyBorder="1" applyAlignment="1">
      <alignment vertical="top" wrapText="1"/>
    </xf>
    <xf numFmtId="2" fontId="11" fillId="0" borderId="3" xfId="0" applyNumberFormat="1" applyFont="1" applyBorder="1" applyAlignment="1">
      <alignment horizontal="right" wrapText="1"/>
    </xf>
    <xf numFmtId="2" fontId="6" fillId="0" borderId="8" xfId="0" applyNumberFormat="1" applyFont="1" applyFill="1" applyBorder="1" applyAlignment="1">
      <alignment horizontal="right" wrapText="1"/>
    </xf>
    <xf numFmtId="2" fontId="1" fillId="0" borderId="3" xfId="0" applyNumberFormat="1" applyFont="1" applyBorder="1" applyAlignment="1">
      <alignment horizontal="right" wrapText="1"/>
    </xf>
    <xf numFmtId="49" fontId="1" fillId="0" borderId="11" xfId="0" applyNumberFormat="1" applyFont="1" applyBorder="1" applyAlignment="1">
      <alignment vertical="center" wrapText="1"/>
    </xf>
    <xf numFmtId="2" fontId="1" fillId="0" borderId="8" xfId="0" applyNumberFormat="1" applyFont="1" applyBorder="1" applyAlignment="1">
      <alignment horizontal="right" wrapText="1"/>
    </xf>
    <xf numFmtId="0" fontId="1" fillId="0" borderId="3" xfId="0" applyFont="1" applyBorder="1"/>
    <xf numFmtId="0" fontId="3" fillId="0" borderId="3" xfId="0" applyFont="1" applyBorder="1" applyAlignment="1">
      <alignment wrapText="1"/>
    </xf>
    <xf numFmtId="0" fontId="3" fillId="0" borderId="3" xfId="0" applyFont="1" applyBorder="1"/>
    <xf numFmtId="0" fontId="3" fillId="0" borderId="3" xfId="0" applyFont="1" applyBorder="1" applyAlignment="1">
      <alignment horizontal="center" vertical="center"/>
    </xf>
    <xf numFmtId="0" fontId="12" fillId="0" borderId="0" xfId="0" applyFont="1" applyBorder="1" applyAlignment="1">
      <alignment horizontal="center" vertical="center" wrapText="1"/>
    </xf>
    <xf numFmtId="0" fontId="27" fillId="0" borderId="30" xfId="0" applyFont="1" applyBorder="1" applyAlignment="1">
      <alignment horizontal="center" vertical="center" wrapText="1"/>
    </xf>
    <xf numFmtId="49" fontId="27" fillId="0" borderId="3" xfId="0" applyNumberFormat="1" applyFont="1" applyBorder="1" applyAlignment="1">
      <alignment horizontal="center" vertical="center" wrapText="1"/>
    </xf>
    <xf numFmtId="49" fontId="27" fillId="0" borderId="30" xfId="0" applyNumberFormat="1" applyFont="1" applyBorder="1" applyAlignment="1">
      <alignment horizontal="center" vertical="center" wrapText="1"/>
    </xf>
    <xf numFmtId="0" fontId="11" fillId="0" borderId="13" xfId="0" applyFont="1" applyBorder="1" applyAlignment="1">
      <alignment horizontal="center" vertical="center" wrapText="1"/>
    </xf>
    <xf numFmtId="49" fontId="11" fillId="0" borderId="13" xfId="0" applyNumberFormat="1" applyFont="1" applyBorder="1" applyAlignment="1">
      <alignment horizontal="center" vertical="center" wrapText="1"/>
    </xf>
    <xf numFmtId="0" fontId="1" fillId="0" borderId="3" xfId="0" applyFont="1" applyBorder="1" applyAlignment="1">
      <alignment vertical="top" wrapText="1"/>
    </xf>
    <xf numFmtId="2" fontId="1" fillId="0" borderId="3" xfId="0" applyNumberFormat="1" applyFont="1" applyBorder="1" applyAlignment="1">
      <alignment horizontal="center" vertical="center" wrapText="1"/>
    </xf>
    <xf numFmtId="49" fontId="3" fillId="0" borderId="11" xfId="0" applyNumberFormat="1" applyFont="1" applyBorder="1" applyAlignment="1">
      <alignment horizontal="left" vertical="center" wrapText="1"/>
    </xf>
    <xf numFmtId="166" fontId="1" fillId="0" borderId="0" xfId="0" applyNumberFormat="1" applyFont="1" applyFill="1"/>
    <xf numFmtId="166" fontId="1" fillId="0" borderId="0" xfId="0" applyNumberFormat="1" applyFont="1" applyFill="1" applyAlignment="1">
      <alignment horizontal="center" vertical="center"/>
    </xf>
    <xf numFmtId="4" fontId="1" fillId="0" borderId="8" xfId="0" applyNumberFormat="1" applyFont="1" applyFill="1" applyBorder="1" applyAlignment="1">
      <alignment horizontal="right" vertical="center"/>
    </xf>
    <xf numFmtId="0" fontId="1" fillId="0" borderId="3" xfId="0" applyFont="1" applyFill="1" applyBorder="1" applyAlignment="1">
      <alignment horizontal="left" wrapText="1"/>
    </xf>
    <xf numFmtId="0" fontId="6" fillId="0" borderId="3" xfId="0" applyFont="1" applyBorder="1" applyAlignment="1">
      <alignment horizontal="center" vertical="center" wrapText="1"/>
    </xf>
    <xf numFmtId="4" fontId="11" fillId="0" borderId="3" xfId="0" applyNumberFormat="1" applyFont="1" applyBorder="1" applyAlignment="1">
      <alignment horizontal="right" vertical="top" wrapText="1"/>
    </xf>
    <xf numFmtId="0" fontId="6" fillId="0" borderId="3" xfId="0"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2" fontId="6" fillId="0" borderId="3" xfId="0" applyNumberFormat="1" applyFont="1" applyFill="1" applyBorder="1" applyAlignment="1">
      <alignment horizontal="right" wrapText="1"/>
    </xf>
    <xf numFmtId="2" fontId="11" fillId="0" borderId="8" xfId="0" applyNumberFormat="1" applyFont="1" applyBorder="1" applyAlignment="1">
      <alignment horizontal="right" wrapText="1"/>
    </xf>
    <xf numFmtId="0" fontId="4" fillId="0" borderId="3" xfId="0" applyFont="1" applyBorder="1" applyAlignment="1">
      <alignment horizontal="center" vertical="center" wrapText="1"/>
    </xf>
    <xf numFmtId="0" fontId="3" fillId="0" borderId="24" xfId="0" applyFont="1" applyBorder="1" applyAlignment="1">
      <alignment vertical="center" wrapText="1"/>
    </xf>
    <xf numFmtId="0" fontId="3" fillId="0" borderId="13" xfId="0" applyFont="1" applyBorder="1" applyAlignment="1">
      <alignment vertical="center" wrapText="1"/>
    </xf>
    <xf numFmtId="0" fontId="3" fillId="0" borderId="13" xfId="0" applyFont="1" applyBorder="1" applyAlignment="1">
      <alignment horizontal="center" vertical="center" wrapText="1"/>
    </xf>
    <xf numFmtId="0" fontId="4" fillId="2" borderId="13" xfId="0" applyFont="1" applyFill="1" applyBorder="1" applyAlignment="1">
      <alignment horizontal="center" vertical="center"/>
    </xf>
    <xf numFmtId="0" fontId="3" fillId="0" borderId="3" xfId="0" applyFont="1" applyBorder="1" applyAlignment="1">
      <alignment horizontal="center" vertical="top" wrapText="1"/>
    </xf>
    <xf numFmtId="0" fontId="3" fillId="0" borderId="3" xfId="0" applyFont="1" applyBorder="1" applyAlignment="1">
      <alignment horizontal="justify" vertical="top" wrapText="1"/>
    </xf>
    <xf numFmtId="0" fontId="3" fillId="0" borderId="3" xfId="0" applyFont="1" applyBorder="1" applyAlignment="1">
      <alignment vertical="top" wrapText="1"/>
    </xf>
    <xf numFmtId="49" fontId="3" fillId="0" borderId="3" xfId="0" applyNumberFormat="1" applyFont="1" applyBorder="1" applyAlignment="1">
      <alignment horizontal="justify" vertical="top" wrapText="1"/>
    </xf>
    <xf numFmtId="49" fontId="3" fillId="0" borderId="3" xfId="0" applyNumberFormat="1" applyFont="1" applyBorder="1" applyAlignment="1">
      <alignment vertical="top" wrapText="1"/>
    </xf>
    <xf numFmtId="0" fontId="3" fillId="0" borderId="3" xfId="0" applyFont="1" applyBorder="1" applyAlignment="1">
      <alignment horizontal="left" vertical="top" wrapText="1"/>
    </xf>
    <xf numFmtId="49" fontId="4" fillId="2" borderId="3" xfId="0" applyNumberFormat="1" applyFont="1" applyFill="1" applyBorder="1" applyAlignment="1">
      <alignment horizontal="center" vertical="center"/>
    </xf>
    <xf numFmtId="0" fontId="5"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45" xfId="0" applyFont="1" applyBorder="1" applyAlignment="1">
      <alignment vertical="center" wrapText="1"/>
    </xf>
    <xf numFmtId="1" fontId="3" fillId="0" borderId="3" xfId="0" applyNumberFormat="1" applyFont="1" applyBorder="1" applyAlignment="1">
      <alignment horizontal="center" vertical="center" wrapText="1"/>
    </xf>
    <xf numFmtId="1" fontId="5" fillId="2" borderId="3" xfId="0" applyNumberFormat="1" applyFont="1" applyFill="1" applyBorder="1" applyAlignment="1">
      <alignment horizontal="center" vertical="center"/>
    </xf>
    <xf numFmtId="1" fontId="5" fillId="2" borderId="3" xfId="0" applyNumberFormat="1" applyFont="1" applyFill="1" applyBorder="1" applyAlignment="1">
      <alignment horizontal="center" vertical="center" wrapText="1"/>
    </xf>
    <xf numFmtId="165"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167" fontId="3" fillId="0" borderId="3" xfId="0" applyNumberFormat="1" applyFont="1" applyBorder="1" applyAlignment="1">
      <alignment horizontal="center" vertical="center" wrapText="1"/>
    </xf>
    <xf numFmtId="167" fontId="4" fillId="2" borderId="3" xfId="0" applyNumberFormat="1" applyFont="1" applyFill="1" applyBorder="1" applyAlignment="1">
      <alignment horizontal="center" vertical="center"/>
    </xf>
    <xf numFmtId="0" fontId="5" fillId="2" borderId="8" xfId="0" applyFont="1" applyFill="1" applyBorder="1" applyAlignment="1">
      <alignment wrapText="1"/>
    </xf>
    <xf numFmtId="0" fontId="5" fillId="2" borderId="26" xfId="0" applyFont="1" applyFill="1" applyBorder="1" applyAlignment="1">
      <alignment vertical="center" wrapText="1"/>
    </xf>
    <xf numFmtId="0" fontId="5" fillId="2" borderId="7" xfId="0" applyFont="1" applyFill="1" applyBorder="1" applyAlignment="1">
      <alignment wrapText="1"/>
    </xf>
    <xf numFmtId="0" fontId="5" fillId="2" borderId="3" xfId="0" applyFont="1" applyFill="1" applyBorder="1" applyAlignment="1">
      <alignment horizontal="center" vertical="center"/>
    </xf>
    <xf numFmtId="0" fontId="5" fillId="2" borderId="6" xfId="0" applyFont="1" applyFill="1" applyBorder="1" applyAlignment="1">
      <alignment horizontal="center" vertical="center"/>
    </xf>
    <xf numFmtId="0" fontId="0" fillId="0" borderId="3" xfId="0" applyBorder="1" applyAlignment="1">
      <alignment vertical="top" wrapText="1"/>
    </xf>
    <xf numFmtId="0" fontId="5" fillId="2" borderId="3" xfId="0" applyFont="1" applyFill="1" applyBorder="1" applyAlignment="1">
      <alignment horizontal="center"/>
    </xf>
    <xf numFmtId="0" fontId="15" fillId="2" borderId="3" xfId="0" applyFont="1" applyFill="1" applyBorder="1" applyAlignment="1">
      <alignment horizontal="center" wrapText="1"/>
    </xf>
    <xf numFmtId="0" fontId="15" fillId="2" borderId="3" xfId="0" applyFont="1" applyFill="1" applyBorder="1" applyAlignment="1">
      <alignment horizontal="center"/>
    </xf>
    <xf numFmtId="0" fontId="3" fillId="0" borderId="3" xfId="0" applyFont="1" applyBorder="1" applyAlignment="1">
      <alignment horizontal="center" wrapText="1"/>
    </xf>
    <xf numFmtId="49" fontId="3" fillId="0" borderId="3" xfId="0" applyNumberFormat="1" applyFont="1" applyBorder="1" applyAlignment="1">
      <alignment horizontal="center" wrapText="1"/>
    </xf>
    <xf numFmtId="0" fontId="5" fillId="2" borderId="3" xfId="0" applyFont="1" applyFill="1" applyBorder="1" applyAlignment="1">
      <alignment horizontal="center" wrapText="1"/>
    </xf>
    <xf numFmtId="9" fontId="5" fillId="2" borderId="3" xfId="0" applyNumberFormat="1" applyFont="1" applyFill="1" applyBorder="1" applyAlignment="1">
      <alignment horizontal="center" wrapText="1"/>
    </xf>
    <xf numFmtId="0" fontId="3" fillId="0" borderId="3" xfId="0" applyFont="1" applyFill="1" applyBorder="1" applyAlignment="1">
      <alignment horizontal="center" vertical="center" wrapText="1"/>
    </xf>
    <xf numFmtId="0" fontId="4" fillId="4" borderId="0" xfId="0" applyFont="1" applyFill="1"/>
    <xf numFmtId="0" fontId="7" fillId="4" borderId="0" xfId="0" applyFont="1" applyFill="1"/>
    <xf numFmtId="0" fontId="0" fillId="0" borderId="0" xfId="0" applyBorder="1"/>
    <xf numFmtId="0" fontId="30" fillId="0" borderId="0" xfId="0" applyFont="1" applyBorder="1" applyAlignment="1">
      <alignment horizontal="center" vertical="top" wrapText="1"/>
    </xf>
    <xf numFmtId="0" fontId="3" fillId="0" borderId="0" xfId="0" applyFont="1" applyBorder="1" applyAlignment="1">
      <alignment horizontal="center" wrapText="1"/>
    </xf>
    <xf numFmtId="0" fontId="0" fillId="0" borderId="0" xfId="0" applyBorder="1" applyAlignment="1">
      <alignment wrapText="1"/>
    </xf>
    <xf numFmtId="0" fontId="13" fillId="0" borderId="0" xfId="0" applyFont="1" applyBorder="1" applyAlignment="1">
      <alignment horizontal="justify" vertical="top" wrapText="1"/>
    </xf>
    <xf numFmtId="0" fontId="13" fillId="0" borderId="0" xfId="0" applyFont="1" applyBorder="1" applyAlignment="1">
      <alignment vertical="top" wrapText="1"/>
    </xf>
    <xf numFmtId="165" fontId="3" fillId="0" borderId="4" xfId="0" applyNumberFormat="1" applyFont="1" applyFill="1" applyBorder="1" applyAlignment="1">
      <alignment horizontal="center" vertical="center" wrapText="1"/>
    </xf>
    <xf numFmtId="165" fontId="4" fillId="0" borderId="4"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3" fontId="4" fillId="0" borderId="4" xfId="0" applyNumberFormat="1" applyFont="1" applyFill="1" applyBorder="1" applyAlignment="1">
      <alignment horizontal="center" vertical="center"/>
    </xf>
    <xf numFmtId="0" fontId="15" fillId="0" borderId="3" xfId="0" applyFont="1" applyFill="1" applyBorder="1" applyAlignment="1">
      <alignment horizontal="center"/>
    </xf>
    <xf numFmtId="0" fontId="1" fillId="0" borderId="18"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3" xfId="0" applyFont="1" applyBorder="1" applyAlignment="1">
      <alignment horizontal="left" vertical="top" wrapText="1"/>
    </xf>
    <xf numFmtId="0" fontId="5" fillId="2" borderId="7" xfId="0" applyFont="1" applyFill="1" applyBorder="1" applyAlignment="1">
      <alignment vertical="top" wrapText="1"/>
    </xf>
    <xf numFmtId="0" fontId="5" fillId="2" borderId="8" xfId="0" applyFont="1" applyFill="1" applyBorder="1" applyAlignment="1">
      <alignment vertical="center" wrapText="1"/>
    </xf>
    <xf numFmtId="1" fontId="3" fillId="0" borderId="13" xfId="3" applyNumberFormat="1" applyFont="1" applyFill="1" applyBorder="1" applyAlignment="1" applyProtection="1">
      <alignment horizontal="center" vertical="center" shrinkToFit="1"/>
    </xf>
    <xf numFmtId="166" fontId="3" fillId="0" borderId="13" xfId="5" applyNumberFormat="1" applyFont="1" applyFill="1" applyBorder="1" applyAlignment="1" applyProtection="1">
      <alignment vertical="center" shrinkToFit="1"/>
    </xf>
    <xf numFmtId="49" fontId="1" fillId="0" borderId="3" xfId="0" applyNumberFormat="1" applyFont="1" applyFill="1" applyBorder="1"/>
    <xf numFmtId="0" fontId="11" fillId="0" borderId="3" xfId="0" applyFont="1" applyFill="1" applyBorder="1" applyAlignment="1">
      <alignment horizontal="center" vertical="top" wrapText="1"/>
    </xf>
    <xf numFmtId="49" fontId="1" fillId="0" borderId="15" xfId="0" applyNumberFormat="1" applyFont="1" applyFill="1" applyBorder="1" applyAlignment="1">
      <alignment horizontal="center" vertical="center"/>
    </xf>
    <xf numFmtId="49" fontId="1" fillId="0" borderId="15" xfId="0" applyNumberFormat="1" applyFont="1" applyFill="1" applyBorder="1" applyAlignment="1">
      <alignment vertical="center"/>
    </xf>
    <xf numFmtId="166" fontId="1" fillId="0" borderId="15" xfId="0" applyNumberFormat="1" applyFont="1" applyFill="1" applyBorder="1" applyAlignment="1">
      <alignment vertical="center"/>
    </xf>
    <xf numFmtId="166" fontId="33" fillId="0" borderId="30" xfId="0" applyNumberFormat="1" applyFont="1" applyBorder="1" applyAlignment="1">
      <alignment vertical="center"/>
    </xf>
    <xf numFmtId="166" fontId="33" fillId="0" borderId="31" xfId="0" applyNumberFormat="1" applyFont="1" applyBorder="1" applyAlignment="1">
      <alignment vertical="center"/>
    </xf>
    <xf numFmtId="166" fontId="33" fillId="0" borderId="3" xfId="0" applyNumberFormat="1" applyFont="1" applyBorder="1" applyAlignment="1">
      <alignment vertical="center"/>
    </xf>
    <xf numFmtId="166" fontId="33" fillId="0" borderId="8" xfId="0" applyNumberFormat="1" applyFont="1" applyBorder="1" applyAlignment="1">
      <alignment vertical="center"/>
    </xf>
    <xf numFmtId="166" fontId="33" fillId="0" borderId="5" xfId="0" applyNumberFormat="1" applyFont="1" applyBorder="1" applyAlignment="1">
      <alignment vertical="center"/>
    </xf>
    <xf numFmtId="166" fontId="33" fillId="0" borderId="9" xfId="0" applyNumberFormat="1" applyFont="1" applyBorder="1" applyAlignment="1">
      <alignment vertical="center"/>
    </xf>
    <xf numFmtId="166" fontId="33" fillId="0" borderId="6" xfId="0" applyNumberFormat="1" applyFont="1" applyBorder="1" applyAlignment="1">
      <alignment vertical="center"/>
    </xf>
    <xf numFmtId="166" fontId="33" fillId="0" borderId="20" xfId="0" applyNumberFormat="1" applyFont="1" applyBorder="1" applyAlignment="1">
      <alignment vertical="center"/>
    </xf>
    <xf numFmtId="49" fontId="1" fillId="0" borderId="45" xfId="0" applyNumberFormat="1" applyFont="1" applyFill="1" applyBorder="1" applyAlignment="1">
      <alignment horizontal="center" vertical="center"/>
    </xf>
    <xf numFmtId="0" fontId="1" fillId="2" borderId="4" xfId="0" applyFont="1" applyFill="1" applyBorder="1" applyAlignment="1">
      <alignment horizontal="left" vertical="center" wrapText="1"/>
    </xf>
    <xf numFmtId="0" fontId="33" fillId="0" borderId="30" xfId="0" applyFont="1" applyBorder="1" applyAlignment="1">
      <alignment horizontal="left" vertical="center" wrapText="1"/>
    </xf>
    <xf numFmtId="0" fontId="1" fillId="2" borderId="3" xfId="0" applyFont="1" applyFill="1" applyBorder="1" applyAlignment="1">
      <alignment horizontal="left" vertical="top" wrapText="1"/>
    </xf>
    <xf numFmtId="49" fontId="1" fillId="2" borderId="3" xfId="0" applyNumberFormat="1" applyFont="1" applyFill="1" applyBorder="1" applyAlignment="1">
      <alignment horizontal="center" vertical="center"/>
    </xf>
    <xf numFmtId="49" fontId="33" fillId="0" borderId="3" xfId="0" applyNumberFormat="1" applyFont="1" applyBorder="1" applyAlignment="1">
      <alignment horizontal="center" vertical="center"/>
    </xf>
    <xf numFmtId="49" fontId="1" fillId="0" borderId="11" xfId="0" applyNumberFormat="1" applyFont="1" applyBorder="1" applyAlignment="1">
      <alignment horizontal="left"/>
    </xf>
    <xf numFmtId="49" fontId="1" fillId="0" borderId="3" xfId="0" applyNumberFormat="1" applyFont="1" applyBorder="1" applyAlignment="1">
      <alignment horizontal="center" vertical="center"/>
    </xf>
    <xf numFmtId="49" fontId="1" fillId="0" borderId="30" xfId="0" applyNumberFormat="1" applyFont="1" applyBorder="1" applyAlignment="1">
      <alignment horizontal="center" vertical="center"/>
    </xf>
    <xf numFmtId="166" fontId="33" fillId="0" borderId="4" xfId="0" applyNumberFormat="1" applyFont="1" applyBorder="1" applyAlignment="1">
      <alignment vertical="center"/>
    </xf>
    <xf numFmtId="166" fontId="33" fillId="0" borderId="7" xfId="0" applyNumberFormat="1" applyFont="1" applyBorder="1" applyAlignment="1">
      <alignment vertical="center"/>
    </xf>
    <xf numFmtId="0" fontId="33" fillId="0" borderId="3" xfId="0" applyFont="1" applyFill="1" applyBorder="1" applyAlignment="1">
      <alignment horizontal="center" vertical="center" wrapText="1"/>
    </xf>
    <xf numFmtId="49" fontId="1" fillId="0" borderId="11" xfId="0" applyNumberFormat="1" applyFont="1" applyBorder="1" applyAlignment="1">
      <alignment wrapText="1"/>
    </xf>
    <xf numFmtId="49" fontId="1" fillId="0" borderId="24" xfId="0" applyNumberFormat="1" applyFont="1" applyBorder="1" applyAlignment="1">
      <alignment wrapText="1"/>
    </xf>
    <xf numFmtId="0" fontId="1" fillId="0" borderId="4" xfId="0" applyFont="1" applyBorder="1" applyAlignment="1">
      <alignment horizontal="left" vertical="top" wrapText="1"/>
    </xf>
    <xf numFmtId="49" fontId="1" fillId="2" borderId="4" xfId="0" applyNumberFormat="1" applyFont="1" applyFill="1" applyBorder="1" applyAlignment="1">
      <alignment horizontal="center" vertical="center"/>
    </xf>
    <xf numFmtId="49" fontId="33" fillId="0" borderId="4" xfId="0" applyNumberFormat="1" applyFont="1" applyBorder="1" applyAlignment="1">
      <alignment horizontal="center" vertical="center"/>
    </xf>
    <xf numFmtId="0" fontId="1" fillId="0" borderId="5" xfId="0" applyFont="1" applyBorder="1" applyAlignment="1">
      <alignment horizontal="left" vertical="top" wrapText="1"/>
    </xf>
    <xf numFmtId="49" fontId="1" fillId="0" borderId="5" xfId="0" applyNumberFormat="1" applyFont="1" applyBorder="1" applyAlignment="1">
      <alignment horizontal="center" vertical="center"/>
    </xf>
    <xf numFmtId="49" fontId="33" fillId="0" borderId="5" xfId="0" applyNumberFormat="1" applyFont="1" applyBorder="1" applyAlignment="1">
      <alignment horizontal="center" vertical="center"/>
    </xf>
    <xf numFmtId="49" fontId="1" fillId="2" borderId="5" xfId="0" applyNumberFormat="1" applyFont="1" applyFill="1" applyBorder="1" applyAlignment="1">
      <alignment horizontal="center" vertical="center"/>
    </xf>
    <xf numFmtId="0" fontId="1" fillId="2" borderId="4" xfId="0" applyFont="1" applyFill="1" applyBorder="1" applyAlignment="1">
      <alignment horizontal="left" vertical="top" wrapText="1"/>
    </xf>
    <xf numFmtId="4" fontId="4" fillId="2" borderId="3" xfId="0" applyNumberFormat="1" applyFont="1" applyFill="1" applyBorder="1" applyAlignment="1">
      <alignment horizontal="right" vertical="center"/>
    </xf>
    <xf numFmtId="49" fontId="1" fillId="0" borderId="11" xfId="0" applyNumberFormat="1" applyFont="1" applyBorder="1"/>
    <xf numFmtId="4" fontId="1" fillId="2" borderId="3" xfId="0" applyNumberFormat="1" applyFont="1" applyFill="1" applyBorder="1" applyAlignment="1">
      <alignment horizontal="right" vertical="center"/>
    </xf>
    <xf numFmtId="0" fontId="1" fillId="6" borderId="3" xfId="0" applyFont="1" applyFill="1" applyBorder="1" applyAlignment="1">
      <alignment horizontal="left" vertical="top" wrapText="1"/>
    </xf>
    <xf numFmtId="4" fontId="1" fillId="6" borderId="3" xfId="0" applyNumberFormat="1" applyFont="1" applyFill="1" applyBorder="1" applyAlignment="1">
      <alignment horizontal="right" vertical="center"/>
    </xf>
    <xf numFmtId="0" fontId="1" fillId="6" borderId="5" xfId="0" applyFont="1" applyFill="1" applyBorder="1" applyAlignment="1">
      <alignment horizontal="left" vertical="top" wrapText="1"/>
    </xf>
    <xf numFmtId="4" fontId="1" fillId="6" borderId="5" xfId="0" applyNumberFormat="1" applyFont="1" applyFill="1" applyBorder="1" applyAlignment="1">
      <alignment horizontal="right" vertical="center"/>
    </xf>
    <xf numFmtId="4" fontId="1" fillId="2" borderId="4" xfId="0" applyNumberFormat="1" applyFont="1" applyFill="1" applyBorder="1" applyAlignment="1">
      <alignment horizontal="right" vertical="center"/>
    </xf>
    <xf numFmtId="49" fontId="1" fillId="0" borderId="3" xfId="0" applyNumberFormat="1" applyFont="1" applyBorder="1"/>
    <xf numFmtId="49" fontId="1" fillId="0" borderId="10" xfId="0" applyNumberFormat="1" applyFont="1" applyBorder="1"/>
    <xf numFmtId="49" fontId="1" fillId="0" borderId="12" xfId="0" applyNumberFormat="1" applyFont="1" applyBorder="1"/>
    <xf numFmtId="4" fontId="1" fillId="2" borderId="5" xfId="0" applyNumberFormat="1" applyFont="1" applyFill="1" applyBorder="1" applyAlignment="1">
      <alignment horizontal="right" vertical="center"/>
    </xf>
    <xf numFmtId="4" fontId="1" fillId="2" borderId="7" xfId="0" applyNumberFormat="1" applyFont="1" applyFill="1" applyBorder="1" applyAlignment="1">
      <alignment horizontal="right" vertical="center"/>
    </xf>
    <xf numFmtId="0" fontId="4" fillId="6" borderId="3" xfId="0" applyFont="1" applyFill="1" applyBorder="1" applyAlignment="1">
      <alignment vertical="center" wrapText="1"/>
    </xf>
    <xf numFmtId="49" fontId="1" fillId="0" borderId="3" xfId="0" applyNumberFormat="1" applyFont="1" applyFill="1" applyBorder="1" applyAlignment="1">
      <alignment horizontal="center" vertical="center" wrapText="1"/>
    </xf>
    <xf numFmtId="2" fontId="11" fillId="0" borderId="3" xfId="0" applyNumberFormat="1" applyFont="1" applyFill="1" applyBorder="1" applyAlignment="1">
      <alignment horizontal="right" wrapText="1"/>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33" fillId="0" borderId="3" xfId="0" applyFont="1" applyBorder="1" applyAlignment="1">
      <alignment vertical="top" wrapText="1"/>
    </xf>
    <xf numFmtId="0" fontId="33" fillId="0" borderId="3" xfId="0" applyFont="1" applyBorder="1" applyAlignment="1">
      <alignment wrapText="1"/>
    </xf>
    <xf numFmtId="0" fontId="11" fillId="0" borderId="1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 fillId="0" borderId="3" xfId="0" applyFont="1" applyFill="1" applyBorder="1" applyAlignment="1">
      <alignment vertical="top" wrapText="1"/>
    </xf>
    <xf numFmtId="0" fontId="0" fillId="0" borderId="3" xfId="0" applyFill="1" applyBorder="1" applyAlignment="1">
      <alignment horizontal="right" vertical="center"/>
    </xf>
    <xf numFmtId="4" fontId="12" fillId="0" borderId="3" xfId="0" applyNumberFormat="1" applyFont="1" applyFill="1" applyBorder="1" applyAlignment="1">
      <alignment horizontal="right" vertical="center"/>
    </xf>
    <xf numFmtId="0" fontId="1" fillId="0" borderId="3" xfId="0" applyFont="1" applyFill="1" applyBorder="1" applyAlignment="1">
      <alignment horizontal="center" vertical="center" wrapText="1"/>
    </xf>
    <xf numFmtId="0" fontId="1" fillId="0" borderId="3" xfId="0" applyFont="1" applyFill="1" applyBorder="1" applyAlignment="1">
      <alignment vertical="center" wrapText="1"/>
    </xf>
    <xf numFmtId="0" fontId="1" fillId="0" borderId="3" xfId="0" applyFont="1" applyFill="1" applyBorder="1" applyAlignment="1">
      <alignment horizontal="left" vertical="top" wrapText="1"/>
    </xf>
    <xf numFmtId="0" fontId="11" fillId="0" borderId="3" xfId="0" applyFont="1" applyFill="1" applyBorder="1" applyAlignment="1">
      <alignment horizontal="left" vertical="center" wrapText="1"/>
    </xf>
    <xf numFmtId="0" fontId="1" fillId="0" borderId="3" xfId="0" applyFont="1" applyFill="1" applyBorder="1" applyAlignment="1">
      <alignment horizontal="center" vertical="center"/>
    </xf>
    <xf numFmtId="0" fontId="33" fillId="0" borderId="3" xfId="0" applyFont="1" applyBorder="1" applyAlignment="1">
      <alignment vertical="top" wrapText="1"/>
    </xf>
    <xf numFmtId="0" fontId="1" fillId="0" borderId="3" xfId="0" applyFont="1" applyFill="1" applyBorder="1" applyAlignment="1">
      <alignment horizontal="left" vertical="center" wrapText="1"/>
    </xf>
    <xf numFmtId="0" fontId="35" fillId="0" borderId="30" xfId="0" applyFont="1" applyBorder="1" applyAlignment="1">
      <alignment vertical="top" wrapText="1"/>
    </xf>
    <xf numFmtId="49" fontId="3" fillId="0" borderId="11" xfId="0" applyNumberFormat="1" applyFont="1" applyFill="1" applyBorder="1" applyAlignment="1">
      <alignment horizontal="center" vertical="center" wrapText="1"/>
    </xf>
    <xf numFmtId="0" fontId="1" fillId="0" borderId="13" xfId="0" applyFont="1" applyFill="1" applyBorder="1" applyAlignment="1">
      <alignment vertical="center" wrapText="1"/>
    </xf>
    <xf numFmtId="0" fontId="0" fillId="0" borderId="30" xfId="0" applyBorder="1" applyAlignment="1">
      <alignment vertical="center" wrapText="1"/>
    </xf>
    <xf numFmtId="0" fontId="11" fillId="0" borderId="3" xfId="0" applyFont="1" applyFill="1" applyBorder="1" applyAlignment="1">
      <alignment horizontal="justify" vertical="center" wrapText="1"/>
    </xf>
    <xf numFmtId="49" fontId="1" fillId="0" borderId="11" xfId="0" applyNumberFormat="1" applyFont="1" applyFill="1" applyBorder="1" applyAlignment="1">
      <alignment horizontal="center" vertical="center"/>
    </xf>
    <xf numFmtId="0" fontId="33" fillId="0" borderId="11" xfId="0" applyFont="1" applyBorder="1" applyAlignment="1">
      <alignment horizontal="center" vertical="center"/>
    </xf>
    <xf numFmtId="0" fontId="33" fillId="0" borderId="3" xfId="0" applyFont="1" applyBorder="1"/>
    <xf numFmtId="0" fontId="33" fillId="0" borderId="3" xfId="0" applyFont="1" applyBorder="1" applyAlignment="1">
      <alignment horizontal="center" vertical="center" wrapText="1"/>
    </xf>
    <xf numFmtId="0" fontId="33" fillId="0" borderId="3" xfId="0" applyFont="1" applyBorder="1" applyAlignment="1">
      <alignment horizontal="left" vertical="center" wrapText="1"/>
    </xf>
    <xf numFmtId="0" fontId="37" fillId="0" borderId="3" xfId="0" applyFont="1" applyBorder="1" applyAlignment="1">
      <alignment horizontal="left" vertical="center"/>
    </xf>
    <xf numFmtId="0" fontId="32" fillId="0" borderId="3" xfId="0" applyFont="1" applyBorder="1" applyAlignment="1">
      <alignment horizontal="left" vertical="center" wrapText="1"/>
    </xf>
    <xf numFmtId="0" fontId="33" fillId="0" borderId="3" xfId="0" applyFont="1" applyBorder="1" applyAlignment="1">
      <alignment horizontal="left" vertical="top" wrapText="1"/>
    </xf>
    <xf numFmtId="0" fontId="33" fillId="0" borderId="3" xfId="0" applyFont="1" applyBorder="1" applyAlignment="1">
      <alignment vertical="center" wrapText="1"/>
    </xf>
    <xf numFmtId="0" fontId="32" fillId="0" borderId="11" xfId="0" applyFont="1" applyBorder="1" applyAlignment="1">
      <alignment horizontal="center" vertical="center"/>
    </xf>
    <xf numFmtId="0" fontId="32" fillId="0" borderId="3" xfId="0" applyFont="1" applyBorder="1" applyAlignment="1">
      <alignment vertical="top" wrapText="1"/>
    </xf>
    <xf numFmtId="168" fontId="11" fillId="0" borderId="0" xfId="0" applyNumberFormat="1" applyFont="1" applyFill="1" applyBorder="1" applyAlignment="1">
      <alignment horizontal="center" vertical="center" wrapText="1"/>
    </xf>
    <xf numFmtId="0" fontId="32" fillId="0" borderId="3" xfId="0" applyFont="1" applyBorder="1" applyAlignment="1">
      <alignment horizontal="center" vertical="top" wrapText="1"/>
    </xf>
    <xf numFmtId="0" fontId="5" fillId="0" borderId="68" xfId="0" applyFont="1" applyBorder="1" applyAlignment="1">
      <alignment horizontal="center" vertical="center" wrapText="1"/>
    </xf>
    <xf numFmtId="0" fontId="5" fillId="0" borderId="69" xfId="0" applyFont="1" applyBorder="1" applyAlignment="1">
      <alignment horizontal="center" vertical="center" wrapText="1"/>
    </xf>
    <xf numFmtId="0" fontId="1" fillId="2" borderId="30" xfId="0" applyFont="1" applyFill="1" applyBorder="1" applyAlignment="1">
      <alignment horizontal="left" vertical="center" wrapText="1"/>
    </xf>
    <xf numFmtId="0" fontId="1" fillId="0" borderId="30" xfId="0" applyFont="1" applyFill="1" applyBorder="1" applyAlignment="1">
      <alignment horizontal="left" vertical="top" wrapText="1"/>
    </xf>
    <xf numFmtId="0" fontId="33" fillId="0" borderId="3" xfId="0" applyFont="1" applyFill="1" applyBorder="1" applyAlignment="1">
      <alignment vertical="top" wrapText="1"/>
    </xf>
    <xf numFmtId="0" fontId="33" fillId="0" borderId="3" xfId="0" applyFont="1" applyFill="1" applyBorder="1" applyAlignment="1">
      <alignment horizontal="left" vertical="top" wrapText="1"/>
    </xf>
    <xf numFmtId="4" fontId="3"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168" fontId="1" fillId="0" borderId="3" xfId="0" applyNumberFormat="1" applyFont="1" applyFill="1" applyBorder="1" applyAlignment="1">
      <alignment vertical="center"/>
    </xf>
    <xf numFmtId="0" fontId="3" fillId="0" borderId="3" xfId="0" applyFont="1" applyBorder="1" applyAlignment="1">
      <alignment horizontal="center" vertical="center" wrapText="1"/>
    </xf>
    <xf numFmtId="4" fontId="4" fillId="0" borderId="30" xfId="0" applyNumberFormat="1" applyFont="1" applyFill="1" applyBorder="1" applyAlignment="1">
      <alignment horizontal="right"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13" xfId="0" applyFont="1" applyFill="1" applyBorder="1" applyAlignment="1">
      <alignment horizontal="left" vertical="top" wrapText="1"/>
    </xf>
    <xf numFmtId="49" fontId="1" fillId="0" borderId="13" xfId="0" applyNumberFormat="1" applyFont="1" applyFill="1" applyBorder="1" applyAlignment="1">
      <alignment horizontal="center" vertical="center"/>
    </xf>
    <xf numFmtId="0" fontId="1" fillId="0" borderId="3" xfId="0" applyFont="1" applyFill="1" applyBorder="1" applyAlignment="1">
      <alignment horizontal="left" vertical="top" wrapText="1"/>
    </xf>
    <xf numFmtId="0" fontId="11" fillId="0" borderId="3" xfId="0" applyFont="1" applyBorder="1" applyAlignment="1">
      <alignment horizontal="left" vertical="center" wrapText="1"/>
    </xf>
    <xf numFmtId="0" fontId="24" fillId="0" borderId="3" xfId="0" applyFont="1" applyFill="1" applyBorder="1" applyAlignment="1">
      <alignment vertical="center" wrapText="1"/>
    </xf>
    <xf numFmtId="0" fontId="24" fillId="6" borderId="3" xfId="0" applyFont="1" applyFill="1" applyBorder="1" applyAlignment="1">
      <alignment horizontal="center" vertical="center" wrapText="1"/>
    </xf>
    <xf numFmtId="2" fontId="4" fillId="0" borderId="3" xfId="0" applyNumberFormat="1" applyFont="1" applyBorder="1"/>
    <xf numFmtId="2" fontId="4" fillId="0" borderId="3" xfId="0" applyNumberFormat="1" applyFont="1" applyBorder="1" applyAlignment="1">
      <alignment horizontal="right"/>
    </xf>
    <xf numFmtId="3" fontId="5"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33" fillId="0" borderId="3"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 fontId="41" fillId="0" borderId="3" xfId="0" applyNumberFormat="1"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0" fontId="11" fillId="0" borderId="0" xfId="0" applyFont="1"/>
    <xf numFmtId="49" fontId="36" fillId="0" borderId="3" xfId="0" applyNumberFormat="1" applyFont="1" applyBorder="1" applyAlignment="1">
      <alignment horizontal="center" vertical="center" wrapText="1"/>
    </xf>
    <xf numFmtId="0" fontId="36" fillId="0" borderId="3" xfId="0" applyFont="1" applyBorder="1" applyAlignment="1">
      <alignment horizontal="center" vertical="center" wrapText="1"/>
    </xf>
    <xf numFmtId="0" fontId="36" fillId="0" borderId="13" xfId="0" applyFont="1" applyBorder="1" applyAlignment="1">
      <alignment horizontal="center" vertical="center" wrapText="1"/>
    </xf>
    <xf numFmtId="49" fontId="36" fillId="0" borderId="13" xfId="0" applyNumberFormat="1" applyFont="1" applyBorder="1" applyAlignment="1">
      <alignment horizontal="center" vertical="center" wrapText="1"/>
    </xf>
    <xf numFmtId="0" fontId="41" fillId="0" borderId="3" xfId="0" applyFont="1" applyBorder="1" applyAlignment="1">
      <alignment horizontal="center" vertical="center" wrapText="1"/>
    </xf>
    <xf numFmtId="0" fontId="11" fillId="0" borderId="3" xfId="0" applyFont="1" applyBorder="1" applyAlignment="1">
      <alignment vertical="center" wrapText="1"/>
    </xf>
    <xf numFmtId="166" fontId="1" fillId="0" borderId="0" xfId="0" applyNumberFormat="1" applyFont="1" applyAlignment="1"/>
    <xf numFmtId="0" fontId="1" fillId="0" borderId="0" xfId="0" applyFont="1" applyAlignment="1"/>
    <xf numFmtId="0" fontId="33" fillId="0" borderId="43" xfId="0" applyFont="1" applyBorder="1" applyAlignment="1">
      <alignment horizontal="justify" vertical="top" wrapText="1"/>
    </xf>
    <xf numFmtId="0" fontId="3" fillId="0" borderId="3" xfId="0" applyFont="1" applyBorder="1" applyAlignment="1">
      <alignment vertical="top" wrapText="1"/>
    </xf>
    <xf numFmtId="0" fontId="3" fillId="0" borderId="30" xfId="0" applyFont="1" applyBorder="1" applyAlignment="1">
      <alignment horizontal="center" vertical="top" wrapText="1"/>
    </xf>
    <xf numFmtId="0" fontId="3" fillId="0" borderId="3" xfId="0" applyFont="1" applyBorder="1" applyAlignment="1">
      <alignment horizontal="center" vertical="top" wrapText="1"/>
    </xf>
    <xf numFmtId="0" fontId="1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49" fontId="11" fillId="0" borderId="3" xfId="0" applyNumberFormat="1" applyFont="1" applyFill="1" applyBorder="1" applyAlignment="1">
      <alignment horizontal="center" vertical="center" wrapText="1"/>
    </xf>
    <xf numFmtId="0" fontId="36" fillId="0" borderId="3" xfId="0" applyFont="1" applyBorder="1" applyAlignment="1">
      <alignment horizontal="center" vertical="center" wrapText="1"/>
    </xf>
    <xf numFmtId="166" fontId="4" fillId="0" borderId="3" xfId="0" applyNumberFormat="1" applyFont="1" applyFill="1" applyBorder="1" applyAlignment="1">
      <alignment vertical="center"/>
    </xf>
    <xf numFmtId="166" fontId="4" fillId="0" borderId="8" xfId="0" applyNumberFormat="1" applyFont="1" applyFill="1" applyBorder="1" applyAlignment="1">
      <alignment vertical="center"/>
    </xf>
    <xf numFmtId="2" fontId="5" fillId="0" borderId="3" xfId="0" applyNumberFormat="1" applyFont="1" applyFill="1" applyBorder="1" applyAlignment="1">
      <alignment horizontal="right" vertical="center" wrapText="1"/>
    </xf>
    <xf numFmtId="2" fontId="4" fillId="0" borderId="3" xfId="0" applyNumberFormat="1" applyFont="1" applyFill="1" applyBorder="1" applyAlignment="1">
      <alignment vertical="center"/>
    </xf>
    <xf numFmtId="2" fontId="4" fillId="0" borderId="8" xfId="0" applyNumberFormat="1" applyFont="1" applyFill="1" applyBorder="1" applyAlignment="1">
      <alignment vertical="center"/>
    </xf>
    <xf numFmtId="0" fontId="15" fillId="0" borderId="3" xfId="0" applyFont="1" applyFill="1" applyBorder="1" applyAlignment="1">
      <alignment horizontal="right" vertical="top" wrapText="1"/>
    </xf>
    <xf numFmtId="2" fontId="15" fillId="0" borderId="3" xfId="0" applyNumberFormat="1" applyFont="1" applyFill="1" applyBorder="1" applyAlignment="1">
      <alignment horizontal="right" vertical="top" wrapText="1"/>
    </xf>
    <xf numFmtId="166" fontId="6" fillId="0" borderId="3" xfId="0" applyNumberFormat="1" applyFont="1" applyFill="1" applyBorder="1" applyAlignment="1">
      <alignment vertical="top"/>
    </xf>
    <xf numFmtId="0" fontId="11" fillId="0" borderId="3" xfId="0" applyFont="1" applyBorder="1" applyAlignment="1">
      <alignment horizontal="left" vertical="top" wrapText="1"/>
    </xf>
    <xf numFmtId="2" fontId="1" fillId="0" borderId="3" xfId="0" applyNumberFormat="1" applyFont="1" applyBorder="1" applyAlignment="1">
      <alignment vertical="top" wrapText="1"/>
    </xf>
    <xf numFmtId="4" fontId="6" fillId="0" borderId="3"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4" fontId="4" fillId="2" borderId="3" xfId="0" applyNumberFormat="1" applyFont="1" applyFill="1" applyBorder="1" applyAlignment="1">
      <alignment horizontal="center" vertical="center" wrapText="1"/>
    </xf>
    <xf numFmtId="4" fontId="6" fillId="2" borderId="3" xfId="0" applyNumberFormat="1" applyFont="1" applyFill="1" applyBorder="1" applyAlignment="1">
      <alignment horizontal="center" vertical="center" wrapText="1"/>
    </xf>
    <xf numFmtId="2" fontId="4" fillId="0" borderId="30" xfId="0" applyNumberFormat="1" applyFont="1" applyBorder="1" applyAlignment="1">
      <alignment horizontal="center" vertical="center" wrapText="1"/>
    </xf>
    <xf numFmtId="0" fontId="3" fillId="0" borderId="30" xfId="0" applyFont="1" applyBorder="1" applyAlignment="1">
      <alignment vertical="top" wrapText="1"/>
    </xf>
    <xf numFmtId="0" fontId="43" fillId="0" borderId="3" xfId="0" applyFont="1" applyBorder="1" applyAlignment="1">
      <alignment wrapText="1"/>
    </xf>
    <xf numFmtId="2" fontId="33" fillId="0" borderId="3" xfId="0" applyNumberFormat="1" applyFont="1" applyBorder="1" applyAlignment="1">
      <alignment horizontal="center" vertical="center" wrapText="1"/>
    </xf>
    <xf numFmtId="0" fontId="1" fillId="0" borderId="38" xfId="0" applyFont="1" applyBorder="1" applyAlignment="1">
      <alignment horizontal="center" vertical="center" wrapText="1"/>
    </xf>
    <xf numFmtId="2" fontId="43" fillId="0" borderId="3" xfId="0" applyNumberFormat="1" applyFont="1" applyBorder="1" applyAlignment="1">
      <alignment horizontal="center" vertical="center"/>
    </xf>
    <xf numFmtId="0" fontId="11" fillId="0" borderId="38" xfId="0" applyFont="1" applyBorder="1" applyAlignment="1">
      <alignment horizontal="center" vertical="center" wrapText="1"/>
    </xf>
    <xf numFmtId="2" fontId="36" fillId="0" borderId="3" xfId="0" applyNumberFormat="1" applyFont="1" applyBorder="1" applyAlignment="1">
      <alignment horizontal="center" vertical="center"/>
    </xf>
    <xf numFmtId="4" fontId="4" fillId="6" borderId="3" xfId="0" applyNumberFormat="1" applyFont="1" applyFill="1" applyBorder="1" applyAlignment="1">
      <alignment horizontal="center" vertical="center" wrapText="1"/>
    </xf>
    <xf numFmtId="0" fontId="5" fillId="0" borderId="3" xfId="0" applyFont="1" applyBorder="1" applyAlignment="1">
      <alignment wrapText="1"/>
    </xf>
    <xf numFmtId="4" fontId="11" fillId="0" borderId="3" xfId="0" applyNumberFormat="1" applyFont="1" applyFill="1" applyBorder="1" applyAlignment="1">
      <alignment horizontal="center" wrapText="1"/>
    </xf>
    <xf numFmtId="0" fontId="40" fillId="0" borderId="3" xfId="0" applyFont="1" applyBorder="1" applyAlignment="1">
      <alignment wrapText="1"/>
    </xf>
    <xf numFmtId="0" fontId="3" fillId="0" borderId="3" xfId="0" applyFont="1" applyBorder="1" applyAlignment="1">
      <alignment vertical="top" wrapText="1"/>
    </xf>
    <xf numFmtId="0" fontId="3" fillId="0" borderId="13" xfId="0" applyFont="1" applyBorder="1" applyAlignment="1">
      <alignment vertical="top" wrapText="1"/>
    </xf>
    <xf numFmtId="49" fontId="3" fillId="0" borderId="3" xfId="0" applyNumberFormat="1" applyFont="1" applyBorder="1" applyAlignment="1">
      <alignment horizontal="center" wrapText="1"/>
    </xf>
    <xf numFmtId="0" fontId="3" fillId="0" borderId="3" xfId="0" applyFont="1" applyBorder="1" applyAlignment="1">
      <alignment horizontal="center" vertical="center" wrapText="1"/>
    </xf>
    <xf numFmtId="0" fontId="45" fillId="0" borderId="3" xfId="0" applyFont="1" applyBorder="1" applyAlignment="1">
      <alignment horizontal="center" vertical="center" wrapText="1"/>
    </xf>
    <xf numFmtId="2" fontId="36" fillId="0" borderId="3" xfId="0" applyNumberFormat="1" applyFont="1" applyBorder="1" applyAlignment="1">
      <alignment horizontal="center" vertical="center" wrapText="1"/>
    </xf>
    <xf numFmtId="2" fontId="35" fillId="0" borderId="3"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0" fontId="40" fillId="0" borderId="68" xfId="0" applyFont="1" applyBorder="1" applyAlignment="1">
      <alignment vertical="center" wrapText="1"/>
    </xf>
    <xf numFmtId="0" fontId="40" fillId="0" borderId="68" xfId="0" applyFont="1" applyBorder="1" applyAlignment="1">
      <alignment horizontal="center" vertical="center" wrapText="1"/>
    </xf>
    <xf numFmtId="0" fontId="40" fillId="0" borderId="69" xfId="0" applyFont="1" applyBorder="1" applyAlignment="1">
      <alignment vertical="center" wrapText="1"/>
    </xf>
    <xf numFmtId="0" fontId="40" fillId="0" borderId="69" xfId="0" applyFont="1" applyBorder="1" applyAlignment="1">
      <alignment horizontal="center" vertical="center"/>
    </xf>
    <xf numFmtId="49" fontId="1" fillId="0" borderId="11" xfId="0" applyNumberFormat="1" applyFont="1" applyFill="1" applyBorder="1" applyAlignment="1">
      <alignment horizontal="center"/>
    </xf>
    <xf numFmtId="49" fontId="11" fillId="0" borderId="3" xfId="0" applyNumberFormat="1" applyFont="1" applyFill="1" applyBorder="1" applyAlignment="1">
      <alignment horizontal="center" vertical="center"/>
    </xf>
    <xf numFmtId="49" fontId="12" fillId="0" borderId="3" xfId="0" applyNumberFormat="1" applyFont="1" applyFill="1" applyBorder="1" applyAlignment="1">
      <alignment horizontal="right" wrapText="1"/>
    </xf>
    <xf numFmtId="166" fontId="11" fillId="0" borderId="30" xfId="0" applyNumberFormat="1" applyFont="1" applyFill="1" applyBorder="1" applyAlignment="1">
      <alignment horizontal="right" vertical="center"/>
    </xf>
    <xf numFmtId="166" fontId="11" fillId="0" borderId="3" xfId="0" applyNumberFormat="1" applyFont="1" applyFill="1" applyBorder="1" applyAlignment="1">
      <alignment horizontal="right" vertical="center"/>
    </xf>
    <xf numFmtId="3" fontId="4" fillId="2" borderId="4" xfId="0" applyNumberFormat="1" applyFont="1" applyFill="1" applyBorder="1" applyAlignment="1">
      <alignment horizontal="center" vertical="center"/>
    </xf>
    <xf numFmtId="0" fontId="7" fillId="0" borderId="0" xfId="0" applyFont="1" applyFill="1"/>
    <xf numFmtId="0" fontId="7" fillId="0" borderId="0" xfId="0" applyFont="1" applyFill="1" applyBorder="1"/>
    <xf numFmtId="0" fontId="40" fillId="0" borderId="3" xfId="0" applyFont="1" applyBorder="1" applyAlignment="1">
      <alignment horizontal="center" vertical="center" wrapText="1"/>
    </xf>
    <xf numFmtId="165" fontId="3" fillId="0" borderId="3" xfId="0" applyNumberFormat="1" applyFont="1" applyFill="1" applyBorder="1" applyAlignment="1">
      <alignment horizontal="center" vertical="center" wrapText="1"/>
    </xf>
    <xf numFmtId="165" fontId="5" fillId="0" borderId="3" xfId="0" applyNumberFormat="1" applyFont="1" applyFill="1" applyBorder="1" applyAlignment="1">
      <alignment horizontal="center" vertical="center" wrapText="1"/>
    </xf>
    <xf numFmtId="0" fontId="5" fillId="0" borderId="3" xfId="0" applyFont="1" applyFill="1" applyBorder="1" applyAlignment="1">
      <alignment horizontal="center" wrapText="1"/>
    </xf>
    <xf numFmtId="0" fontId="5" fillId="0" borderId="3" xfId="0" applyFont="1" applyFill="1" applyBorder="1" applyAlignment="1">
      <alignment horizontal="center"/>
    </xf>
    <xf numFmtId="0" fontId="4" fillId="0" borderId="0" xfId="0" applyFont="1" applyFill="1"/>
    <xf numFmtId="169" fontId="5" fillId="2" borderId="3" xfId="0" applyNumberFormat="1" applyFont="1" applyFill="1" applyBorder="1" applyAlignment="1">
      <alignment horizontal="center"/>
    </xf>
    <xf numFmtId="0" fontId="40" fillId="0" borderId="44" xfId="0" applyFont="1" applyBorder="1" applyAlignment="1">
      <alignment horizontal="center" vertical="center" wrapText="1"/>
    </xf>
    <xf numFmtId="49" fontId="3" fillId="0" borderId="30" xfId="0" applyNumberFormat="1" applyFont="1" applyBorder="1" applyAlignment="1">
      <alignment horizontal="center" wrapText="1"/>
    </xf>
    <xf numFmtId="0" fontId="40" fillId="0" borderId="69" xfId="0" applyFont="1" applyBorder="1" applyAlignment="1">
      <alignment horizontal="center" vertical="center" wrapText="1"/>
    </xf>
    <xf numFmtId="0" fontId="3" fillId="0" borderId="3" xfId="0" applyFont="1" applyFill="1" applyBorder="1" applyAlignment="1">
      <alignment vertical="center" wrapText="1"/>
    </xf>
    <xf numFmtId="0" fontId="5" fillId="0" borderId="3" xfId="0" applyFont="1" applyFill="1" applyBorder="1" applyAlignment="1">
      <alignment vertical="top" wrapText="1"/>
    </xf>
    <xf numFmtId="0" fontId="1" fillId="0" borderId="0" xfId="0" applyFont="1" applyAlignment="1">
      <alignment wrapText="1"/>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3" xfId="0" applyFont="1" applyBorder="1" applyAlignment="1">
      <alignment horizontal="center" vertical="center" wrapText="1"/>
    </xf>
    <xf numFmtId="0" fontId="4" fillId="0" borderId="3" xfId="0" applyFont="1" applyFill="1" applyBorder="1" applyAlignment="1">
      <alignment vertical="center" wrapText="1"/>
    </xf>
    <xf numFmtId="0" fontId="33" fillId="0" borderId="3" xfId="0" applyFont="1" applyBorder="1" applyAlignment="1">
      <alignment vertical="center" wrapText="1"/>
    </xf>
    <xf numFmtId="49" fontId="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4" fillId="0" borderId="13" xfId="0" applyFont="1" applyFill="1" applyBorder="1" applyAlignment="1">
      <alignment horizontal="center" vertical="center" wrapText="1"/>
    </xf>
    <xf numFmtId="0" fontId="1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1" fillId="0" borderId="3" xfId="0" applyFont="1" applyBorder="1" applyAlignment="1">
      <alignment horizontal="left" vertical="center" wrapText="1"/>
    </xf>
    <xf numFmtId="0" fontId="4" fillId="0" borderId="30" xfId="0" applyFont="1" applyFill="1" applyBorder="1" applyAlignment="1">
      <alignment horizontal="center" vertical="center" wrapText="1"/>
    </xf>
    <xf numFmtId="0" fontId="33" fillId="0" borderId="3" xfId="0" applyFont="1" applyBorder="1" applyAlignment="1">
      <alignment vertical="top" wrapText="1"/>
    </xf>
    <xf numFmtId="0" fontId="11" fillId="0" borderId="3" xfId="0" applyFont="1" applyBorder="1" applyAlignment="1">
      <alignment horizontal="center" vertical="center" wrapText="1"/>
    </xf>
    <xf numFmtId="0" fontId="1" fillId="0" borderId="3" xfId="0" applyFont="1" applyFill="1" applyBorder="1" applyAlignment="1">
      <alignment horizontal="left" vertical="top" wrapText="1"/>
    </xf>
    <xf numFmtId="49" fontId="1" fillId="0" borderId="3" xfId="0" applyNumberFormat="1" applyFont="1"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13" xfId="0" applyNumberFormat="1" applyFont="1" applyBorder="1" applyAlignment="1">
      <alignment horizontal="center" vertical="center" wrapText="1"/>
    </xf>
    <xf numFmtId="4" fontId="1" fillId="3" borderId="67" xfId="0" applyNumberFormat="1" applyFont="1" applyFill="1" applyBorder="1" applyAlignment="1">
      <alignment vertical="center"/>
    </xf>
    <xf numFmtId="2" fontId="4" fillId="6" borderId="3" xfId="0" applyNumberFormat="1" applyFont="1" applyFill="1" applyBorder="1" applyAlignment="1">
      <alignment horizontal="center" vertical="center"/>
    </xf>
    <xf numFmtId="49" fontId="4" fillId="6" borderId="3" xfId="0" applyNumberFormat="1" applyFont="1" applyFill="1" applyBorder="1"/>
    <xf numFmtId="0" fontId="4" fillId="6" borderId="3" xfId="0" applyFont="1" applyFill="1" applyBorder="1" applyAlignment="1">
      <alignment horizontal="center" vertical="center" wrapText="1"/>
    </xf>
    <xf numFmtId="2" fontId="4" fillId="6" borderId="30" xfId="0" applyNumberFormat="1" applyFont="1" applyFill="1" applyBorder="1" applyAlignment="1">
      <alignment horizontal="center" vertical="center" wrapText="1"/>
    </xf>
    <xf numFmtId="0" fontId="4" fillId="0" borderId="30" xfId="0" applyFont="1" applyFill="1" applyBorder="1" applyAlignment="1">
      <alignment vertical="center" wrapText="1"/>
    </xf>
    <xf numFmtId="0" fontId="4" fillId="0" borderId="11" xfId="0" applyFont="1" applyFill="1" applyBorder="1" applyAlignment="1">
      <alignment horizontal="center" vertical="center" wrapText="1"/>
    </xf>
    <xf numFmtId="0" fontId="4" fillId="7" borderId="3" xfId="0" applyFont="1" applyFill="1" applyBorder="1" applyAlignment="1">
      <alignment vertical="center" wrapText="1"/>
    </xf>
    <xf numFmtId="4" fontId="4" fillId="0" borderId="30" xfId="0" applyNumberFormat="1" applyFont="1" applyFill="1" applyBorder="1" applyAlignment="1">
      <alignment horizontal="right" vertical="center" wrapText="1"/>
    </xf>
    <xf numFmtId="4" fontId="4" fillId="0" borderId="31" xfId="0" applyNumberFormat="1" applyFont="1" applyFill="1" applyBorder="1" applyAlignment="1">
      <alignment horizontal="right" vertical="center" wrapText="1"/>
    </xf>
    <xf numFmtId="4" fontId="6" fillId="0" borderId="13" xfId="0" applyNumberFormat="1" applyFont="1" applyFill="1" applyBorder="1" applyAlignment="1">
      <alignment horizontal="right" wrapText="1"/>
    </xf>
    <xf numFmtId="164" fontId="6" fillId="0" borderId="3" xfId="8" applyFont="1" applyFill="1" applyBorder="1" applyAlignment="1">
      <alignment horizontal="center" wrapText="1"/>
    </xf>
    <xf numFmtId="164" fontId="6" fillId="0" borderId="3" xfId="8" applyFont="1" applyFill="1" applyBorder="1" applyAlignment="1">
      <alignment horizontal="right" wrapText="1"/>
    </xf>
    <xf numFmtId="0" fontId="4"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1" fillId="0" borderId="17" xfId="0" applyFont="1" applyBorder="1" applyAlignment="1">
      <alignment horizontal="center" vertical="center" wrapText="1"/>
    </xf>
    <xf numFmtId="0" fontId="1" fillId="0" borderId="13" xfId="0" applyFont="1" applyFill="1" applyBorder="1" applyAlignment="1">
      <alignment horizontal="left" vertical="top" wrapText="1"/>
    </xf>
    <xf numFmtId="0" fontId="1" fillId="0" borderId="3" xfId="0" applyFont="1" applyFill="1" applyBorder="1" applyAlignment="1">
      <alignment horizontal="left" vertical="top" wrapText="1"/>
    </xf>
    <xf numFmtId="0" fontId="5" fillId="0" borderId="3" xfId="0" applyFont="1" applyBorder="1" applyAlignment="1">
      <alignment horizontal="justify" vertical="center"/>
    </xf>
    <xf numFmtId="164" fontId="4" fillId="0" borderId="3" xfId="8" applyFont="1" applyBorder="1" applyAlignment="1">
      <alignment horizontal="center" vertical="center" wrapText="1"/>
    </xf>
    <xf numFmtId="164" fontId="1" fillId="0" borderId="0" xfId="8" applyFont="1"/>
    <xf numFmtId="164" fontId="1" fillId="0" borderId="0" xfId="8" applyFont="1" applyAlignment="1">
      <alignment horizontal="center" vertical="center"/>
    </xf>
    <xf numFmtId="0" fontId="4" fillId="0" borderId="3" xfId="0" applyFont="1" applyBorder="1" applyAlignment="1">
      <alignment wrapText="1"/>
    </xf>
    <xf numFmtId="0" fontId="4" fillId="0" borderId="3" xfId="0" applyFont="1" applyBorder="1" applyAlignment="1">
      <alignment vertical="center" wrapText="1"/>
    </xf>
    <xf numFmtId="49" fontId="3" fillId="0" borderId="13" xfId="0" applyNumberFormat="1" applyFont="1" applyFill="1" applyBorder="1" applyAlignment="1">
      <alignment horizontal="center" vertical="center"/>
    </xf>
    <xf numFmtId="49" fontId="3" fillId="0" borderId="13" xfId="3" applyNumberFormat="1" applyFont="1" applyFill="1" applyBorder="1" applyAlignment="1" applyProtection="1">
      <alignment horizontal="center" vertical="center" shrinkToFit="1"/>
    </xf>
    <xf numFmtId="166" fontId="3" fillId="0" borderId="13" xfId="0" applyNumberFormat="1" applyFont="1" applyFill="1" applyBorder="1" applyAlignment="1">
      <alignment horizontal="right"/>
    </xf>
    <xf numFmtId="0" fontId="5" fillId="2" borderId="3" xfId="0" applyFont="1" applyFill="1" applyBorder="1" applyAlignment="1">
      <alignment wrapText="1"/>
    </xf>
    <xf numFmtId="0" fontId="4" fillId="2" borderId="3" xfId="0" applyFont="1" applyFill="1" applyBorder="1" applyAlignment="1">
      <alignment horizontal="center" wrapText="1"/>
    </xf>
    <xf numFmtId="0" fontId="40" fillId="0" borderId="3" xfId="0" applyFont="1" applyBorder="1" applyAlignment="1">
      <alignment horizontal="center" vertical="top" wrapText="1"/>
    </xf>
    <xf numFmtId="0" fontId="52" fillId="2" borderId="0" xfId="0" applyFont="1" applyFill="1"/>
    <xf numFmtId="0" fontId="11" fillId="0" borderId="3" xfId="0" applyFont="1" applyBorder="1" applyAlignment="1">
      <alignment horizontal="left" vertical="center" wrapText="1"/>
    </xf>
    <xf numFmtId="0" fontId="33" fillId="0" borderId="3" xfId="0" applyFont="1" applyBorder="1" applyAlignment="1">
      <alignment horizontal="center" vertical="center" wrapText="1"/>
    </xf>
    <xf numFmtId="49" fontId="1" fillId="0" borderId="13" xfId="0" applyNumberFormat="1" applyFont="1" applyFill="1" applyBorder="1" applyAlignment="1">
      <alignment horizontal="center" vertical="center"/>
    </xf>
    <xf numFmtId="166" fontId="33" fillId="0" borderId="26" xfId="0" applyNumberFormat="1" applyFont="1" applyBorder="1" applyAlignment="1">
      <alignment vertical="center"/>
    </xf>
    <xf numFmtId="49" fontId="1" fillId="0" borderId="24" xfId="0" applyNumberFormat="1" applyFont="1" applyFill="1" applyBorder="1" applyAlignment="1"/>
    <xf numFmtId="0" fontId="1" fillId="0" borderId="13" xfId="0" applyFont="1" applyFill="1" applyBorder="1" applyAlignment="1">
      <alignment horizontal="left" vertical="top" wrapText="1"/>
    </xf>
    <xf numFmtId="166" fontId="33" fillId="0" borderId="13" xfId="0" applyNumberFormat="1" applyFont="1" applyBorder="1" applyAlignment="1">
      <alignment vertical="center"/>
    </xf>
    <xf numFmtId="0" fontId="1" fillId="0" borderId="3"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 fillId="0" borderId="13" xfId="0" applyFont="1" applyFill="1" applyBorder="1" applyAlignment="1">
      <alignment vertical="center" wrapText="1"/>
    </xf>
    <xf numFmtId="0" fontId="1" fillId="0" borderId="3" xfId="0" applyFont="1" applyFill="1" applyBorder="1" applyAlignment="1">
      <alignment horizontal="left" vertical="top" wrapText="1"/>
    </xf>
    <xf numFmtId="0" fontId="1" fillId="2" borderId="13"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17" xfId="0" applyFont="1" applyBorder="1" applyAlignment="1">
      <alignment horizontal="left" vertical="center" wrapText="1"/>
    </xf>
    <xf numFmtId="0" fontId="0" fillId="0" borderId="3" xfId="0" applyFill="1" applyBorder="1" applyAlignment="1">
      <alignment horizontal="right" vertical="center"/>
    </xf>
    <xf numFmtId="2" fontId="4" fillId="6" borderId="30"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4" fillId="0" borderId="3" xfId="0" applyFont="1" applyFill="1" applyBorder="1" applyAlignment="1">
      <alignment vertical="center" wrapText="1"/>
    </xf>
    <xf numFmtId="0" fontId="1" fillId="0" borderId="13" xfId="0" applyFont="1" applyBorder="1" applyAlignment="1">
      <alignment horizontal="left" vertical="top" wrapText="1"/>
    </xf>
    <xf numFmtId="0" fontId="1" fillId="0" borderId="3" xfId="0" applyFont="1" applyFill="1" applyBorder="1" applyAlignment="1">
      <alignment horizontal="left" vertical="center" wrapText="1"/>
    </xf>
    <xf numFmtId="49" fontId="33" fillId="0" borderId="13" xfId="0" applyNumberFormat="1" applyFont="1" applyBorder="1" applyAlignment="1">
      <alignment horizontal="center" vertical="center"/>
    </xf>
    <xf numFmtId="49" fontId="33" fillId="0" borderId="6" xfId="0" applyNumberFormat="1" applyFont="1" applyBorder="1" applyAlignment="1">
      <alignment horizontal="center" vertical="center"/>
    </xf>
    <xf numFmtId="49" fontId="33" fillId="0" borderId="30" xfId="0" applyNumberFormat="1" applyFont="1" applyBorder="1" applyAlignment="1">
      <alignment horizontal="center" vertical="center"/>
    </xf>
    <xf numFmtId="4" fontId="1" fillId="0" borderId="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166" fontId="1" fillId="0" borderId="3" xfId="0" applyNumberFormat="1" applyFont="1" applyFill="1" applyBorder="1" applyAlignment="1">
      <alignment vertical="center"/>
    </xf>
    <xf numFmtId="49" fontId="1" fillId="0" borderId="13" xfId="0" applyNumberFormat="1" applyFont="1" applyFill="1" applyBorder="1" applyAlignment="1">
      <alignment horizontal="center" vertical="center"/>
    </xf>
    <xf numFmtId="0" fontId="6" fillId="0" borderId="13" xfId="0" applyFont="1" applyFill="1" applyBorder="1" applyAlignment="1">
      <alignment horizontal="center" vertical="center" wrapText="1"/>
    </xf>
    <xf numFmtId="49" fontId="4" fillId="2" borderId="4" xfId="0" applyNumberFormat="1" applyFont="1" applyFill="1" applyBorder="1" applyAlignment="1">
      <alignment horizontal="center" vertical="center"/>
    </xf>
    <xf numFmtId="2" fontId="3" fillId="0" borderId="11" xfId="0" applyNumberFormat="1" applyFont="1" applyBorder="1" applyAlignment="1">
      <alignment vertical="center" wrapText="1"/>
    </xf>
    <xf numFmtId="0" fontId="5" fillId="2" borderId="8" xfId="0" applyFont="1" applyFill="1" applyBorder="1" applyAlignment="1">
      <alignment horizontal="left" vertical="center" wrapText="1"/>
    </xf>
    <xf numFmtId="0" fontId="40" fillId="0" borderId="11" xfId="0" applyFont="1" applyBorder="1" applyAlignment="1">
      <alignment vertical="center" wrapText="1"/>
    </xf>
    <xf numFmtId="0" fontId="40" fillId="0" borderId="3" xfId="0" applyFont="1" applyBorder="1" applyAlignment="1">
      <alignment vertical="center" wrapText="1"/>
    </xf>
    <xf numFmtId="0" fontId="4" fillId="6" borderId="3" xfId="0" applyFont="1" applyFill="1" applyBorder="1" applyAlignment="1">
      <alignment horizontal="center" vertical="center"/>
    </xf>
    <xf numFmtId="1" fontId="4" fillId="6" borderId="3" xfId="0" applyNumberFormat="1" applyFont="1" applyFill="1" applyBorder="1" applyAlignment="1">
      <alignment horizontal="center" vertical="center"/>
    </xf>
    <xf numFmtId="0" fontId="40" fillId="0" borderId="12" xfId="0" applyFont="1" applyBorder="1" applyAlignment="1">
      <alignment vertical="center" wrapText="1"/>
    </xf>
    <xf numFmtId="0" fontId="40" fillId="0" borderId="5" xfId="0" applyFont="1" applyBorder="1" applyAlignment="1">
      <alignment vertical="center" wrapText="1"/>
    </xf>
    <xf numFmtId="0" fontId="40" fillId="0" borderId="5" xfId="0" applyFont="1" applyBorder="1" applyAlignment="1">
      <alignment horizontal="center" vertical="center" wrapText="1"/>
    </xf>
    <xf numFmtId="0" fontId="4" fillId="6" borderId="5" xfId="0" applyFont="1" applyFill="1" applyBorder="1" applyAlignment="1">
      <alignment horizontal="center" vertical="center"/>
    </xf>
    <xf numFmtId="0" fontId="4" fillId="6" borderId="9" xfId="0" applyFont="1" applyFill="1" applyBorder="1" applyAlignment="1">
      <alignment vertical="center" wrapText="1"/>
    </xf>
    <xf numFmtId="0" fontId="5" fillId="2" borderId="3" xfId="0" applyFont="1" applyFill="1" applyBorder="1" applyAlignment="1">
      <alignment horizontal="center" vertical="center" wrapText="1"/>
    </xf>
    <xf numFmtId="49" fontId="54" fillId="2" borderId="3" xfId="0" applyNumberFormat="1" applyFont="1" applyFill="1" applyBorder="1" applyAlignment="1">
      <alignment horizontal="center" vertical="center" wrapText="1"/>
    </xf>
    <xf numFmtId="0" fontId="54" fillId="2" borderId="3" xfId="0" applyFont="1" applyFill="1" applyBorder="1" applyAlignment="1">
      <alignment vertical="center" wrapText="1"/>
    </xf>
    <xf numFmtId="0" fontId="54" fillId="2" borderId="3" xfId="0" applyFont="1" applyFill="1" applyBorder="1" applyAlignment="1">
      <alignment horizontal="center" vertical="center"/>
    </xf>
    <xf numFmtId="166" fontId="54" fillId="6" borderId="3" xfId="0" applyNumberFormat="1" applyFont="1" applyFill="1" applyBorder="1" applyAlignment="1">
      <alignment horizontal="center" vertical="center"/>
    </xf>
    <xf numFmtId="0" fontId="54" fillId="2" borderId="3" xfId="0" applyFont="1" applyFill="1" applyBorder="1" applyAlignment="1">
      <alignment horizontal="center" vertical="center" wrapText="1"/>
    </xf>
    <xf numFmtId="0" fontId="54" fillId="2" borderId="3" xfId="0" applyFont="1" applyFill="1" applyBorder="1" applyAlignment="1">
      <alignment horizontal="center"/>
    </xf>
    <xf numFmtId="0" fontId="13" fillId="0" borderId="3" xfId="0" applyFont="1" applyBorder="1" applyAlignment="1">
      <alignment vertical="center" wrapText="1"/>
    </xf>
    <xf numFmtId="0" fontId="58" fillId="0" borderId="3" xfId="0" applyFont="1" applyBorder="1" applyAlignment="1">
      <alignment horizontal="center" vertical="center" wrapText="1"/>
    </xf>
    <xf numFmtId="0" fontId="4" fillId="6" borderId="0" xfId="0" applyFont="1" applyFill="1"/>
    <xf numFmtId="0" fontId="4" fillId="6" borderId="0" xfId="0" applyFont="1" applyFill="1" applyAlignment="1">
      <alignment horizontal="right"/>
    </xf>
    <xf numFmtId="0" fontId="4" fillId="6" borderId="3" xfId="0" applyFont="1" applyFill="1" applyBorder="1" applyAlignment="1">
      <alignment horizontal="center" vertical="top" wrapText="1"/>
    </xf>
    <xf numFmtId="0" fontId="4" fillId="6" borderId="6" xfId="0" applyFont="1" applyFill="1" applyBorder="1" applyAlignment="1">
      <alignment horizontal="center" vertical="center"/>
    </xf>
    <xf numFmtId="0" fontId="61" fillId="6" borderId="3" xfId="0" applyFont="1" applyFill="1" applyBorder="1" applyAlignment="1">
      <alignment vertical="center" wrapText="1"/>
    </xf>
    <xf numFmtId="9" fontId="4" fillId="6" borderId="3" xfId="0" applyNumberFormat="1" applyFont="1" applyFill="1" applyBorder="1" applyAlignment="1">
      <alignment horizontal="center" vertical="center" wrapText="1"/>
    </xf>
    <xf numFmtId="0" fontId="4" fillId="6" borderId="3" xfId="0" applyFont="1" applyFill="1" applyBorder="1" applyAlignment="1">
      <alignment wrapText="1"/>
    </xf>
    <xf numFmtId="1" fontId="3" fillId="0" borderId="30" xfId="3" applyNumberFormat="1" applyFont="1" applyFill="1" applyBorder="1" applyAlignment="1" applyProtection="1">
      <alignment horizontal="center" vertical="center" shrinkToFit="1"/>
    </xf>
    <xf numFmtId="166" fontId="3" fillId="0" borderId="30" xfId="5" applyNumberFormat="1" applyFont="1" applyFill="1" applyBorder="1" applyAlignment="1" applyProtection="1">
      <alignment vertical="center" shrinkToFit="1"/>
    </xf>
    <xf numFmtId="166" fontId="3" fillId="0" borderId="30" xfId="0" applyNumberFormat="1" applyFont="1" applyFill="1" applyBorder="1" applyAlignment="1">
      <alignment vertical="center"/>
    </xf>
    <xf numFmtId="166" fontId="3" fillId="0" borderId="31" xfId="0" applyNumberFormat="1" applyFont="1" applyFill="1" applyBorder="1" applyAlignment="1">
      <alignment vertical="center"/>
    </xf>
    <xf numFmtId="0" fontId="40" fillId="0" borderId="3" xfId="0" applyFont="1" applyBorder="1" applyAlignment="1">
      <alignment vertical="center"/>
    </xf>
    <xf numFmtId="1" fontId="31" fillId="0" borderId="3" xfId="3" applyBorder="1" applyAlignment="1">
      <alignment horizontal="center" vertical="center" shrinkToFit="1"/>
    </xf>
    <xf numFmtId="1" fontId="3" fillId="0" borderId="2" xfId="3" applyNumberFormat="1" applyFont="1" applyFill="1" applyBorder="1" applyAlignment="1" applyProtection="1">
      <alignment horizontal="center" vertical="center" shrinkToFit="1"/>
    </xf>
    <xf numFmtId="0" fontId="1" fillId="0" borderId="13" xfId="0" applyFont="1" applyFill="1" applyBorder="1" applyAlignment="1">
      <alignment vertical="top" wrapText="1"/>
    </xf>
    <xf numFmtId="49" fontId="0" fillId="0" borderId="28" xfId="0" applyNumberFormat="1" applyBorder="1" applyAlignment="1"/>
    <xf numFmtId="49" fontId="0" fillId="0" borderId="3" xfId="0" applyNumberFormat="1" applyBorder="1" applyAlignment="1"/>
    <xf numFmtId="2" fontId="1" fillId="0" borderId="3" xfId="0" applyNumberFormat="1" applyFont="1" applyBorder="1"/>
    <xf numFmtId="166" fontId="40" fillId="0" borderId="3" xfId="0" applyNumberFormat="1" applyFont="1" applyBorder="1" applyAlignment="1">
      <alignment vertical="center"/>
    </xf>
    <xf numFmtId="166" fontId="40" fillId="0" borderId="8" xfId="0" applyNumberFormat="1" applyFont="1" applyBorder="1" applyAlignment="1">
      <alignment vertical="center"/>
    </xf>
    <xf numFmtId="1" fontId="31" fillId="0" borderId="3" xfId="3" applyBorder="1">
      <alignment horizontal="center" vertical="top" shrinkToFit="1"/>
    </xf>
    <xf numFmtId="49" fontId="33" fillId="0" borderId="11" xfId="0" applyNumberFormat="1" applyFont="1" applyBorder="1" applyAlignment="1">
      <alignment horizontal="left" wrapText="1"/>
    </xf>
    <xf numFmtId="0" fontId="1" fillId="2" borderId="5" xfId="0" applyFont="1" applyFill="1" applyBorder="1" applyAlignment="1">
      <alignment horizontal="left" vertical="top" wrapText="1"/>
    </xf>
    <xf numFmtId="0" fontId="40" fillId="0" borderId="5" xfId="0" applyFont="1" applyBorder="1" applyAlignment="1">
      <alignment vertical="center"/>
    </xf>
    <xf numFmtId="1" fontId="31" fillId="0" borderId="5" xfId="3" applyBorder="1" applyAlignment="1">
      <alignment horizontal="center" vertical="center" shrinkToFit="1"/>
    </xf>
    <xf numFmtId="166" fontId="40" fillId="0" borderId="5" xfId="0" applyNumberFormat="1" applyFont="1" applyBorder="1" applyAlignment="1">
      <alignment vertical="center"/>
    </xf>
    <xf numFmtId="166" fontId="40" fillId="0" borderId="9" xfId="0" applyNumberFormat="1" applyFont="1" applyBorder="1" applyAlignment="1">
      <alignment vertical="center"/>
    </xf>
    <xf numFmtId="49" fontId="1" fillId="2" borderId="18" xfId="0" applyNumberFormat="1" applyFont="1" applyFill="1" applyBorder="1" applyAlignment="1">
      <alignment horizontal="center" vertical="center"/>
    </xf>
    <xf numFmtId="49" fontId="33" fillId="0" borderId="18" xfId="0" applyNumberFormat="1" applyFont="1" applyBorder="1" applyAlignment="1">
      <alignment horizontal="center" vertical="center"/>
    </xf>
    <xf numFmtId="166" fontId="33" fillId="0" borderId="18" xfId="0" applyNumberFormat="1" applyFont="1" applyBorder="1" applyAlignment="1">
      <alignment vertical="center"/>
    </xf>
    <xf numFmtId="166" fontId="33" fillId="0" borderId="19" xfId="0" applyNumberFormat="1" applyFont="1" applyBorder="1" applyAlignment="1">
      <alignment vertical="center"/>
    </xf>
    <xf numFmtId="49" fontId="1" fillId="0" borderId="29" xfId="0" applyNumberFormat="1" applyFont="1" applyBorder="1"/>
    <xf numFmtId="0" fontId="1" fillId="2" borderId="18" xfId="0" applyFont="1" applyFill="1" applyBorder="1" applyAlignment="1">
      <alignment horizontal="left" vertical="center" wrapText="1"/>
    </xf>
    <xf numFmtId="49" fontId="4" fillId="2" borderId="18"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4" fontId="11" fillId="12" borderId="18" xfId="0" applyNumberFormat="1" applyFont="1" applyFill="1" applyBorder="1" applyAlignment="1">
      <alignment vertical="center"/>
    </xf>
    <xf numFmtId="4" fontId="1" fillId="10" borderId="3" xfId="0" applyNumberFormat="1" applyFont="1" applyFill="1" applyBorder="1" applyAlignment="1">
      <alignment vertical="center"/>
    </xf>
    <xf numFmtId="49" fontId="1" fillId="0" borderId="28" xfId="0" applyNumberFormat="1" applyFont="1" applyFill="1" applyBorder="1" applyAlignment="1">
      <alignment vertical="center"/>
    </xf>
    <xf numFmtId="49" fontId="1" fillId="0" borderId="32" xfId="0" applyNumberFormat="1" applyFont="1" applyBorder="1"/>
    <xf numFmtId="0" fontId="1" fillId="2" borderId="30" xfId="0" applyFont="1" applyFill="1" applyBorder="1" applyAlignment="1">
      <alignment horizontal="left" vertical="top" wrapText="1"/>
    </xf>
    <xf numFmtId="49" fontId="1" fillId="2" borderId="30" xfId="0" applyNumberFormat="1" applyFont="1" applyFill="1" applyBorder="1" applyAlignment="1">
      <alignment horizontal="center" vertical="center"/>
    </xf>
    <xf numFmtId="49" fontId="1" fillId="0" borderId="10" xfId="0" applyNumberFormat="1" applyFont="1" applyBorder="1" applyAlignment="1">
      <alignment horizontal="left" wrapText="1"/>
    </xf>
    <xf numFmtId="0" fontId="1" fillId="6" borderId="4" xfId="0" applyFont="1" applyFill="1" applyBorder="1" applyAlignment="1">
      <alignment horizontal="left" vertical="top" wrapText="1"/>
    </xf>
    <xf numFmtId="49" fontId="34" fillId="0" borderId="64" xfId="9" applyFont="1" applyAlignment="1">
      <alignment horizontal="center" vertical="center" wrapText="1"/>
    </xf>
    <xf numFmtId="49" fontId="1" fillId="0" borderId="53" xfId="0" applyNumberFormat="1" applyFont="1" applyFill="1" applyBorder="1" applyAlignment="1">
      <alignment horizontal="center" vertical="center"/>
    </xf>
    <xf numFmtId="49" fontId="1" fillId="0" borderId="11" xfId="0" applyNumberFormat="1" applyFont="1" applyBorder="1" applyAlignment="1">
      <alignment horizontal="left" wrapText="1"/>
    </xf>
    <xf numFmtId="49" fontId="1" fillId="0" borderId="32" xfId="0" applyNumberFormat="1" applyFont="1" applyBorder="1" applyAlignment="1">
      <alignment horizontal="left" wrapText="1"/>
    </xf>
    <xf numFmtId="49" fontId="1" fillId="0" borderId="12" xfId="0" applyNumberFormat="1" applyFont="1" applyBorder="1" applyAlignment="1">
      <alignment horizontal="left"/>
    </xf>
    <xf numFmtId="4" fontId="11" fillId="11" borderId="18" xfId="0" applyNumberFormat="1" applyFont="1" applyFill="1" applyBorder="1" applyAlignment="1">
      <alignment vertical="center"/>
    </xf>
    <xf numFmtId="0" fontId="1" fillId="0" borderId="30" xfId="0" applyFont="1" applyBorder="1" applyAlignment="1">
      <alignment horizontal="left" vertical="top" wrapText="1"/>
    </xf>
    <xf numFmtId="0" fontId="1" fillId="0" borderId="6" xfId="0" applyFont="1" applyBorder="1" applyAlignment="1">
      <alignment horizontal="left" vertical="top" wrapText="1"/>
    </xf>
    <xf numFmtId="49" fontId="1" fillId="2" borderId="3" xfId="0" applyNumberFormat="1" applyFont="1" applyFill="1" applyBorder="1"/>
    <xf numFmtId="0" fontId="1" fillId="2" borderId="3" xfId="0" applyFont="1" applyFill="1" applyBorder="1" applyAlignment="1">
      <alignment vertical="top" wrapText="1"/>
    </xf>
    <xf numFmtId="49" fontId="1" fillId="0" borderId="24" xfId="0" applyNumberFormat="1" applyFont="1" applyBorder="1"/>
    <xf numFmtId="49" fontId="1" fillId="2" borderId="13" xfId="0" applyNumberFormat="1" applyFont="1" applyFill="1" applyBorder="1" applyAlignment="1">
      <alignment horizontal="center" vertical="center"/>
    </xf>
    <xf numFmtId="49" fontId="4" fillId="2" borderId="30" xfId="0" applyNumberFormat="1" applyFont="1" applyFill="1" applyBorder="1" applyAlignment="1">
      <alignment horizontal="center" vertical="center"/>
    </xf>
    <xf numFmtId="0" fontId="1" fillId="6" borderId="13" xfId="0" applyFont="1" applyFill="1" applyBorder="1" applyAlignment="1">
      <alignment horizontal="left" vertical="top" wrapText="1"/>
    </xf>
    <xf numFmtId="166" fontId="33" fillId="0" borderId="45" xfId="0" applyNumberFormat="1" applyFont="1" applyBorder="1" applyAlignment="1">
      <alignment vertical="center"/>
    </xf>
    <xf numFmtId="0" fontId="1" fillId="6" borderId="30" xfId="0" applyFont="1" applyFill="1" applyBorder="1" applyAlignment="1">
      <alignment horizontal="left" vertical="top" wrapText="1"/>
    </xf>
    <xf numFmtId="0" fontId="1" fillId="2" borderId="3" xfId="0" applyFont="1" applyFill="1" applyBorder="1" applyAlignment="1">
      <alignment horizontal="left" vertical="center" wrapText="1"/>
    </xf>
    <xf numFmtId="49" fontId="1" fillId="0" borderId="24" xfId="0" applyNumberFormat="1" applyFont="1" applyBorder="1" applyAlignment="1">
      <alignment vertical="center" wrapText="1"/>
    </xf>
    <xf numFmtId="166" fontId="33" fillId="0" borderId="0" xfId="0" applyNumberFormat="1" applyFont="1" applyBorder="1" applyAlignment="1">
      <alignment vertical="center"/>
    </xf>
    <xf numFmtId="166" fontId="33" fillId="0" borderId="38" xfId="0" applyNumberFormat="1" applyFont="1" applyBorder="1" applyAlignment="1">
      <alignment vertical="center"/>
    </xf>
    <xf numFmtId="49" fontId="1" fillId="2" borderId="15" xfId="0" applyNumberFormat="1" applyFont="1" applyFill="1" applyBorder="1" applyAlignment="1">
      <alignment horizontal="center" vertical="center"/>
    </xf>
    <xf numFmtId="49" fontId="33" fillId="0" borderId="15" xfId="0" applyNumberFormat="1" applyFont="1" applyBorder="1" applyAlignment="1">
      <alignment horizontal="center" vertical="center"/>
    </xf>
    <xf numFmtId="166" fontId="33" fillId="0" borderId="15" xfId="0" applyNumberFormat="1" applyFont="1" applyBorder="1" applyAlignment="1">
      <alignment vertical="center"/>
    </xf>
    <xf numFmtId="166" fontId="33" fillId="0" borderId="16" xfId="0" applyNumberFormat="1" applyFont="1" applyBorder="1" applyAlignment="1">
      <alignment vertical="center"/>
    </xf>
    <xf numFmtId="0" fontId="1" fillId="0" borderId="18" xfId="0" applyFont="1" applyBorder="1" applyAlignment="1">
      <alignment horizontal="left" vertical="top" wrapText="1"/>
    </xf>
    <xf numFmtId="166" fontId="1" fillId="2" borderId="18" xfId="0" applyNumberFormat="1" applyFont="1" applyFill="1" applyBorder="1" applyAlignment="1">
      <alignment vertical="center"/>
    </xf>
    <xf numFmtId="166" fontId="1" fillId="2" borderId="19" xfId="0" applyNumberFormat="1" applyFont="1" applyFill="1" applyBorder="1" applyAlignment="1">
      <alignment vertical="center"/>
    </xf>
    <xf numFmtId="49" fontId="1" fillId="2" borderId="10" xfId="0" applyNumberFormat="1" applyFont="1" applyFill="1" applyBorder="1"/>
    <xf numFmtId="49" fontId="1" fillId="2" borderId="14" xfId="0" applyNumberFormat="1" applyFont="1" applyFill="1" applyBorder="1"/>
    <xf numFmtId="0" fontId="1" fillId="6" borderId="15" xfId="0" applyFont="1" applyFill="1" applyBorder="1" applyAlignment="1">
      <alignment horizontal="left" vertical="top" wrapText="1"/>
    </xf>
    <xf numFmtId="0" fontId="1" fillId="2" borderId="15" xfId="0" applyFont="1" applyFill="1" applyBorder="1" applyAlignment="1">
      <alignment horizontal="left" vertical="top" wrapText="1"/>
    </xf>
    <xf numFmtId="4" fontId="1" fillId="2" borderId="8" xfId="0" applyNumberFormat="1" applyFont="1" applyFill="1" applyBorder="1" applyAlignment="1">
      <alignment horizontal="right" vertical="center"/>
    </xf>
    <xf numFmtId="49" fontId="1" fillId="0" borderId="11" xfId="0" applyNumberFormat="1" applyFont="1" applyFill="1" applyBorder="1" applyAlignment="1">
      <alignment vertical="center"/>
    </xf>
    <xf numFmtId="49" fontId="1" fillId="0" borderId="11" xfId="0" applyNumberFormat="1" applyFont="1" applyFill="1" applyBorder="1" applyAlignment="1">
      <alignment horizontal="left" vertical="center"/>
    </xf>
    <xf numFmtId="4" fontId="1" fillId="2" borderId="13" xfId="0" applyNumberFormat="1" applyFont="1" applyFill="1" applyBorder="1" applyAlignment="1">
      <alignment horizontal="right" vertical="center"/>
    </xf>
    <xf numFmtId="49" fontId="1" fillId="6" borderId="32" xfId="0" applyNumberFormat="1" applyFont="1" applyFill="1" applyBorder="1" applyAlignment="1">
      <alignment vertical="center"/>
    </xf>
    <xf numFmtId="0" fontId="34" fillId="0" borderId="3" xfId="0" applyFont="1" applyBorder="1" applyAlignment="1">
      <alignment wrapText="1"/>
    </xf>
    <xf numFmtId="0" fontId="1" fillId="0" borderId="0" xfId="0" applyFont="1"/>
    <xf numFmtId="49" fontId="1" fillId="0" borderId="3" xfId="0" applyNumberFormat="1" applyFont="1" applyBorder="1" applyAlignment="1">
      <alignment horizontal="center" vertical="center"/>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1" fillId="0" borderId="3" xfId="0" applyFont="1" applyBorder="1" applyAlignment="1">
      <alignment horizontal="center" vertical="center" wrapText="1"/>
    </xf>
    <xf numFmtId="2" fontId="1" fillId="0" borderId="3" xfId="0" applyNumberFormat="1" applyFont="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2" fontId="43" fillId="0" borderId="3" xfId="0" applyNumberFormat="1" applyFont="1" applyBorder="1" applyAlignment="1">
      <alignment horizontal="center" vertical="center"/>
    </xf>
    <xf numFmtId="2" fontId="36" fillId="0" borderId="3" xfId="0" applyNumberFormat="1" applyFont="1" applyBorder="1" applyAlignment="1">
      <alignment horizontal="center" vertical="center"/>
    </xf>
    <xf numFmtId="0" fontId="1" fillId="0" borderId="3" xfId="0" applyFont="1" applyBorder="1" applyAlignment="1">
      <alignment wrapText="1"/>
    </xf>
    <xf numFmtId="0" fontId="1" fillId="0" borderId="3" xfId="0" applyFont="1" applyBorder="1" applyAlignment="1">
      <alignment horizontal="center" vertical="center"/>
    </xf>
    <xf numFmtId="0" fontId="12" fillId="0" borderId="38" xfId="0" applyFont="1" applyFill="1" applyBorder="1" applyAlignment="1">
      <alignment wrapText="1"/>
    </xf>
    <xf numFmtId="3" fontId="1" fillId="0" borderId="3" xfId="0" applyNumberFormat="1" applyFont="1" applyFill="1" applyBorder="1" applyAlignment="1">
      <alignment horizontal="center" vertical="center" wrapText="1"/>
    </xf>
    <xf numFmtId="2" fontId="1" fillId="0" borderId="3" xfId="0" applyNumberFormat="1" applyFont="1" applyFill="1" applyBorder="1" applyAlignment="1">
      <alignment horizontal="center" vertical="center"/>
    </xf>
    <xf numFmtId="49" fontId="3" fillId="0" borderId="11" xfId="0" applyNumberFormat="1" applyFont="1" applyFill="1" applyBorder="1" applyAlignment="1">
      <alignment horizontal="left"/>
    </xf>
    <xf numFmtId="2" fontId="34" fillId="0" borderId="3" xfId="0" applyNumberFormat="1" applyFont="1" applyBorder="1" applyAlignment="1">
      <alignment horizontal="center" vertical="center"/>
    </xf>
    <xf numFmtId="2" fontId="1" fillId="0" borderId="3" xfId="0" applyNumberFormat="1" applyFont="1" applyBorder="1" applyAlignment="1">
      <alignment horizontal="center" vertical="center"/>
    </xf>
    <xf numFmtId="0" fontId="1" fillId="0" borderId="0" xfId="0" applyFont="1"/>
    <xf numFmtId="166" fontId="1" fillId="0" borderId="0" xfId="0" applyNumberFormat="1" applyFont="1"/>
    <xf numFmtId="166" fontId="1" fillId="0" borderId="0" xfId="0" applyNumberFormat="1" applyFont="1" applyAlignment="1">
      <alignment horizontal="center" vertical="center"/>
    </xf>
    <xf numFmtId="0" fontId="1" fillId="0" borderId="3" xfId="0" applyFont="1" applyBorder="1" applyAlignment="1">
      <alignment vertical="top" wrapText="1"/>
    </xf>
    <xf numFmtId="2" fontId="11"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xf>
    <xf numFmtId="0" fontId="1" fillId="0" borderId="38" xfId="0" applyFont="1" applyBorder="1" applyAlignment="1">
      <alignment vertical="top" wrapText="1"/>
    </xf>
    <xf numFmtId="49" fontId="11" fillId="0" borderId="3" xfId="0" applyNumberFormat="1" applyFont="1" applyBorder="1" applyAlignment="1">
      <alignment horizontal="center" vertical="center"/>
    </xf>
    <xf numFmtId="0" fontId="1" fillId="0" borderId="3" xfId="0" applyFont="1" applyBorder="1" applyAlignment="1">
      <alignment vertical="top"/>
    </xf>
    <xf numFmtId="2" fontId="33" fillId="0" borderId="44" xfId="0" applyNumberFormat="1" applyFont="1" applyBorder="1" applyAlignment="1">
      <alignment horizontal="center" vertical="center"/>
    </xf>
    <xf numFmtId="2" fontId="1" fillId="0" borderId="3" xfId="0" applyNumberFormat="1" applyFont="1" applyBorder="1" applyAlignment="1">
      <alignment horizontal="center" vertical="top"/>
    </xf>
    <xf numFmtId="0" fontId="1" fillId="0" borderId="38" xfId="0" applyFont="1" applyBorder="1" applyAlignment="1">
      <alignment vertical="top"/>
    </xf>
    <xf numFmtId="0" fontId="1" fillId="0" borderId="49" xfId="0" applyFont="1" applyBorder="1" applyAlignment="1">
      <alignment vertical="top"/>
    </xf>
    <xf numFmtId="2" fontId="33" fillId="0" borderId="43" xfId="0" applyNumberFormat="1" applyFont="1" applyBorder="1" applyAlignment="1">
      <alignment horizontal="center" vertical="center"/>
    </xf>
    <xf numFmtId="49" fontId="33" fillId="0" borderId="3" xfId="0" applyNumberFormat="1" applyFont="1" applyBorder="1"/>
    <xf numFmtId="0" fontId="1" fillId="0" borderId="0" xfId="0" applyFont="1"/>
    <xf numFmtId="4" fontId="11" fillId="0" borderId="13" xfId="0" applyNumberFormat="1" applyFont="1" applyFill="1" applyBorder="1" applyAlignment="1">
      <alignment horizontal="center" vertical="center" wrapText="1"/>
    </xf>
    <xf numFmtId="2" fontId="4" fillId="0" borderId="3"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wrapText="1"/>
    </xf>
    <xf numFmtId="0" fontId="4" fillId="0" borderId="13" xfId="0" applyFont="1" applyFill="1" applyBorder="1" applyAlignment="1">
      <alignment vertical="center" wrapText="1"/>
    </xf>
    <xf numFmtId="2" fontId="4" fillId="0" borderId="3" xfId="0" applyNumberFormat="1" applyFont="1" applyBorder="1" applyAlignment="1">
      <alignment horizontal="center" vertical="center"/>
    </xf>
    <xf numFmtId="2" fontId="4" fillId="0" borderId="30" xfId="0" applyNumberFormat="1" applyFont="1" applyBorder="1" applyAlignment="1">
      <alignment horizontal="center" vertical="center" wrapText="1"/>
    </xf>
    <xf numFmtId="0" fontId="1" fillId="0" borderId="3" xfId="0" applyFont="1" applyFill="1" applyBorder="1" applyAlignment="1">
      <alignment vertical="center" wrapText="1"/>
    </xf>
    <xf numFmtId="49" fontId="1" fillId="0" borderId="3" xfId="0" applyNumberFormat="1" applyFont="1" applyFill="1" applyBorder="1" applyAlignment="1">
      <alignment horizontal="center" vertical="center" wrapText="1"/>
    </xf>
    <xf numFmtId="49" fontId="1" fillId="0" borderId="11" xfId="0" applyNumberFormat="1" applyFont="1" applyFill="1" applyBorder="1"/>
    <xf numFmtId="0" fontId="33" fillId="0" borderId="44" xfId="0" applyFont="1" applyBorder="1" applyAlignment="1">
      <alignment vertical="top" wrapText="1"/>
    </xf>
    <xf numFmtId="0" fontId="33" fillId="0" borderId="43" xfId="0" applyFont="1" applyBorder="1" applyAlignment="1">
      <alignment vertical="top" wrapText="1"/>
    </xf>
    <xf numFmtId="0" fontId="1" fillId="0" borderId="3" xfId="0" applyFont="1" applyFill="1" applyBorder="1" applyAlignment="1">
      <alignment horizontal="justify" vertical="top" wrapText="1"/>
    </xf>
    <xf numFmtId="2" fontId="33" fillId="0" borderId="44" xfId="0" applyNumberFormat="1" applyFont="1" applyBorder="1" applyAlignment="1">
      <alignment horizontal="center" vertical="center" wrapText="1"/>
    </xf>
    <xf numFmtId="2" fontId="33" fillId="0" borderId="43" xfId="0" applyNumberFormat="1" applyFont="1" applyBorder="1" applyAlignment="1">
      <alignment horizontal="center" vertical="center" wrapText="1"/>
    </xf>
    <xf numFmtId="2" fontId="41" fillId="0" borderId="5" xfId="0" applyNumberFormat="1" applyFont="1" applyBorder="1" applyAlignment="1">
      <alignment horizontal="center" wrapText="1"/>
    </xf>
    <xf numFmtId="2" fontId="4" fillId="0" borderId="3" xfId="0" applyNumberFormat="1" applyFont="1" applyBorder="1" applyAlignment="1">
      <alignment horizontal="center" wrapText="1"/>
    </xf>
    <xf numFmtId="2" fontId="41" fillId="0" borderId="30" xfId="0" applyNumberFormat="1" applyFont="1" applyBorder="1" applyAlignment="1">
      <alignment horizontal="center" wrapText="1"/>
    </xf>
    <xf numFmtId="2" fontId="41" fillId="0" borderId="3" xfId="0" applyNumberFormat="1" applyFont="1" applyBorder="1" applyAlignment="1">
      <alignment horizontal="center" wrapText="1"/>
    </xf>
    <xf numFmtId="2" fontId="41" fillId="0" borderId="13" xfId="0" applyNumberFormat="1" applyFont="1" applyBorder="1" applyAlignment="1">
      <alignment horizontal="center" wrapText="1"/>
    </xf>
    <xf numFmtId="2" fontId="41" fillId="0" borderId="15" xfId="0" applyNumberFormat="1" applyFont="1" applyBorder="1" applyAlignment="1">
      <alignment horizontal="center" wrapText="1"/>
    </xf>
    <xf numFmtId="0" fontId="33" fillId="0" borderId="3" xfId="0" applyFont="1" applyBorder="1" applyAlignment="1">
      <alignment wrapText="1"/>
    </xf>
    <xf numFmtId="49" fontId="4" fillId="0" borderId="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6" borderId="3" xfId="0" applyFont="1" applyFill="1" applyBorder="1" applyAlignment="1">
      <alignment horizontal="center" vertical="center" wrapText="1"/>
    </xf>
    <xf numFmtId="0" fontId="4" fillId="6" borderId="3" xfId="0" applyFont="1" applyFill="1" applyBorder="1" applyAlignment="1">
      <alignment horizontal="center" vertical="top" wrapText="1"/>
    </xf>
    <xf numFmtId="49" fontId="3" fillId="9" borderId="3" xfId="0" applyNumberFormat="1" applyFont="1" applyFill="1" applyBorder="1" applyAlignment="1">
      <alignment horizontal="justify" vertical="top" wrapText="1"/>
    </xf>
    <xf numFmtId="0" fontId="3" fillId="9" borderId="3" xfId="0" applyFont="1" applyFill="1" applyBorder="1" applyAlignment="1">
      <alignment vertical="top" wrapText="1"/>
    </xf>
    <xf numFmtId="49" fontId="3" fillId="9" borderId="3" xfId="0" applyNumberFormat="1" applyFont="1" applyFill="1" applyBorder="1" applyAlignment="1">
      <alignment vertical="top" wrapText="1"/>
    </xf>
    <xf numFmtId="4" fontId="11" fillId="0" borderId="3" xfId="0" applyNumberFormat="1" applyFont="1" applyFill="1" applyBorder="1" applyAlignment="1">
      <alignment horizontal="center" vertical="center" wrapText="1"/>
    </xf>
    <xf numFmtId="4" fontId="11" fillId="0" borderId="26" xfId="0" applyNumberFormat="1" applyFont="1" applyFill="1" applyBorder="1" applyAlignment="1">
      <alignment horizontal="center" vertical="center" wrapText="1"/>
    </xf>
    <xf numFmtId="0" fontId="11" fillId="0" borderId="3" xfId="0" applyFont="1" applyFill="1" applyBorder="1" applyAlignment="1">
      <alignment horizontal="center" wrapText="1"/>
    </xf>
    <xf numFmtId="49" fontId="11" fillId="0" borderId="3" xfId="0" applyNumberFormat="1" applyFont="1" applyFill="1" applyBorder="1" applyAlignment="1">
      <alignment horizontal="center" wrapText="1"/>
    </xf>
    <xf numFmtId="4" fontId="1" fillId="0" borderId="3" xfId="0" applyNumberFormat="1" applyFont="1" applyFill="1" applyBorder="1" applyAlignment="1">
      <alignment horizontal="right" wrapText="1"/>
    </xf>
    <xf numFmtId="4" fontId="1" fillId="0" borderId="8" xfId="0" applyNumberFormat="1" applyFont="1" applyFill="1" applyBorder="1" applyAlignment="1">
      <alignment horizontal="right" wrapText="1"/>
    </xf>
    <xf numFmtId="4" fontId="11" fillId="0" borderId="3" xfId="0" applyNumberFormat="1" applyFont="1" applyFill="1" applyBorder="1" applyAlignment="1">
      <alignment horizontal="right" wrapText="1"/>
    </xf>
    <xf numFmtId="4" fontId="11" fillId="0" borderId="3" xfId="0" applyNumberFormat="1" applyFont="1" applyFill="1" applyBorder="1" applyAlignment="1">
      <alignment horizontal="right" vertical="center" wrapText="1"/>
    </xf>
    <xf numFmtId="4" fontId="11" fillId="0" borderId="8" xfId="0" applyNumberFormat="1" applyFont="1" applyFill="1" applyBorder="1" applyAlignment="1">
      <alignment horizontal="right" wrapText="1"/>
    </xf>
    <xf numFmtId="0" fontId="33" fillId="0" borderId="3" xfId="0" applyFont="1" applyFill="1" applyBorder="1" applyAlignment="1">
      <alignment horizontal="left" wrapText="1"/>
    </xf>
    <xf numFmtId="2" fontId="35" fillId="0" borderId="56" xfId="0" applyNumberFormat="1" applyFont="1" applyBorder="1" applyAlignment="1">
      <alignment horizontal="center"/>
    </xf>
    <xf numFmtId="2" fontId="35" fillId="0" borderId="3" xfId="0" applyNumberFormat="1" applyFont="1" applyBorder="1" applyAlignment="1">
      <alignment horizontal="center"/>
    </xf>
    <xf numFmtId="2" fontId="4" fillId="0" borderId="30" xfId="0" applyNumberFormat="1" applyFont="1" applyBorder="1" applyAlignment="1">
      <alignment horizontal="center" wrapText="1"/>
    </xf>
    <xf numFmtId="2" fontId="41" fillId="0" borderId="6" xfId="0" applyNumberFormat="1" applyFont="1" applyBorder="1" applyAlignment="1">
      <alignment horizontal="center" wrapText="1"/>
    </xf>
    <xf numFmtId="2" fontId="35" fillId="0" borderId="57" xfId="0" applyNumberFormat="1" applyFont="1" applyBorder="1" applyAlignment="1">
      <alignment horizontal="center"/>
    </xf>
    <xf numFmtId="2" fontId="35" fillId="0" borderId="4" xfId="0" applyNumberFormat="1" applyFont="1" applyBorder="1" applyAlignment="1">
      <alignment horizontal="center"/>
    </xf>
    <xf numFmtId="2" fontId="4" fillId="0" borderId="13" xfId="0" applyNumberFormat="1" applyFont="1" applyBorder="1" applyAlignment="1">
      <alignment horizontal="center" wrapText="1"/>
    </xf>
    <xf numFmtId="4" fontId="42" fillId="9" borderId="3" xfId="0" applyNumberFormat="1" applyFont="1" applyFill="1" applyBorder="1" applyAlignment="1">
      <alignment horizontal="center" vertical="center" wrapText="1"/>
    </xf>
    <xf numFmtId="4" fontId="41" fillId="0" borderId="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49" fontId="4" fillId="6" borderId="3" xfId="0" applyNumberFormat="1" applyFont="1" applyFill="1" applyBorder="1" applyAlignment="1">
      <alignment horizontal="center" vertical="center"/>
    </xf>
    <xf numFmtId="0" fontId="4" fillId="6" borderId="13" xfId="0" applyFont="1" applyFill="1" applyBorder="1" applyAlignment="1">
      <alignment vertical="center" wrapText="1"/>
    </xf>
    <xf numFmtId="49" fontId="24" fillId="6" borderId="3" xfId="0" applyNumberFormat="1" applyFont="1" applyFill="1" applyBorder="1" applyAlignment="1">
      <alignment horizontal="center" vertical="center" wrapText="1"/>
    </xf>
    <xf numFmtId="49" fontId="4" fillId="6" borderId="13"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xf>
    <xf numFmtId="0" fontId="11" fillId="0" borderId="3" xfId="0" applyFont="1" applyFill="1" applyBorder="1" applyAlignment="1">
      <alignment horizontal="left" vertical="top" wrapText="1"/>
    </xf>
    <xf numFmtId="166" fontId="1" fillId="0" borderId="3" xfId="0" applyNumberFormat="1" applyFont="1" applyFill="1" applyBorder="1" applyAlignment="1">
      <alignment vertical="center"/>
    </xf>
    <xf numFmtId="0" fontId="0" fillId="0" borderId="3" xfId="0" applyBorder="1" applyAlignment="1">
      <alignment vertical="center" wrapText="1"/>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33" fillId="0" borderId="3" xfId="0" applyFont="1" applyBorder="1" applyAlignment="1">
      <alignment horizontal="center" vertical="center" wrapText="1"/>
    </xf>
    <xf numFmtId="0" fontId="6" fillId="0" borderId="13" xfId="0" applyFont="1" applyFill="1" applyBorder="1" applyAlignment="1">
      <alignment horizontal="center" vertical="center" wrapText="1"/>
    </xf>
    <xf numFmtId="49" fontId="4" fillId="0" borderId="11"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0" fontId="4" fillId="0" borderId="13" xfId="0" applyFont="1" applyFill="1" applyBorder="1" applyAlignment="1">
      <alignment horizontal="left" vertical="top" wrapText="1"/>
    </xf>
    <xf numFmtId="49" fontId="6" fillId="0" borderId="24" xfId="0" applyNumberFormat="1" applyFont="1" applyFill="1" applyBorder="1" applyAlignment="1">
      <alignment horizontal="center" vertical="center"/>
    </xf>
    <xf numFmtId="0" fontId="0" fillId="0" borderId="3" xfId="0" applyBorder="1" applyAlignment="1">
      <alignment wrapText="1"/>
    </xf>
    <xf numFmtId="0" fontId="0" fillId="0" borderId="3" xfId="0" applyBorder="1" applyAlignment="1">
      <alignment horizontal="center" wrapText="1"/>
    </xf>
    <xf numFmtId="4" fontId="33" fillId="0" borderId="3" xfId="0" applyNumberFormat="1" applyFont="1" applyBorder="1" applyAlignment="1">
      <alignment vertical="center" wrapText="1"/>
    </xf>
    <xf numFmtId="0" fontId="32" fillId="0" borderId="3" xfId="0" applyFont="1" applyBorder="1" applyAlignment="1">
      <alignment horizontal="center" vertical="center" wrapText="1"/>
    </xf>
    <xf numFmtId="0" fontId="37" fillId="0" borderId="3" xfId="0" applyFont="1" applyBorder="1" applyAlignment="1">
      <alignment wrapText="1"/>
    </xf>
    <xf numFmtId="0" fontId="37" fillId="0" borderId="3" xfId="0" applyFont="1" applyBorder="1" applyAlignment="1">
      <alignment horizontal="center" wrapText="1"/>
    </xf>
    <xf numFmtId="0" fontId="37" fillId="0" borderId="3" xfId="0" applyFont="1" applyBorder="1" applyAlignment="1">
      <alignment vertical="center" wrapText="1"/>
    </xf>
    <xf numFmtId="4" fontId="32" fillId="0" borderId="3" xfId="0" applyNumberFormat="1" applyFont="1" applyBorder="1" applyAlignment="1">
      <alignment vertical="center" wrapText="1"/>
    </xf>
    <xf numFmtId="2" fontId="6" fillId="9" borderId="3" xfId="0" applyNumberFormat="1" applyFont="1" applyFill="1" applyBorder="1" applyAlignment="1">
      <alignment vertical="center"/>
    </xf>
    <xf numFmtId="2" fontId="1" fillId="0" borderId="13" xfId="0" applyNumberFormat="1" applyFont="1" applyFill="1" applyBorder="1"/>
    <xf numFmtId="0" fontId="11" fillId="0" borderId="3" xfId="0" applyFont="1" applyBorder="1" applyAlignment="1">
      <alignment horizontal="center" vertical="center" wrapText="1"/>
    </xf>
    <xf numFmtId="49" fontId="11" fillId="0" borderId="3" xfId="0" applyNumberFormat="1" applyFont="1" applyBorder="1" applyAlignment="1">
      <alignment horizontal="center" vertical="center" wrapText="1"/>
    </xf>
    <xf numFmtId="0" fontId="33" fillId="0" borderId="3" xfId="0" applyFont="1" applyBorder="1" applyAlignment="1">
      <alignment horizontal="justify" vertical="top" wrapText="1"/>
    </xf>
    <xf numFmtId="166" fontId="11" fillId="9" borderId="3" xfId="0" applyNumberFormat="1" applyFont="1" applyFill="1" applyBorder="1" applyAlignment="1">
      <alignment horizontal="right" vertical="center"/>
    </xf>
    <xf numFmtId="2" fontId="1" fillId="0" borderId="3" xfId="0" applyNumberFormat="1" applyFont="1" applyFill="1" applyBorder="1"/>
    <xf numFmtId="0" fontId="1" fillId="0" borderId="0" xfId="0" applyFont="1"/>
    <xf numFmtId="166" fontId="1" fillId="0" borderId="0" xfId="0" applyNumberFormat="1" applyFont="1"/>
    <xf numFmtId="0" fontId="1" fillId="0" borderId="1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 fontId="4" fillId="0" borderId="3" xfId="0" applyNumberFormat="1" applyFont="1" applyFill="1" applyBorder="1" applyAlignment="1">
      <alignment horizontal="center" vertical="center" wrapText="1"/>
    </xf>
    <xf numFmtId="49" fontId="1" fillId="0" borderId="13"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22" fillId="0" borderId="30" xfId="0" applyFont="1" applyBorder="1" applyAlignment="1">
      <alignment horizontal="center" vertical="center" wrapText="1"/>
    </xf>
    <xf numFmtId="0" fontId="6" fillId="0" borderId="13" xfId="0" applyFont="1" applyBorder="1" applyAlignment="1">
      <alignment horizontal="center" vertical="center" wrapText="1"/>
    </xf>
    <xf numFmtId="0" fontId="4" fillId="0" borderId="3" xfId="0" applyFont="1" applyBorder="1" applyAlignment="1">
      <alignment horizontal="center" vertical="center"/>
    </xf>
    <xf numFmtId="49" fontId="4" fillId="0" borderId="3" xfId="0" applyNumberFormat="1" applyFont="1" applyBorder="1" applyAlignment="1">
      <alignment horizontal="center" vertical="center"/>
    </xf>
    <xf numFmtId="0" fontId="6" fillId="0" borderId="3" xfId="0" applyFont="1" applyBorder="1" applyAlignment="1">
      <alignment horizontal="center" vertical="center"/>
    </xf>
    <xf numFmtId="49" fontId="6" fillId="0" borderId="3" xfId="0" applyNumberFormat="1" applyFont="1" applyBorder="1" applyAlignment="1">
      <alignment horizontal="center" vertical="center"/>
    </xf>
    <xf numFmtId="49" fontId="4" fillId="0" borderId="30" xfId="0" applyNumberFormat="1" applyFont="1" applyBorder="1" applyAlignment="1">
      <alignment horizontal="center" vertical="center"/>
    </xf>
    <xf numFmtId="0" fontId="6" fillId="0" borderId="30" xfId="0" applyFont="1" applyBorder="1" applyAlignment="1">
      <alignment horizontal="center" vertical="center" wrapText="1"/>
    </xf>
    <xf numFmtId="2" fontId="6" fillId="0" borderId="30" xfId="0" applyNumberFormat="1" applyFont="1" applyBorder="1" applyAlignment="1">
      <alignment horizontal="center" vertical="center" wrapText="1"/>
    </xf>
    <xf numFmtId="2" fontId="4" fillId="0" borderId="3" xfId="0" applyNumberFormat="1" applyFont="1" applyBorder="1" applyAlignment="1">
      <alignment horizontal="center" vertical="center"/>
    </xf>
    <xf numFmtId="2" fontId="4" fillId="0" borderId="30" xfId="0" applyNumberFormat="1" applyFont="1" applyBorder="1" applyAlignment="1">
      <alignment horizontal="center" vertical="center" wrapText="1"/>
    </xf>
    <xf numFmtId="2" fontId="6" fillId="0" borderId="3" xfId="0" applyNumberFormat="1" applyFont="1" applyBorder="1" applyAlignment="1">
      <alignment horizontal="center" vertical="center"/>
    </xf>
    <xf numFmtId="0" fontId="6" fillId="13" borderId="3" xfId="0" applyFont="1" applyFill="1" applyBorder="1" applyAlignment="1">
      <alignment horizontal="center" vertical="center" wrapText="1"/>
    </xf>
    <xf numFmtId="0" fontId="4" fillId="13" borderId="3" xfId="0" applyFont="1" applyFill="1" applyBorder="1" applyAlignment="1">
      <alignment horizontal="center" vertical="center" wrapText="1"/>
    </xf>
    <xf numFmtId="49" fontId="6" fillId="0" borderId="30" xfId="0" applyNumberFormat="1" applyFont="1" applyBorder="1" applyAlignment="1">
      <alignment horizontal="center" vertical="center"/>
    </xf>
    <xf numFmtId="49" fontId="1" fillId="0" borderId="61" xfId="0" applyNumberFormat="1" applyFont="1" applyBorder="1" applyAlignment="1">
      <alignment horizontal="center" vertical="center" wrapText="1"/>
    </xf>
    <xf numFmtId="4" fontId="4" fillId="0" borderId="3" xfId="0" applyNumberFormat="1" applyFont="1" applyBorder="1" applyAlignment="1">
      <alignment horizontal="center" vertical="center" wrapText="1"/>
    </xf>
    <xf numFmtId="0" fontId="1" fillId="0" borderId="3" xfId="0" applyFont="1" applyFill="1" applyBorder="1" applyAlignment="1">
      <alignment horizontal="left" vertical="top" wrapText="1"/>
    </xf>
    <xf numFmtId="0" fontId="1" fillId="0" borderId="70" xfId="0" applyFont="1" applyBorder="1" applyAlignment="1">
      <alignment horizontal="justify" vertical="top" wrapText="1"/>
    </xf>
    <xf numFmtId="2" fontId="1" fillId="0" borderId="13" xfId="0" applyNumberFormat="1" applyFont="1" applyBorder="1" applyAlignment="1">
      <alignment horizontal="center" vertical="center" wrapText="1"/>
    </xf>
    <xf numFmtId="49" fontId="3" fillId="0" borderId="3" xfId="0" applyNumberFormat="1" applyFont="1" applyBorder="1" applyAlignment="1">
      <alignment horizontal="center" vertical="center"/>
    </xf>
    <xf numFmtId="0" fontId="3" fillId="0" borderId="3" xfId="0" applyFont="1" applyBorder="1" applyAlignment="1">
      <alignment horizontal="center" vertical="center"/>
    </xf>
    <xf numFmtId="2" fontId="3" fillId="0" borderId="3" xfId="0" applyNumberFormat="1" applyFont="1" applyBorder="1" applyAlignment="1">
      <alignment horizontal="center" vertical="center"/>
    </xf>
    <xf numFmtId="0" fontId="1" fillId="0" borderId="71" xfId="0" applyFont="1" applyBorder="1" applyAlignment="1">
      <alignment horizontal="center" vertical="center" wrapText="1"/>
    </xf>
    <xf numFmtId="0" fontId="1" fillId="0" borderId="38" xfId="0" applyFont="1" applyBorder="1" applyAlignment="1">
      <alignment horizontal="center" vertical="center" wrapText="1"/>
    </xf>
    <xf numFmtId="0" fontId="3" fillId="0" borderId="72" xfId="0" applyFont="1" applyBorder="1" applyAlignment="1">
      <alignment wrapText="1"/>
    </xf>
    <xf numFmtId="0" fontId="3" fillId="0" borderId="38" xfId="0" applyFont="1" applyBorder="1"/>
    <xf numFmtId="0" fontId="12" fillId="0" borderId="6" xfId="0" applyFont="1" applyBorder="1"/>
    <xf numFmtId="0" fontId="12" fillId="0" borderId="13" xfId="0" applyFont="1" applyBorder="1"/>
    <xf numFmtId="49" fontId="12" fillId="0" borderId="13" xfId="0" applyNumberFormat="1" applyFont="1" applyBorder="1"/>
    <xf numFmtId="1" fontId="12" fillId="0" borderId="13" xfId="0" applyNumberFormat="1" applyFont="1" applyBorder="1"/>
    <xf numFmtId="166" fontId="1" fillId="0" borderId="3" xfId="0" applyNumberFormat="1" applyFont="1" applyFill="1" applyBorder="1" applyAlignment="1">
      <alignment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2" fontId="12" fillId="0" borderId="13" xfId="0" applyNumberFormat="1" applyFont="1" applyBorder="1" applyAlignment="1">
      <alignment horizontal="center"/>
    </xf>
    <xf numFmtId="0" fontId="1" fillId="0" borderId="28" xfId="0" applyFont="1" applyBorder="1" applyAlignment="1">
      <alignment horizontal="center" vertical="center"/>
    </xf>
    <xf numFmtId="2" fontId="47" fillId="0" borderId="3" xfId="0" applyNumberFormat="1" applyFont="1" applyBorder="1" applyAlignment="1">
      <alignment horizontal="center" vertical="center"/>
    </xf>
    <xf numFmtId="49" fontId="4" fillId="13" borderId="53" xfId="0" applyNumberFormat="1" applyFont="1" applyFill="1" applyBorder="1" applyAlignment="1">
      <alignment horizontal="center" vertical="center" wrapText="1"/>
    </xf>
    <xf numFmtId="4" fontId="6" fillId="6" borderId="3" xfId="0" applyNumberFormat="1" applyFont="1" applyFill="1" applyBorder="1" applyAlignment="1">
      <alignment horizontal="center" vertical="center" wrapText="1"/>
    </xf>
    <xf numFmtId="4" fontId="12" fillId="0" borderId="13" xfId="0" applyNumberFormat="1" applyFont="1" applyBorder="1" applyAlignment="1">
      <alignment horizontal="center"/>
    </xf>
    <xf numFmtId="0" fontId="21" fillId="6" borderId="3" xfId="0" applyFont="1" applyFill="1" applyBorder="1" applyAlignment="1">
      <alignment horizontal="center" vertical="center" wrapText="1"/>
    </xf>
    <xf numFmtId="49" fontId="21" fillId="6" borderId="3" xfId="0" applyNumberFormat="1" applyFont="1" applyFill="1" applyBorder="1" applyAlignment="1">
      <alignment horizontal="center" vertical="center" wrapText="1"/>
    </xf>
    <xf numFmtId="49" fontId="1" fillId="6" borderId="3" xfId="0" applyNumberFormat="1" applyFont="1" applyFill="1" applyBorder="1" applyAlignment="1">
      <alignment horizontal="center" vertical="center" wrapText="1"/>
    </xf>
    <xf numFmtId="0" fontId="11" fillId="6" borderId="69" xfId="0" applyFont="1" applyFill="1" applyBorder="1" applyAlignment="1">
      <alignment vertical="top" wrapText="1"/>
    </xf>
    <xf numFmtId="0" fontId="1" fillId="6" borderId="24" xfId="0" applyFont="1" applyFill="1" applyBorder="1" applyAlignment="1">
      <alignment horizontal="center" vertical="center" wrapText="1"/>
    </xf>
    <xf numFmtId="0" fontId="1" fillId="6" borderId="3" xfId="0" applyFont="1" applyFill="1" applyBorder="1" applyAlignment="1">
      <alignment horizontal="center" vertical="top" wrapText="1"/>
    </xf>
    <xf numFmtId="2" fontId="11" fillId="6" borderId="3" xfId="0" applyNumberFormat="1" applyFont="1" applyFill="1" applyBorder="1" applyAlignment="1">
      <alignment horizontal="center" vertical="center" wrapText="1"/>
    </xf>
    <xf numFmtId="168" fontId="11" fillId="0" borderId="3" xfId="0" applyNumberFormat="1" applyFont="1" applyFill="1" applyBorder="1" applyAlignment="1">
      <alignment vertical="center"/>
    </xf>
    <xf numFmtId="2" fontId="4" fillId="0" borderId="3" xfId="0" applyNumberFormat="1" applyFont="1" applyFill="1" applyBorder="1" applyAlignment="1">
      <alignment horizontal="right" vertical="center" wrapText="1"/>
    </xf>
    <xf numFmtId="49" fontId="3" fillId="0" borderId="0" xfId="0" applyNumberFormat="1" applyFont="1" applyAlignment="1">
      <alignment horizontal="center"/>
    </xf>
    <xf numFmtId="49" fontId="12" fillId="0" borderId="0" xfId="0" applyNumberFormat="1" applyFont="1" applyAlignment="1">
      <alignment horizontal="center"/>
    </xf>
    <xf numFmtId="49"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0" fontId="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0" fontId="1" fillId="0" borderId="3" xfId="1" applyNumberFormat="1" applyFont="1" applyFill="1" applyBorder="1" applyProtection="1">
      <alignment vertical="top" wrapText="1"/>
    </xf>
    <xf numFmtId="0" fontId="15" fillId="0" borderId="3" xfId="0" applyFont="1" applyBorder="1" applyAlignment="1">
      <alignment wrapText="1"/>
    </xf>
    <xf numFmtId="0" fontId="0" fillId="0" borderId="3" xfId="0" applyBorder="1" applyAlignment="1">
      <alignment horizontal="center" vertical="center" wrapText="1"/>
    </xf>
    <xf numFmtId="0" fontId="32" fillId="0" borderId="3" xfId="0" applyFont="1" applyBorder="1" applyAlignment="1">
      <alignment horizontal="left" vertical="top" wrapText="1"/>
    </xf>
    <xf numFmtId="0" fontId="33" fillId="0" borderId="3" xfId="0" applyFont="1" applyBorder="1" applyAlignment="1">
      <alignment vertical="top" wrapText="1"/>
    </xf>
    <xf numFmtId="49" fontId="1" fillId="0" borderId="11" xfId="0" applyNumberFormat="1" applyFont="1" applyBorder="1" applyAlignment="1">
      <alignment horizontal="center" vertical="center" wrapText="1"/>
    </xf>
    <xf numFmtId="0" fontId="6" fillId="0" borderId="3" xfId="0" applyFont="1" applyBorder="1" applyAlignment="1">
      <alignment wrapText="1"/>
    </xf>
    <xf numFmtId="49" fontId="21" fillId="0" borderId="37" xfId="0" applyNumberFormat="1" applyFont="1" applyFill="1" applyBorder="1" applyAlignment="1">
      <alignment horizontal="center" vertical="center" wrapText="1"/>
    </xf>
    <xf numFmtId="4" fontId="33" fillId="0" borderId="3" xfId="8" applyNumberFormat="1" applyFont="1" applyBorder="1" applyAlignment="1">
      <alignment horizontal="right" vertical="center" wrapText="1"/>
    </xf>
    <xf numFmtId="4" fontId="33" fillId="0" borderId="3" xfId="0" applyNumberFormat="1" applyFont="1" applyBorder="1" applyAlignment="1">
      <alignment horizontal="right" vertical="center" wrapText="1"/>
    </xf>
    <xf numFmtId="4" fontId="33" fillId="6" borderId="3" xfId="8" applyNumberFormat="1" applyFont="1" applyFill="1" applyBorder="1" applyAlignment="1">
      <alignment horizontal="right" vertical="center" wrapText="1"/>
    </xf>
    <xf numFmtId="0" fontId="33" fillId="0" borderId="3" xfId="0" applyFont="1" applyBorder="1" applyAlignment="1">
      <alignment vertical="center" wrapText="1"/>
    </xf>
    <xf numFmtId="0" fontId="1" fillId="0" borderId="13" xfId="0" applyFont="1" applyFill="1" applyBorder="1" applyAlignment="1">
      <alignment horizontal="left" vertical="top" wrapText="1"/>
    </xf>
    <xf numFmtId="4" fontId="33" fillId="0" borderId="3" xfId="0" applyNumberFormat="1" applyFont="1" applyBorder="1" applyAlignment="1">
      <alignment vertical="top" wrapText="1"/>
    </xf>
    <xf numFmtId="4" fontId="33" fillId="6" borderId="3" xfId="0" applyNumberFormat="1" applyFont="1" applyFill="1" applyBorder="1" applyAlignment="1">
      <alignment horizontal="right" vertical="center" wrapText="1"/>
    </xf>
    <xf numFmtId="4" fontId="0" fillId="0" borderId="3" xfId="0" applyNumberFormat="1" applyBorder="1" applyAlignment="1">
      <alignment vertical="top" wrapText="1"/>
    </xf>
    <xf numFmtId="49" fontId="1" fillId="0" borderId="38" xfId="0" applyNumberFormat="1" applyFont="1" applyBorder="1" applyAlignment="1">
      <alignment horizontal="center" vertical="center" wrapText="1"/>
    </xf>
    <xf numFmtId="4" fontId="33" fillId="6" borderId="3" xfId="0" applyNumberFormat="1" applyFont="1" applyFill="1" applyBorder="1" applyAlignment="1">
      <alignment horizontal="right" vertical="center"/>
    </xf>
    <xf numFmtId="4" fontId="45" fillId="0" borderId="3" xfId="0" applyNumberFormat="1" applyFont="1" applyBorder="1" applyAlignment="1">
      <alignment horizontal="right" vertical="center" wrapText="1"/>
    </xf>
    <xf numFmtId="4" fontId="45" fillId="0" borderId="3" xfId="8" applyNumberFormat="1" applyFont="1" applyBorder="1" applyAlignment="1">
      <alignment horizontal="right" vertical="center" wrapText="1"/>
    </xf>
    <xf numFmtId="4" fontId="32" fillId="0" borderId="3" xfId="0" applyNumberFormat="1" applyFont="1" applyBorder="1" applyAlignment="1">
      <alignment horizontal="right" vertical="center" wrapText="1"/>
    </xf>
    <xf numFmtId="0" fontId="32" fillId="0" borderId="3" xfId="0" applyFont="1" applyBorder="1" applyAlignment="1">
      <alignment wrapText="1"/>
    </xf>
    <xf numFmtId="0" fontId="32" fillId="0" borderId="3" xfId="0" applyFont="1" applyFill="1" applyBorder="1" applyAlignment="1">
      <alignment wrapText="1"/>
    </xf>
    <xf numFmtId="4" fontId="6" fillId="0" borderId="3" xfId="0" applyNumberFormat="1" applyFont="1" applyFill="1" applyBorder="1" applyAlignment="1">
      <alignment horizontal="right" shrinkToFit="1"/>
    </xf>
    <xf numFmtId="4" fontId="6" fillId="0" borderId="30" xfId="0" applyNumberFormat="1" applyFont="1" applyFill="1" applyBorder="1" applyAlignment="1">
      <alignment horizontal="right" shrinkToFit="1"/>
    </xf>
    <xf numFmtId="0" fontId="32" fillId="0" borderId="13" xfId="0" applyFont="1" applyFill="1" applyBorder="1" applyAlignment="1">
      <alignment wrapText="1"/>
    </xf>
    <xf numFmtId="0" fontId="11" fillId="0" borderId="11" xfId="0" applyFont="1" applyFill="1" applyBorder="1" applyAlignment="1">
      <alignment horizontal="center" vertical="center"/>
    </xf>
    <xf numFmtId="4" fontId="1" fillId="0" borderId="3" xfId="0" applyNumberFormat="1" applyFont="1" applyFill="1" applyBorder="1" applyAlignment="1">
      <alignment horizontal="right"/>
    </xf>
    <xf numFmtId="4" fontId="11" fillId="0" borderId="3" xfId="0" applyNumberFormat="1" applyFont="1" applyFill="1" applyBorder="1" applyAlignment="1">
      <alignment horizontal="right"/>
    </xf>
    <xf numFmtId="4" fontId="33" fillId="0" borderId="3" xfId="0" applyNumberFormat="1" applyFont="1" applyBorder="1" applyAlignment="1">
      <alignment horizontal="right" vertical="center"/>
    </xf>
    <xf numFmtId="4" fontId="32" fillId="0" borderId="3" xfId="0" applyNumberFormat="1" applyFont="1" applyBorder="1" applyAlignment="1">
      <alignment horizontal="right" vertical="center"/>
    </xf>
    <xf numFmtId="4" fontId="33" fillId="0" borderId="45" xfId="0" applyNumberFormat="1" applyFont="1" applyBorder="1" applyAlignment="1">
      <alignment horizontal="right" vertical="center"/>
    </xf>
    <xf numFmtId="168" fontId="11" fillId="0" borderId="0" xfId="0" applyNumberFormat="1" applyFont="1" applyFill="1" applyBorder="1" applyAlignment="1">
      <alignment horizontal="center" vertical="center"/>
    </xf>
    <xf numFmtId="170" fontId="33" fillId="0" borderId="0" xfId="0" applyNumberFormat="1" applyFont="1" applyBorder="1" applyAlignment="1">
      <alignment horizontal="center" vertical="center" wrapText="1"/>
    </xf>
    <xf numFmtId="170" fontId="38" fillId="0" borderId="0" xfId="0" applyNumberFormat="1" applyFont="1" applyBorder="1" applyAlignment="1">
      <alignment horizontal="center" vertical="center" wrapText="1"/>
    </xf>
    <xf numFmtId="170" fontId="39" fillId="0" borderId="0" xfId="0" applyNumberFormat="1" applyFont="1" applyBorder="1" applyAlignment="1">
      <alignment horizontal="center" vertical="center" wrapText="1"/>
    </xf>
    <xf numFmtId="170" fontId="32" fillId="0" borderId="0" xfId="0" applyNumberFormat="1" applyFont="1" applyBorder="1" applyAlignment="1">
      <alignment horizontal="right" vertical="center" wrapText="1"/>
    </xf>
    <xf numFmtId="170" fontId="33" fillId="0" borderId="0" xfId="0" applyNumberFormat="1" applyFont="1" applyBorder="1" applyAlignment="1">
      <alignment horizontal="right" vertical="center" wrapText="1"/>
    </xf>
    <xf numFmtId="166" fontId="1" fillId="0" borderId="0" xfId="0" applyNumberFormat="1" applyFont="1" applyFill="1" applyBorder="1"/>
    <xf numFmtId="49" fontId="37" fillId="0" borderId="32" xfId="0" applyNumberFormat="1" applyFont="1" applyBorder="1" applyAlignment="1">
      <alignment horizontal="center" vertical="center" wrapText="1"/>
    </xf>
    <xf numFmtId="0" fontId="9" fillId="0" borderId="3" xfId="0" applyFont="1" applyFill="1" applyBorder="1" applyAlignment="1">
      <alignment horizontal="left" vertical="center"/>
    </xf>
    <xf numFmtId="0" fontId="11" fillId="0" borderId="1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24" xfId="0" applyFont="1" applyFill="1" applyBorder="1" applyAlignment="1">
      <alignment horizontal="center" vertical="center" wrapText="1"/>
    </xf>
    <xf numFmtId="2" fontId="4" fillId="0" borderId="13" xfId="0" applyNumberFormat="1" applyFont="1" applyBorder="1" applyAlignment="1">
      <alignment horizontal="right"/>
    </xf>
    <xf numFmtId="0" fontId="4" fillId="0" borderId="30" xfId="0" applyFont="1" applyFill="1" applyBorder="1" applyAlignment="1">
      <alignment horizontal="center" vertical="center" wrapText="1"/>
    </xf>
    <xf numFmtId="0" fontId="4" fillId="0" borderId="11" xfId="0" applyFont="1" applyBorder="1" applyAlignment="1">
      <alignment horizontal="center" vertical="center"/>
    </xf>
    <xf numFmtId="0" fontId="0" fillId="0" borderId="3" xfId="0" applyBorder="1" applyAlignment="1">
      <alignment horizontal="left" vertical="center"/>
    </xf>
    <xf numFmtId="16" fontId="33" fillId="0" borderId="11" xfId="0" applyNumberFormat="1" applyFont="1" applyBorder="1" applyAlignment="1">
      <alignment horizontal="center" vertical="center"/>
    </xf>
    <xf numFmtId="49" fontId="32" fillId="0" borderId="11" xfId="0" applyNumberFormat="1" applyFont="1" applyBorder="1" applyAlignment="1">
      <alignment horizontal="center" vertical="center"/>
    </xf>
    <xf numFmtId="0" fontId="6" fillId="0" borderId="3" xfId="0" applyFont="1" applyBorder="1" applyAlignment="1">
      <alignment horizontal="right" vertical="center" wrapText="1"/>
    </xf>
    <xf numFmtId="0" fontId="32" fillId="0" borderId="3" xfId="0" applyFont="1" applyBorder="1" applyAlignment="1">
      <alignment horizontal="center" vertical="center"/>
    </xf>
    <xf numFmtId="0" fontId="3" fillId="9" borderId="3" xfId="0" applyFont="1" applyFill="1" applyBorder="1" applyAlignment="1">
      <alignment horizontal="center" vertical="center"/>
    </xf>
    <xf numFmtId="0" fontId="3" fillId="9" borderId="3" xfId="0" applyFont="1" applyFill="1" applyBorder="1" applyAlignment="1">
      <alignment horizontal="left" vertical="top" wrapText="1"/>
    </xf>
    <xf numFmtId="169" fontId="3" fillId="9" borderId="3" xfId="0" applyNumberFormat="1" applyFont="1" applyFill="1" applyBorder="1" applyAlignment="1">
      <alignment horizontal="center" vertical="center"/>
    </xf>
    <xf numFmtId="0" fontId="3" fillId="9" borderId="3" xfId="0" applyFont="1" applyFill="1" applyBorder="1" applyAlignment="1">
      <alignment horizontal="center" vertical="center" wrapText="1"/>
    </xf>
    <xf numFmtId="169" fontId="3" fillId="0" borderId="3" xfId="0" applyNumberFormat="1" applyFont="1" applyFill="1" applyBorder="1" applyAlignment="1">
      <alignment horizontal="center" vertical="center"/>
    </xf>
    <xf numFmtId="49" fontId="11" fillId="0" borderId="24" xfId="0" applyNumberFormat="1" applyFont="1" applyFill="1" applyBorder="1" applyAlignment="1">
      <alignment horizontal="center" vertical="center" wrapText="1"/>
    </xf>
    <xf numFmtId="4" fontId="41" fillId="0" borderId="5" xfId="0" applyNumberFormat="1" applyFont="1" applyBorder="1" applyAlignment="1">
      <alignment horizontal="right" wrapText="1"/>
    </xf>
    <xf numFmtId="4" fontId="4" fillId="0" borderId="3" xfId="0" applyNumberFormat="1" applyFont="1" applyBorder="1" applyAlignment="1">
      <alignment horizontal="right" wrapText="1"/>
    </xf>
    <xf numFmtId="4" fontId="4" fillId="0" borderId="13" xfId="0" applyNumberFormat="1" applyFont="1" applyBorder="1" applyAlignment="1">
      <alignment horizontal="right" wrapText="1"/>
    </xf>
    <xf numFmtId="4" fontId="44" fillId="0" borderId="30" xfId="0" applyNumberFormat="1" applyFont="1" applyBorder="1" applyAlignment="1">
      <alignment horizontal="right"/>
    </xf>
    <xf numFmtId="4" fontId="15" fillId="0" borderId="3" xfId="0" applyNumberFormat="1" applyFont="1" applyBorder="1" applyAlignment="1">
      <alignment horizontal="right" wrapText="1"/>
    </xf>
    <xf numFmtId="4" fontId="5" fillId="0" borderId="3" xfId="0" applyNumberFormat="1" applyFont="1" applyBorder="1" applyAlignment="1">
      <alignment horizontal="right" wrapText="1"/>
    </xf>
    <xf numFmtId="4" fontId="5" fillId="0" borderId="5" xfId="0" applyNumberFormat="1" applyFont="1" applyBorder="1" applyAlignment="1">
      <alignment horizontal="right" wrapText="1"/>
    </xf>
    <xf numFmtId="0" fontId="4" fillId="0" borderId="75" xfId="0" applyFont="1" applyBorder="1" applyAlignment="1">
      <alignment horizontal="justify" vertical="center" wrapText="1"/>
    </xf>
    <xf numFmtId="4" fontId="41" fillId="0" borderId="3" xfId="0" applyNumberFormat="1" applyFont="1" applyBorder="1" applyAlignment="1">
      <alignment horizontal="right" wrapText="1"/>
    </xf>
    <xf numFmtId="49" fontId="4" fillId="0" borderId="46" xfId="0" applyNumberFormat="1" applyFont="1" applyFill="1" applyBorder="1" applyAlignment="1">
      <alignment horizontal="center"/>
    </xf>
    <xf numFmtId="4" fontId="35" fillId="0" borderId="30" xfId="0" applyNumberFormat="1" applyFont="1" applyBorder="1" applyAlignment="1">
      <alignment horizontal="right"/>
    </xf>
    <xf numFmtId="4" fontId="35" fillId="0" borderId="17" xfId="0" applyNumberFormat="1" applyFont="1" applyBorder="1" applyAlignment="1">
      <alignment horizontal="right"/>
    </xf>
    <xf numFmtId="4" fontId="41" fillId="0" borderId="3" xfId="0" applyNumberFormat="1" applyFont="1" applyFill="1" applyBorder="1" applyAlignment="1">
      <alignment horizontal="right"/>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xf>
    <xf numFmtId="0" fontId="1" fillId="0" borderId="0" xfId="0" applyFont="1"/>
    <xf numFmtId="166" fontId="1" fillId="0" borderId="0" xfId="0" applyNumberFormat="1" applyFont="1" applyAlignment="1">
      <alignment horizontal="center" vertical="center"/>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 xfId="0" applyFont="1" applyFill="1" applyBorder="1" applyAlignment="1">
      <alignment horizontal="center" vertical="center"/>
    </xf>
    <xf numFmtId="0" fontId="6" fillId="0" borderId="30" xfId="0" applyFont="1" applyFill="1" applyBorder="1" applyAlignment="1">
      <alignment horizontal="center" vertical="center" wrapText="1"/>
    </xf>
    <xf numFmtId="166" fontId="1" fillId="0" borderId="0" xfId="0" applyNumberFormat="1" applyFont="1" applyFill="1"/>
    <xf numFmtId="0" fontId="6" fillId="0" borderId="3" xfId="0" applyFont="1" applyBorder="1" applyAlignment="1">
      <alignment horizontal="center" vertical="center" wrapText="1"/>
    </xf>
    <xf numFmtId="4" fontId="6" fillId="0" borderId="3" xfId="0" applyNumberFormat="1" applyFont="1" applyFill="1" applyBorder="1" applyAlignment="1">
      <alignment horizontal="right" vertical="center" wrapText="1"/>
    </xf>
    <xf numFmtId="0" fontId="6" fillId="0" borderId="3" xfId="0" applyFont="1" applyFill="1" applyBorder="1" applyAlignment="1">
      <alignment horizontal="center" vertical="center" wrapText="1"/>
    </xf>
    <xf numFmtId="0" fontId="33" fillId="0" borderId="3" xfId="0" applyFont="1" applyBorder="1" applyAlignment="1">
      <alignment horizontal="center" vertical="center" wrapText="1"/>
    </xf>
    <xf numFmtId="4" fontId="4" fillId="0" borderId="3" xfId="0" applyNumberFormat="1" applyFont="1" applyFill="1" applyBorder="1" applyAlignment="1">
      <alignment horizontal="center" vertical="center" wrapText="1"/>
    </xf>
    <xf numFmtId="4" fontId="4" fillId="0" borderId="8" xfId="0" applyNumberFormat="1" applyFont="1" applyFill="1" applyBorder="1" applyAlignment="1">
      <alignment horizontal="center" vertical="center" wrapText="1"/>
    </xf>
    <xf numFmtId="4" fontId="6" fillId="0" borderId="3" xfId="0" applyNumberFormat="1" applyFont="1" applyFill="1" applyBorder="1" applyAlignment="1">
      <alignment horizontal="center" wrapText="1"/>
    </xf>
    <xf numFmtId="4" fontId="6" fillId="0" borderId="8" xfId="0" applyNumberFormat="1" applyFont="1" applyFill="1" applyBorder="1" applyAlignment="1">
      <alignment horizontal="center" wrapText="1"/>
    </xf>
    <xf numFmtId="4" fontId="6" fillId="0" borderId="31" xfId="0" applyNumberFormat="1" applyFont="1" applyFill="1" applyBorder="1" applyAlignment="1">
      <alignment horizontal="center" wrapText="1"/>
    </xf>
    <xf numFmtId="4" fontId="6" fillId="0" borderId="30" xfId="0" applyNumberFormat="1" applyFont="1" applyFill="1" applyBorder="1" applyAlignment="1">
      <alignment horizontal="center" wrapText="1"/>
    </xf>
    <xf numFmtId="4" fontId="4" fillId="0" borderId="8" xfId="0" applyNumberFormat="1" applyFont="1" applyFill="1" applyBorder="1" applyAlignment="1">
      <alignment horizontal="center" wrapText="1"/>
    </xf>
    <xf numFmtId="0" fontId="6" fillId="0" borderId="13" xfId="0" applyFont="1" applyFill="1" applyBorder="1" applyAlignment="1">
      <alignment horizontal="center" vertical="center" wrapText="1"/>
    </xf>
    <xf numFmtId="0" fontId="33" fillId="0" borderId="30" xfId="0" applyFont="1" applyBorder="1" applyAlignment="1">
      <alignment horizontal="center" vertical="center" wrapText="1"/>
    </xf>
    <xf numFmtId="49" fontId="33" fillId="0" borderId="13" xfId="0" applyNumberFormat="1" applyFont="1" applyBorder="1" applyAlignment="1">
      <alignment horizontal="center" vertical="center"/>
    </xf>
    <xf numFmtId="0" fontId="1" fillId="0" borderId="0" xfId="0" applyFont="1" applyAlignment="1">
      <alignment horizontal="center" vertical="center" wrapText="1"/>
    </xf>
    <xf numFmtId="0" fontId="11" fillId="0" borderId="30" xfId="0" applyFont="1" applyFill="1" applyBorder="1" applyAlignment="1">
      <alignment horizontal="center" vertical="center"/>
    </xf>
    <xf numFmtId="0" fontId="11" fillId="0" borderId="31" xfId="0"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32" xfId="0" applyNumberFormat="1" applyFont="1" applyFill="1" applyBorder="1" applyAlignment="1">
      <alignment horizontal="center" vertical="center"/>
    </xf>
    <xf numFmtId="4" fontId="4" fillId="0" borderId="3" xfId="0" applyNumberFormat="1" applyFont="1" applyFill="1" applyBorder="1" applyAlignment="1">
      <alignment horizontal="center" vertical="center"/>
    </xf>
    <xf numFmtId="4" fontId="4" fillId="0" borderId="8" xfId="0" applyNumberFormat="1" applyFont="1" applyFill="1" applyBorder="1" applyAlignment="1">
      <alignment horizontal="center" vertical="center"/>
    </xf>
    <xf numFmtId="4" fontId="6" fillId="0" borderId="3" xfId="0" applyNumberFormat="1" applyFont="1" applyFill="1" applyBorder="1" applyAlignment="1">
      <alignment horizontal="right" vertical="center"/>
    </xf>
    <xf numFmtId="4" fontId="6" fillId="0" borderId="30" xfId="0" applyNumberFormat="1" applyFont="1" applyFill="1" applyBorder="1" applyAlignment="1">
      <alignment horizontal="right" vertical="center" wrapText="1"/>
    </xf>
    <xf numFmtId="4" fontId="4" fillId="0" borderId="3" xfId="0" applyNumberFormat="1" applyFont="1" applyFill="1" applyBorder="1" applyAlignment="1">
      <alignment horizontal="center" wrapText="1"/>
    </xf>
    <xf numFmtId="0" fontId="1" fillId="0" borderId="0" xfId="0" applyFont="1" applyAlignment="1">
      <alignment horizontal="center"/>
    </xf>
    <xf numFmtId="49" fontId="15" fillId="0" borderId="3" xfId="0" applyNumberFormat="1" applyFont="1" applyBorder="1" applyAlignment="1">
      <alignment horizontal="center" vertical="center" wrapText="1"/>
    </xf>
    <xf numFmtId="49" fontId="44" fillId="0" borderId="3" xfId="0" applyNumberFormat="1" applyFont="1" applyBorder="1" applyAlignment="1">
      <alignment horizontal="center" vertical="center" wrapText="1"/>
    </xf>
    <xf numFmtId="0" fontId="44" fillId="0" borderId="3" xfId="0" applyFont="1" applyBorder="1" applyAlignment="1">
      <alignment horizontal="center" vertical="center" wrapText="1"/>
    </xf>
    <xf numFmtId="0" fontId="15" fillId="0" borderId="3" xfId="0" applyFont="1" applyFill="1" applyBorder="1" applyAlignment="1">
      <alignment horizontal="center" vertical="center" wrapText="1"/>
    </xf>
    <xf numFmtId="49" fontId="32" fillId="0" borderId="3" xfId="0" applyNumberFormat="1" applyFont="1" applyBorder="1" applyAlignment="1">
      <alignment horizontal="center" vertical="center" wrapText="1"/>
    </xf>
    <xf numFmtId="0" fontId="32" fillId="0" borderId="13" xfId="0" applyFont="1" applyBorder="1" applyAlignment="1">
      <alignment horizontal="center" vertical="center" wrapText="1"/>
    </xf>
    <xf numFmtId="49" fontId="33" fillId="0" borderId="27" xfId="0" applyNumberFormat="1" applyFont="1" applyBorder="1" applyAlignment="1">
      <alignment horizontal="center" wrapText="1"/>
    </xf>
    <xf numFmtId="49" fontId="32" fillId="0" borderId="0" xfId="0" applyNumberFormat="1" applyFont="1" applyBorder="1" applyAlignment="1">
      <alignment horizontal="center" wrapText="1"/>
    </xf>
    <xf numFmtId="49" fontId="32" fillId="0" borderId="3" xfId="0" applyNumberFormat="1" applyFont="1" applyBorder="1" applyAlignment="1">
      <alignment horizontal="center" wrapText="1"/>
    </xf>
    <xf numFmtId="49" fontId="33" fillId="0" borderId="3" xfId="0" applyNumberFormat="1" applyFont="1" applyBorder="1" applyAlignment="1">
      <alignment horizontal="center" vertical="center" wrapText="1"/>
    </xf>
    <xf numFmtId="49" fontId="33" fillId="0" borderId="3" xfId="0" applyNumberFormat="1" applyFont="1" applyBorder="1" applyAlignment="1">
      <alignment horizontal="center" wrapText="1"/>
    </xf>
    <xf numFmtId="4" fontId="15" fillId="0" borderId="3" xfId="0" applyNumberFormat="1" applyFont="1" applyFill="1" applyBorder="1" applyAlignment="1">
      <alignment horizontal="center" wrapText="1"/>
    </xf>
    <xf numFmtId="4" fontId="4" fillId="0" borderId="13" xfId="0" applyNumberFormat="1" applyFont="1" applyFill="1" applyBorder="1" applyAlignment="1">
      <alignment horizontal="center" wrapText="1"/>
    </xf>
    <xf numFmtId="4" fontId="6" fillId="0" borderId="13" xfId="0" applyNumberFormat="1" applyFont="1" applyFill="1" applyBorder="1" applyAlignment="1">
      <alignment horizontal="center" wrapText="1"/>
    </xf>
    <xf numFmtId="4" fontId="4" fillId="0" borderId="30" xfId="0" applyNumberFormat="1" applyFont="1" applyFill="1" applyBorder="1" applyAlignment="1">
      <alignment horizontal="center" wrapText="1"/>
    </xf>
    <xf numFmtId="4" fontId="4" fillId="0" borderId="6" xfId="0" applyNumberFormat="1" applyFont="1" applyFill="1" applyBorder="1" applyAlignment="1">
      <alignment horizontal="center" wrapText="1"/>
    </xf>
    <xf numFmtId="0" fontId="1" fillId="0" borderId="13" xfId="0"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1" fillId="0" borderId="11" xfId="0" applyFont="1" applyFill="1" applyBorder="1" applyAlignment="1">
      <alignment horizontal="center" vertical="center"/>
    </xf>
    <xf numFmtId="0" fontId="0" fillId="0" borderId="30" xfId="0" applyBorder="1" applyAlignment="1">
      <alignment horizontal="center" vertical="top"/>
    </xf>
    <xf numFmtId="0" fontId="11" fillId="0" borderId="3" xfId="0" applyFont="1" applyFill="1" applyBorder="1" applyAlignment="1">
      <alignment horizontal="center" vertical="center" wrapText="1"/>
    </xf>
    <xf numFmtId="0" fontId="0" fillId="0" borderId="0" xfId="0" applyAlignment="1">
      <alignment wrapText="1"/>
    </xf>
    <xf numFmtId="2" fontId="6" fillId="0" borderId="3" xfId="0" applyNumberFormat="1" applyFont="1" applyBorder="1"/>
    <xf numFmtId="2" fontId="6" fillId="0" borderId="3" xfId="0" applyNumberFormat="1" applyFont="1" applyBorder="1" applyAlignment="1">
      <alignment horizontal="right"/>
    </xf>
    <xf numFmtId="49" fontId="24" fillId="0" borderId="3" xfId="0" applyNumberFormat="1" applyFont="1" applyFill="1" applyBorder="1" applyAlignment="1">
      <alignment vertical="center" wrapText="1"/>
    </xf>
    <xf numFmtId="2" fontId="4" fillId="0" borderId="13" xfId="0" applyNumberFormat="1" applyFont="1" applyBorder="1"/>
    <xf numFmtId="0" fontId="33" fillId="0" borderId="3" xfId="0" applyFont="1" applyBorder="1" applyAlignment="1">
      <alignment horizontal="left" wrapText="1"/>
    </xf>
    <xf numFmtId="0" fontId="32" fillId="0" borderId="3" xfId="0" applyFont="1" applyBorder="1" applyAlignment="1">
      <alignment horizontal="left" wrapText="1"/>
    </xf>
    <xf numFmtId="166" fontId="1" fillId="0" borderId="3" xfId="0" applyNumberFormat="1" applyFont="1" applyFill="1" applyBorder="1" applyAlignment="1">
      <alignment horizontal="center" vertical="center"/>
    </xf>
    <xf numFmtId="4" fontId="4" fillId="0" borderId="31" xfId="0" applyNumberFormat="1" applyFont="1" applyFill="1" applyBorder="1" applyAlignment="1">
      <alignment horizontal="center" vertical="center" wrapText="1"/>
    </xf>
    <xf numFmtId="166" fontId="1" fillId="0" borderId="13"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5" fillId="0" borderId="3" xfId="4" applyNumberFormat="1" applyFont="1" applyFill="1" applyBorder="1" applyAlignment="1" applyProtection="1">
      <alignment horizontal="center" vertical="center" shrinkToFit="1"/>
    </xf>
    <xf numFmtId="166" fontId="11" fillId="0" borderId="3" xfId="0" applyNumberFormat="1" applyFont="1" applyFill="1" applyBorder="1" applyAlignment="1">
      <alignment horizontal="center" vertical="center"/>
    </xf>
    <xf numFmtId="49" fontId="4" fillId="2" borderId="3"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wrapText="1"/>
    </xf>
    <xf numFmtId="49" fontId="54" fillId="2"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1" fillId="0" borderId="30" xfId="0" applyFont="1" applyFill="1" applyBorder="1" applyAlignment="1">
      <alignment horizontal="center" vertical="center" wrapText="1"/>
    </xf>
    <xf numFmtId="0" fontId="0" fillId="0" borderId="3" xfId="0" applyBorder="1" applyAlignment="1">
      <alignment vertical="center" wrapText="1"/>
    </xf>
    <xf numFmtId="0" fontId="33" fillId="0" borderId="3" xfId="0" applyFont="1" applyBorder="1" applyAlignment="1">
      <alignment horizontal="center" vertical="center" wrapText="1"/>
    </xf>
    <xf numFmtId="49" fontId="1" fillId="0" borderId="13" xfId="0" applyNumberFormat="1" applyFont="1" applyFill="1" applyBorder="1" applyAlignment="1">
      <alignment horizontal="center" vertical="center" wrapText="1"/>
    </xf>
    <xf numFmtId="166" fontId="1" fillId="0" borderId="13" xfId="0" applyNumberFormat="1" applyFont="1" applyFill="1" applyBorder="1" applyAlignment="1">
      <alignment vertical="center"/>
    </xf>
    <xf numFmtId="0" fontId="33" fillId="0" borderId="13" xfId="0" applyFont="1" applyBorder="1" applyAlignment="1">
      <alignment horizontal="left" vertical="center" wrapText="1"/>
    </xf>
    <xf numFmtId="0" fontId="0" fillId="0" borderId="3" xfId="0" applyBorder="1" applyAlignment="1">
      <alignment wrapText="1"/>
    </xf>
    <xf numFmtId="0" fontId="33" fillId="0" borderId="13" xfId="0" applyFont="1" applyBorder="1" applyAlignment="1">
      <alignment horizontal="center" vertical="center" wrapText="1"/>
    </xf>
    <xf numFmtId="49" fontId="33" fillId="0" borderId="3" xfId="0" applyNumberFormat="1" applyFont="1" applyBorder="1" applyAlignment="1">
      <alignment horizontal="center" vertical="center" wrapText="1"/>
    </xf>
    <xf numFmtId="166" fontId="1" fillId="0" borderId="8" xfId="0" applyNumberFormat="1" applyFont="1" applyFill="1" applyBorder="1" applyAlignment="1">
      <alignment horizontal="center" vertical="center"/>
    </xf>
    <xf numFmtId="4" fontId="11" fillId="0" borderId="13" xfId="0" applyNumberFormat="1" applyFont="1" applyFill="1" applyBorder="1" applyAlignment="1">
      <alignment horizontal="center" wrapText="1"/>
    </xf>
    <xf numFmtId="4" fontId="11" fillId="0" borderId="26" xfId="0" applyNumberFormat="1" applyFont="1" applyFill="1" applyBorder="1" applyAlignment="1">
      <alignment horizontal="center" wrapText="1"/>
    </xf>
    <xf numFmtId="0" fontId="0" fillId="0" borderId="3" xfId="0" applyBorder="1" applyAlignment="1">
      <alignment horizontal="center" wrapText="1"/>
    </xf>
    <xf numFmtId="0" fontId="32" fillId="0" borderId="3" xfId="0" applyFont="1" applyBorder="1" applyAlignment="1">
      <alignment horizontal="center" vertical="center" wrapText="1"/>
    </xf>
    <xf numFmtId="4" fontId="6" fillId="0" borderId="30" xfId="0" applyNumberFormat="1" applyFont="1" applyFill="1" applyBorder="1" applyAlignment="1">
      <alignment horizontal="right" wrapText="1"/>
    </xf>
    <xf numFmtId="49" fontId="1"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1" fillId="0" borderId="3" xfId="0" applyFont="1" applyFill="1" applyBorder="1" applyAlignment="1">
      <alignment horizontal="left" vertical="top" wrapText="1"/>
    </xf>
    <xf numFmtId="0" fontId="1" fillId="0" borderId="3" xfId="0" applyFont="1" applyBorder="1" applyAlignment="1">
      <alignment horizontal="left" vertical="center" wrapText="1"/>
    </xf>
    <xf numFmtId="166" fontId="11" fillId="0" borderId="30" xfId="0" applyNumberFormat="1" applyFont="1" applyFill="1" applyBorder="1" applyAlignment="1">
      <alignment vertical="center"/>
    </xf>
    <xf numFmtId="166" fontId="11" fillId="0" borderId="3" xfId="0" applyNumberFormat="1" applyFont="1" applyFill="1" applyBorder="1" applyAlignment="1">
      <alignment vertical="center"/>
    </xf>
    <xf numFmtId="166" fontId="11" fillId="0" borderId="8" xfId="0" applyNumberFormat="1" applyFont="1" applyFill="1" applyBorder="1" applyAlignment="1">
      <alignment vertical="center"/>
    </xf>
    <xf numFmtId="166" fontId="1" fillId="0" borderId="3" xfId="0" applyNumberFormat="1" applyFont="1" applyFill="1" applyBorder="1" applyAlignment="1">
      <alignment vertical="center"/>
    </xf>
    <xf numFmtId="0" fontId="11" fillId="0" borderId="3" xfId="0" applyFont="1" applyFill="1" applyBorder="1" applyAlignment="1">
      <alignment horizontal="left" vertical="top" wrapText="1"/>
    </xf>
    <xf numFmtId="49" fontId="1" fillId="0" borderId="11" xfId="0" applyNumberFormat="1" applyFont="1" applyFill="1" applyBorder="1"/>
    <xf numFmtId="0" fontId="4" fillId="0" borderId="3" xfId="0" applyFont="1" applyFill="1" applyBorder="1" applyAlignment="1">
      <alignment horizontal="left" vertical="top" wrapText="1"/>
    </xf>
    <xf numFmtId="0" fontId="6" fillId="0" borderId="3" xfId="0" applyFont="1" applyFill="1" applyBorder="1" applyAlignment="1">
      <alignment horizontal="left" vertical="center" wrapText="1"/>
    </xf>
    <xf numFmtId="2" fontId="1" fillId="0" borderId="3" xfId="0" applyNumberFormat="1" applyFont="1" applyFill="1" applyBorder="1"/>
    <xf numFmtId="2" fontId="1" fillId="0" borderId="8" xfId="0" applyNumberFormat="1" applyFont="1" applyFill="1" applyBorder="1"/>
    <xf numFmtId="0" fontId="6" fillId="0" borderId="3" xfId="0" applyFont="1" applyBorder="1" applyAlignment="1">
      <alignment horizontal="center" vertical="center" wrapText="1"/>
    </xf>
    <xf numFmtId="0" fontId="1" fillId="0" borderId="30" xfId="0" applyFont="1" applyFill="1" applyBorder="1" applyAlignment="1">
      <alignment horizontal="left" vertical="center" wrapText="1"/>
    </xf>
    <xf numFmtId="49" fontId="4" fillId="0" borderId="11" xfId="0" applyNumberFormat="1" applyFont="1" applyFill="1" applyBorder="1" applyAlignment="1">
      <alignment vertical="center"/>
    </xf>
    <xf numFmtId="0" fontId="11" fillId="0" borderId="3" xfId="0" applyFont="1" applyBorder="1" applyAlignment="1">
      <alignment horizontal="center" vertical="center" wrapText="1"/>
    </xf>
    <xf numFmtId="49" fontId="6" fillId="0" borderId="28" xfId="0" applyNumberFormat="1" applyFont="1" applyFill="1" applyBorder="1" applyAlignment="1">
      <alignment horizontal="left" vertical="center"/>
    </xf>
    <xf numFmtId="166" fontId="11" fillId="0" borderId="3" xfId="0" applyNumberFormat="1" applyFont="1" applyFill="1" applyBorder="1" applyAlignment="1">
      <alignment vertical="center" wrapText="1"/>
    </xf>
    <xf numFmtId="49" fontId="4" fillId="0" borderId="24" xfId="0" applyNumberFormat="1" applyFont="1" applyFill="1" applyBorder="1" applyAlignment="1">
      <alignment horizontal="left" vertical="center"/>
    </xf>
    <xf numFmtId="166" fontId="1" fillId="0" borderId="3" xfId="0" applyNumberFormat="1" applyFont="1" applyFill="1" applyBorder="1" applyAlignment="1">
      <alignment vertical="center" wrapText="1"/>
    </xf>
    <xf numFmtId="0" fontId="6" fillId="0" borderId="13" xfId="0" applyFont="1" applyFill="1" applyBorder="1" applyAlignment="1">
      <alignment horizontal="left" vertical="top" wrapText="1"/>
    </xf>
    <xf numFmtId="0" fontId="4" fillId="0" borderId="13" xfId="0" applyFont="1" applyFill="1" applyBorder="1" applyAlignment="1">
      <alignment horizontal="left" vertical="center" wrapText="1"/>
    </xf>
    <xf numFmtId="2" fontId="15" fillId="0" borderId="13" xfId="0" applyNumberFormat="1" applyFont="1" applyFill="1" applyBorder="1" applyAlignment="1">
      <alignment horizontal="right" vertical="top" wrapText="1"/>
    </xf>
    <xf numFmtId="49" fontId="1" fillId="0" borderId="3" xfId="0" applyNumberFormat="1" applyFont="1" applyFill="1" applyBorder="1" applyAlignment="1">
      <alignment horizontal="left" vertical="top" wrapText="1"/>
    </xf>
    <xf numFmtId="2" fontId="1" fillId="0" borderId="3" xfId="0" applyNumberFormat="1" applyFont="1" applyFill="1" applyBorder="1" applyAlignment="1">
      <alignment vertical="center"/>
    </xf>
    <xf numFmtId="2" fontId="1" fillId="0" borderId="8" xfId="0" applyNumberFormat="1" applyFont="1" applyFill="1" applyBorder="1" applyAlignment="1">
      <alignment vertical="center"/>
    </xf>
    <xf numFmtId="49" fontId="11" fillId="0" borderId="32" xfId="0" applyNumberFormat="1" applyFont="1" applyFill="1" applyBorder="1" applyAlignment="1">
      <alignment horizontal="left" vertical="top"/>
    </xf>
    <xf numFmtId="49" fontId="11" fillId="0" borderId="11" xfId="0" applyNumberFormat="1" applyFont="1" applyFill="1" applyBorder="1" applyAlignment="1">
      <alignment horizontal="left" vertical="center"/>
    </xf>
    <xf numFmtId="2" fontId="11" fillId="0" borderId="3" xfId="0" applyNumberFormat="1" applyFont="1" applyFill="1" applyBorder="1"/>
    <xf numFmtId="0" fontId="11" fillId="0" borderId="3" xfId="1" applyNumberFormat="1" applyFont="1" applyFill="1" applyBorder="1" applyProtection="1">
      <alignment vertical="top" wrapText="1"/>
    </xf>
    <xf numFmtId="49" fontId="11" fillId="0" borderId="3" xfId="0" applyNumberFormat="1" applyFont="1" applyFill="1" applyBorder="1"/>
    <xf numFmtId="2" fontId="11" fillId="0" borderId="13" xfId="0" applyNumberFormat="1" applyFont="1" applyFill="1" applyBorder="1"/>
    <xf numFmtId="4" fontId="33" fillId="0" borderId="3" xfId="0" applyNumberFormat="1" applyFont="1" applyBorder="1" applyAlignment="1">
      <alignment vertical="center"/>
    </xf>
    <xf numFmtId="49" fontId="4" fillId="0" borderId="24" xfId="0" applyNumberFormat="1" applyFont="1" applyFill="1" applyBorder="1" applyAlignment="1">
      <alignment horizontal="center" vertical="center"/>
    </xf>
    <xf numFmtId="4" fontId="33" fillId="0" borderId="45" xfId="0" applyNumberFormat="1" applyFont="1" applyBorder="1" applyAlignment="1">
      <alignment vertical="center" wrapText="1"/>
    </xf>
    <xf numFmtId="4" fontId="33" fillId="0" borderId="0" xfId="0" applyNumberFormat="1" applyFont="1" applyBorder="1" applyAlignment="1">
      <alignment vertical="center" wrapText="1"/>
    </xf>
    <xf numFmtId="0" fontId="1" fillId="0" borderId="0" xfId="0" applyFont="1" applyBorder="1"/>
    <xf numFmtId="4" fontId="1" fillId="0" borderId="3" xfId="0" applyNumberFormat="1" applyFont="1" applyFill="1" applyBorder="1" applyAlignment="1">
      <alignment vertical="center"/>
    </xf>
    <xf numFmtId="0" fontId="1" fillId="0" borderId="45" xfId="0" applyFont="1" applyBorder="1"/>
    <xf numFmtId="4" fontId="12" fillId="0" borderId="3" xfId="0" applyNumberFormat="1" applyFont="1" applyFill="1" applyBorder="1" applyAlignment="1">
      <alignment horizontal="right" wrapText="1"/>
    </xf>
    <xf numFmtId="0" fontId="1" fillId="0" borderId="30" xfId="0" applyFont="1" applyFill="1" applyBorder="1" applyAlignment="1">
      <alignment horizontal="center" wrapText="1"/>
    </xf>
    <xf numFmtId="0" fontId="11" fillId="0" borderId="13" xfId="0" applyFont="1" applyFill="1" applyBorder="1" applyAlignment="1">
      <alignment horizontal="center" wrapText="1"/>
    </xf>
    <xf numFmtId="0" fontId="11" fillId="0" borderId="30" xfId="0" applyFont="1" applyFill="1" applyBorder="1" applyAlignment="1">
      <alignment horizontal="center" wrapText="1"/>
    </xf>
    <xf numFmtId="0" fontId="11" fillId="0" borderId="11" xfId="0" applyFont="1" applyFill="1" applyBorder="1" applyAlignment="1">
      <alignment horizontal="left" vertical="center" wrapText="1"/>
    </xf>
    <xf numFmtId="2" fontId="11" fillId="0" borderId="3" xfId="0" applyNumberFormat="1" applyFont="1" applyFill="1" applyBorder="1" applyAlignment="1">
      <alignment horizontal="center" vertical="center" wrapText="1"/>
    </xf>
    <xf numFmtId="0" fontId="33" fillId="0" borderId="61" xfId="0" applyFont="1" applyBorder="1" applyAlignment="1">
      <alignment horizontal="left" vertical="top" wrapText="1"/>
    </xf>
    <xf numFmtId="49" fontId="11" fillId="0" borderId="11" xfId="0" applyNumberFormat="1" applyFont="1" applyBorder="1" applyAlignment="1">
      <alignment horizontal="center" vertical="center"/>
    </xf>
    <xf numFmtId="49" fontId="33" fillId="0" borderId="11" xfId="0" applyNumberFormat="1" applyFont="1" applyBorder="1" applyAlignment="1">
      <alignment horizontal="center" vertical="center"/>
    </xf>
    <xf numFmtId="164" fontId="6" fillId="0" borderId="3" xfId="8" applyFont="1" applyFill="1" applyBorder="1" applyAlignment="1">
      <alignment horizontal="right" vertical="center" wrapText="1"/>
    </xf>
    <xf numFmtId="2" fontId="33" fillId="0" borderId="3" xfId="0" applyNumberFormat="1" applyFont="1" applyBorder="1" applyAlignment="1">
      <alignment horizontal="right" vertical="center" wrapText="1"/>
    </xf>
    <xf numFmtId="164" fontId="4" fillId="0" borderId="3" xfId="8" applyFont="1" applyFill="1" applyBorder="1" applyAlignment="1">
      <alignment horizontal="right" vertical="center" wrapText="1"/>
    </xf>
    <xf numFmtId="2" fontId="32" fillId="0" borderId="3" xfId="0" applyNumberFormat="1" applyFont="1" applyBorder="1" applyAlignment="1">
      <alignment horizontal="right" vertical="center" wrapText="1"/>
    </xf>
    <xf numFmtId="2" fontId="32" fillId="0" borderId="43" xfId="0" applyNumberFormat="1" applyFont="1" applyBorder="1" applyAlignment="1">
      <alignment horizontal="right" vertical="center" wrapText="1"/>
    </xf>
    <xf numFmtId="4" fontId="11" fillId="0" borderId="3" xfId="8" applyNumberFormat="1" applyFont="1" applyBorder="1" applyAlignment="1">
      <alignment horizontal="right" vertical="center" wrapText="1"/>
    </xf>
    <xf numFmtId="4" fontId="11" fillId="0" borderId="8" xfId="8" applyNumberFormat="1" applyFont="1" applyBorder="1" applyAlignment="1">
      <alignment horizontal="right" vertical="center" wrapText="1"/>
    </xf>
    <xf numFmtId="4" fontId="11" fillId="0" borderId="30" xfId="0" applyNumberFormat="1" applyFont="1" applyFill="1" applyBorder="1" applyAlignment="1">
      <alignment horizontal="right" vertical="center" wrapText="1"/>
    </xf>
    <xf numFmtId="0" fontId="1" fillId="0" borderId="32" xfId="0" applyFont="1" applyBorder="1" applyAlignment="1">
      <alignment horizontal="center" vertical="center"/>
    </xf>
    <xf numFmtId="0" fontId="6" fillId="0" borderId="30" xfId="0" applyFont="1" applyBorder="1" applyAlignment="1">
      <alignment horizontal="center" wrapText="1"/>
    </xf>
    <xf numFmtId="0" fontId="6" fillId="0" borderId="3" xfId="0" applyFont="1" applyBorder="1" applyAlignment="1">
      <alignment horizontal="center" wrapText="1"/>
    </xf>
    <xf numFmtId="0" fontId="11" fillId="0" borderId="3" xfId="0" applyFont="1" applyBorder="1" applyAlignment="1">
      <alignment horizontal="center" wrapText="1"/>
    </xf>
    <xf numFmtId="0" fontId="4" fillId="0" borderId="3" xfId="0" applyFont="1" applyBorder="1" applyAlignment="1">
      <alignment horizontal="center" wrapText="1"/>
    </xf>
    <xf numFmtId="0" fontId="1" fillId="0" borderId="3" xfId="0" applyFont="1" applyBorder="1" applyAlignment="1">
      <alignment horizontal="center" wrapText="1"/>
    </xf>
    <xf numFmtId="2" fontId="1" fillId="0" borderId="13" xfId="0" applyNumberFormat="1" applyFont="1" applyBorder="1" applyAlignment="1">
      <alignment horizontal="right" wrapText="1"/>
    </xf>
    <xf numFmtId="4" fontId="4" fillId="0" borderId="3" xfId="0" applyNumberFormat="1" applyFont="1" applyFill="1" applyBorder="1" applyAlignment="1">
      <alignment horizontal="right"/>
    </xf>
    <xf numFmtId="4" fontId="6" fillId="0" borderId="3" xfId="0" applyNumberFormat="1" applyFont="1" applyFill="1" applyBorder="1" applyAlignment="1">
      <alignment horizontal="right"/>
    </xf>
    <xf numFmtId="0" fontId="1" fillId="0" borderId="38" xfId="0" applyFont="1" applyBorder="1" applyAlignment="1">
      <alignment horizontal="justify" vertical="top" wrapText="1"/>
    </xf>
    <xf numFmtId="49" fontId="3" fillId="0" borderId="34" xfId="0" applyNumberFormat="1" applyFont="1" applyBorder="1" applyAlignment="1">
      <alignment horizontal="left" vertical="center" wrapText="1"/>
    </xf>
    <xf numFmtId="49" fontId="3" fillId="0" borderId="3" xfId="0" applyNumberFormat="1" applyFont="1" applyFill="1" applyBorder="1" applyAlignment="1">
      <alignment horizontal="left"/>
    </xf>
    <xf numFmtId="4" fontId="6" fillId="0" borderId="45" xfId="0" applyNumberFormat="1" applyFont="1" applyFill="1" applyBorder="1" applyAlignment="1">
      <alignment horizontal="center" wrapText="1"/>
    </xf>
    <xf numFmtId="4" fontId="4" fillId="0" borderId="45" xfId="0" applyNumberFormat="1" applyFont="1" applyFill="1" applyBorder="1" applyAlignment="1">
      <alignment horizontal="center" wrapText="1"/>
    </xf>
    <xf numFmtId="2" fontId="4" fillId="0" borderId="0" xfId="0" applyNumberFormat="1" applyFont="1" applyBorder="1" applyAlignment="1">
      <alignment horizontal="center" vertical="center" wrapText="1"/>
    </xf>
    <xf numFmtId="2" fontId="22" fillId="0" borderId="0" xfId="0" applyNumberFormat="1" applyFont="1" applyBorder="1" applyAlignment="1">
      <alignment horizontal="center" vertical="center" wrapText="1"/>
    </xf>
    <xf numFmtId="166" fontId="1" fillId="0" borderId="0" xfId="0" applyNumberFormat="1" applyFont="1" applyBorder="1"/>
    <xf numFmtId="166" fontId="1" fillId="0" borderId="0" xfId="0" applyNumberFormat="1" applyFont="1" applyBorder="1" applyAlignment="1">
      <alignment horizontal="center" vertical="center"/>
    </xf>
    <xf numFmtId="2" fontId="6" fillId="0" borderId="0" xfId="0" applyNumberFormat="1" applyFont="1" applyBorder="1" applyAlignment="1">
      <alignment horizontal="center" vertical="center" wrapText="1"/>
    </xf>
    <xf numFmtId="4" fontId="6" fillId="6" borderId="13" xfId="0" applyNumberFormat="1" applyFont="1" applyFill="1" applyBorder="1" applyAlignment="1">
      <alignment horizontal="center" vertical="center" wrapText="1"/>
    </xf>
    <xf numFmtId="0" fontId="33" fillId="0" borderId="3" xfId="0" applyFont="1" applyBorder="1" applyAlignment="1">
      <alignment horizontal="left" vertical="center" wrapText="1"/>
    </xf>
    <xf numFmtId="2" fontId="33" fillId="0" borderId="13" xfId="0" applyNumberFormat="1" applyFont="1" applyBorder="1" applyAlignment="1">
      <alignment vertical="center" wrapText="1"/>
    </xf>
    <xf numFmtId="0" fontId="4" fillId="0" borderId="24" xfId="0" applyFont="1" applyBorder="1" applyAlignment="1">
      <alignment horizontal="center" vertical="center" wrapText="1"/>
    </xf>
    <xf numFmtId="0" fontId="1" fillId="0" borderId="13" xfId="0" applyFont="1" applyFill="1" applyBorder="1" applyAlignment="1">
      <alignment horizontal="left" vertical="center" wrapText="1"/>
    </xf>
    <xf numFmtId="0" fontId="1" fillId="0" borderId="3" xfId="0" applyFont="1" applyFill="1" applyBorder="1" applyAlignment="1">
      <alignment horizontal="center" vertical="center" wrapText="1"/>
    </xf>
    <xf numFmtId="4" fontId="11" fillId="0" borderId="0" xfId="0" applyNumberFormat="1" applyFont="1" applyFill="1" applyBorder="1" applyAlignment="1">
      <alignment horizontal="right" vertical="center"/>
    </xf>
    <xf numFmtId="4" fontId="1" fillId="0" borderId="0" xfId="0" applyNumberFormat="1" applyFont="1" applyFill="1" applyBorder="1" applyAlignment="1">
      <alignment horizontal="right" vertical="center"/>
    </xf>
    <xf numFmtId="4" fontId="10" fillId="0" borderId="0" xfId="0" applyNumberFormat="1" applyFont="1" applyFill="1" applyBorder="1" applyAlignment="1">
      <alignment horizontal="right" vertical="center"/>
    </xf>
    <xf numFmtId="166" fontId="1" fillId="0" borderId="0" xfId="0" applyNumberFormat="1" applyFont="1" applyFill="1" applyBorder="1" applyAlignment="1">
      <alignment horizontal="center" vertical="center"/>
    </xf>
    <xf numFmtId="4" fontId="10" fillId="2" borderId="0"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2" borderId="13" xfId="0" applyFont="1" applyFill="1" applyBorder="1" applyAlignment="1">
      <alignment horizontal="left" vertical="top" wrapText="1"/>
    </xf>
    <xf numFmtId="49" fontId="1" fillId="0" borderId="3" xfId="0" applyNumberFormat="1" applyFont="1" applyBorder="1" applyAlignment="1">
      <alignment horizontal="center" vertical="center" wrapText="1"/>
    </xf>
    <xf numFmtId="166" fontId="1" fillId="0" borderId="26" xfId="0" applyNumberFormat="1" applyFont="1" applyFill="1" applyBorder="1" applyAlignment="1">
      <alignment horizontal="center" vertical="center"/>
    </xf>
    <xf numFmtId="166" fontId="33" fillId="0" borderId="3" xfId="0" applyNumberFormat="1" applyFont="1" applyFill="1" applyBorder="1" applyAlignment="1">
      <alignment horizontal="center" vertical="center" wrapText="1"/>
    </xf>
    <xf numFmtId="49" fontId="33" fillId="0" borderId="3"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49" fontId="33" fillId="0" borderId="30" xfId="0" applyNumberFormat="1" applyFont="1" applyBorder="1" applyAlignment="1">
      <alignment horizontal="center"/>
    </xf>
    <xf numFmtId="4" fontId="1" fillId="2" borderId="26" xfId="0" applyNumberFormat="1" applyFont="1" applyFill="1" applyBorder="1" applyAlignment="1">
      <alignment horizontal="right" vertical="center"/>
    </xf>
    <xf numFmtId="4" fontId="4" fillId="2" borderId="0" xfId="0" applyNumberFormat="1" applyFont="1" applyFill="1" applyBorder="1" applyAlignment="1">
      <alignment horizontal="right" vertical="center"/>
    </xf>
    <xf numFmtId="4" fontId="1" fillId="0" borderId="6" xfId="0" applyNumberFormat="1" applyFont="1" applyFill="1" applyBorder="1" applyAlignment="1">
      <alignment horizontal="right" vertical="center"/>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 fillId="2" borderId="3" xfId="0" applyFont="1" applyFill="1" applyBorder="1" applyAlignment="1">
      <alignment horizontal="left" vertical="top"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24" xfId="0" applyNumberFormat="1" applyFont="1" applyFill="1" applyBorder="1" applyAlignment="1">
      <alignment horizontal="left" vertical="center"/>
    </xf>
    <xf numFmtId="4" fontId="1" fillId="0" borderId="13" xfId="0" applyNumberFormat="1" applyFont="1" applyFill="1" applyBorder="1" applyAlignment="1">
      <alignment horizontal="right" vertical="center"/>
    </xf>
    <xf numFmtId="4" fontId="1" fillId="0" borderId="26" xfId="0" applyNumberFormat="1" applyFont="1" applyFill="1" applyBorder="1" applyAlignment="1">
      <alignment horizontal="right" vertical="center"/>
    </xf>
    <xf numFmtId="0" fontId="40" fillId="0" borderId="13" xfId="0" applyFont="1" applyBorder="1" applyAlignment="1">
      <alignment vertical="center"/>
    </xf>
    <xf numFmtId="1" fontId="31" fillId="0" borderId="13" xfId="3" applyBorder="1" applyAlignment="1">
      <alignment horizontal="center" vertical="center" shrinkToFit="1"/>
    </xf>
    <xf numFmtId="0" fontId="3" fillId="0" borderId="30" xfId="0" applyFont="1" applyFill="1" applyBorder="1" applyAlignment="1">
      <alignment vertical="center"/>
    </xf>
    <xf numFmtId="0" fontId="0" fillId="0" borderId="60" xfId="0" applyBorder="1" applyAlignment="1">
      <alignment horizontal="center" vertical="center" wrapText="1"/>
    </xf>
    <xf numFmtId="4" fontId="3" fillId="0" borderId="3" xfId="0" applyNumberFormat="1" applyFont="1" applyFill="1" applyBorder="1" applyAlignment="1">
      <alignment vertical="center"/>
    </xf>
    <xf numFmtId="49" fontId="32" fillId="0" borderId="3" xfId="0" applyNumberFormat="1" applyFont="1" applyBorder="1" applyAlignment="1">
      <alignment horizontal="center" vertical="center"/>
    </xf>
    <xf numFmtId="2" fontId="1" fillId="0" borderId="45" xfId="0" applyNumberFormat="1" applyFont="1" applyBorder="1"/>
    <xf numFmtId="2" fontId="1" fillId="0" borderId="0" xfId="0" applyNumberFormat="1" applyFont="1" applyBorder="1" applyAlignment="1">
      <alignment vertical="center"/>
    </xf>
    <xf numFmtId="4" fontId="1" fillId="0" borderId="13" xfId="0" applyNumberFormat="1" applyFont="1" applyFill="1" applyBorder="1" applyAlignment="1">
      <alignment horizontal="center" vertical="center" wrapText="1"/>
    </xf>
    <xf numFmtId="49" fontId="11" fillId="0" borderId="34" xfId="0" applyNumberFormat="1" applyFont="1" applyFill="1" applyBorder="1" applyAlignment="1">
      <alignment horizontal="center" vertical="center" wrapText="1"/>
    </xf>
    <xf numFmtId="0" fontId="11" fillId="0" borderId="3" xfId="0" applyFont="1" applyFill="1" applyBorder="1" applyAlignment="1">
      <alignment horizontal="justify" vertical="top" wrapText="1"/>
    </xf>
    <xf numFmtId="49" fontId="11" fillId="0" borderId="36" xfId="0" applyNumberFormat="1" applyFont="1" applyFill="1" applyBorder="1" applyAlignment="1">
      <alignment horizontal="center" vertical="center" wrapText="1"/>
    </xf>
    <xf numFmtId="49" fontId="11" fillId="0" borderId="3" xfId="0" applyNumberFormat="1" applyFont="1" applyFill="1" applyBorder="1" applyAlignment="1">
      <alignment vertical="center" wrapText="1"/>
    </xf>
    <xf numFmtId="49" fontId="11" fillId="0" borderId="33" xfId="0" applyNumberFormat="1" applyFont="1" applyFill="1" applyBorder="1" applyAlignment="1">
      <alignment horizontal="center" vertical="center" wrapText="1"/>
    </xf>
    <xf numFmtId="4" fontId="6" fillId="0" borderId="52" xfId="0" applyNumberFormat="1" applyFont="1" applyFill="1" applyBorder="1" applyAlignment="1">
      <alignment horizontal="right" shrinkToFit="1"/>
    </xf>
    <xf numFmtId="4" fontId="6" fillId="0" borderId="38" xfId="0" applyNumberFormat="1" applyFont="1" applyFill="1" applyBorder="1" applyAlignment="1">
      <alignment horizontal="right" shrinkToFit="1"/>
    </xf>
    <xf numFmtId="0" fontId="32" fillId="0" borderId="49" xfId="0" applyFont="1" applyBorder="1" applyAlignment="1">
      <alignment wrapText="1"/>
    </xf>
    <xf numFmtId="0" fontId="15" fillId="0" borderId="3" xfId="0" applyFont="1" applyFill="1" applyBorder="1" applyAlignment="1">
      <alignment horizontal="center" vertical="center" shrinkToFit="1"/>
    </xf>
    <xf numFmtId="49" fontId="15" fillId="0" borderId="35"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0" fontId="33" fillId="0" borderId="49" xfId="0" applyFont="1" applyBorder="1" applyAlignment="1">
      <alignment wrapText="1"/>
    </xf>
    <xf numFmtId="0" fontId="33" fillId="0" borderId="3" xfId="0" applyFont="1" applyFill="1" applyBorder="1" applyAlignment="1">
      <alignment wrapText="1"/>
    </xf>
    <xf numFmtId="4" fontId="4" fillId="0" borderId="30" xfId="0" applyNumberFormat="1" applyFont="1" applyFill="1" applyBorder="1" applyAlignment="1">
      <alignment horizontal="right" shrinkToFit="1"/>
    </xf>
    <xf numFmtId="4" fontId="32" fillId="6" borderId="3" xfId="0" applyNumberFormat="1" applyFont="1" applyFill="1" applyBorder="1" applyAlignment="1">
      <alignment horizontal="right" vertical="center" wrapText="1"/>
    </xf>
    <xf numFmtId="0" fontId="4" fillId="0" borderId="13" xfId="0" applyFont="1" applyFill="1" applyBorder="1" applyAlignment="1">
      <alignment horizontal="center" vertical="center" wrapText="1"/>
    </xf>
    <xf numFmtId="0" fontId="33" fillId="0" borderId="30" xfId="0" applyFont="1" applyBorder="1" applyAlignment="1">
      <alignment vertical="center" wrapText="1"/>
    </xf>
    <xf numFmtId="0" fontId="1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30" xfId="0" applyBorder="1" applyAlignment="1">
      <alignment horizontal="center" vertical="center" wrapText="1"/>
    </xf>
    <xf numFmtId="4" fontId="11" fillId="0" borderId="3" xfId="0" applyNumberFormat="1" applyFont="1" applyFill="1" applyBorder="1" applyAlignment="1">
      <alignment horizontal="right" vertical="center"/>
    </xf>
    <xf numFmtId="0" fontId="1" fillId="0" borderId="13" xfId="0" applyFont="1" applyBorder="1" applyAlignment="1">
      <alignment horizontal="left" vertical="top" wrapText="1"/>
    </xf>
    <xf numFmtId="49" fontId="11" fillId="0" borderId="30" xfId="0" applyNumberFormat="1" applyFont="1" applyFill="1" applyBorder="1" applyAlignment="1">
      <alignment horizontal="center" vertical="center" wrapText="1"/>
    </xf>
    <xf numFmtId="166" fontId="11" fillId="0" borderId="13" xfId="0" applyNumberFormat="1" applyFont="1" applyFill="1" applyBorder="1" applyAlignment="1">
      <alignment vertical="center"/>
    </xf>
    <xf numFmtId="49" fontId="4" fillId="0" borderId="13" xfId="0" applyNumberFormat="1" applyFont="1" applyFill="1" applyBorder="1" applyAlignment="1">
      <alignment horizontal="center" vertical="center"/>
    </xf>
    <xf numFmtId="0" fontId="11" fillId="0" borderId="30" xfId="0" applyFont="1" applyFill="1" applyBorder="1" applyAlignment="1">
      <alignment horizontal="center" vertical="center" wrapText="1"/>
    </xf>
    <xf numFmtId="49" fontId="1" fillId="0" borderId="3" xfId="0" applyNumberFormat="1" applyFont="1" applyBorder="1" applyAlignment="1">
      <alignment horizontal="center" vertical="center" wrapText="1"/>
    </xf>
    <xf numFmtId="0" fontId="6" fillId="0" borderId="13" xfId="0" applyFont="1" applyFill="1" applyBorder="1" applyAlignment="1">
      <alignment vertical="center" wrapText="1"/>
    </xf>
    <xf numFmtId="49" fontId="1" fillId="0" borderId="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4" fillId="0" borderId="3" xfId="0" applyFont="1" applyFill="1" applyBorder="1" applyAlignment="1">
      <alignment vertical="center" wrapText="1"/>
    </xf>
    <xf numFmtId="49" fontId="4" fillId="0" borderId="13"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1" fillId="0" borderId="3" xfId="0" applyFont="1" applyFill="1" applyBorder="1" applyAlignment="1">
      <alignment horizontal="left" vertical="top" wrapText="1"/>
    </xf>
    <xf numFmtId="49" fontId="36" fillId="0" borderId="13"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0" fontId="4" fillId="0" borderId="24" xfId="0"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30"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6" fillId="0" borderId="13" xfId="0" applyFont="1" applyFill="1" applyBorder="1" applyAlignment="1">
      <alignment vertical="center" wrapText="1"/>
    </xf>
    <xf numFmtId="0" fontId="11" fillId="0" borderId="3" xfId="0" applyFont="1" applyFill="1" applyBorder="1" applyAlignment="1">
      <alignment vertical="top"/>
    </xf>
    <xf numFmtId="2" fontId="11" fillId="0" borderId="3" xfId="0" applyNumberFormat="1" applyFont="1" applyFill="1" applyBorder="1" applyAlignment="1">
      <alignment horizontal="center" vertical="center"/>
    </xf>
    <xf numFmtId="0" fontId="11" fillId="0" borderId="37" xfId="0" applyFont="1" applyFill="1" applyBorder="1" applyAlignment="1">
      <alignment vertical="top"/>
    </xf>
    <xf numFmtId="2" fontId="32" fillId="0" borderId="44" xfId="0" applyNumberFormat="1" applyFont="1" applyFill="1" applyBorder="1" applyAlignment="1">
      <alignment horizontal="center" vertical="center"/>
    </xf>
    <xf numFmtId="2" fontId="32"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xf>
    <xf numFmtId="49" fontId="32" fillId="0" borderId="3" xfId="0" applyNumberFormat="1" applyFont="1" applyFill="1" applyBorder="1" applyAlignment="1">
      <alignment horizontal="justify" vertical="center"/>
    </xf>
    <xf numFmtId="2" fontId="1" fillId="0" borderId="30" xfId="0" applyNumberFormat="1" applyFont="1" applyFill="1" applyBorder="1" applyAlignment="1">
      <alignment horizontal="center" vertical="top"/>
    </xf>
    <xf numFmtId="0" fontId="33" fillId="0" borderId="3" xfId="0" applyFont="1" applyFill="1" applyBorder="1" applyAlignment="1">
      <alignment vertical="top"/>
    </xf>
    <xf numFmtId="2" fontId="33" fillId="0" borderId="44" xfId="0" applyNumberFormat="1" applyFont="1" applyFill="1" applyBorder="1" applyAlignment="1">
      <alignment horizontal="center" vertical="center"/>
    </xf>
    <xf numFmtId="0" fontId="32" fillId="0" borderId="38" xfId="0" applyFont="1" applyFill="1" applyBorder="1" applyAlignment="1">
      <alignment vertical="top" wrapText="1"/>
    </xf>
    <xf numFmtId="2" fontId="32" fillId="0" borderId="44" xfId="0" applyNumberFormat="1" applyFont="1" applyFill="1" applyBorder="1" applyAlignment="1">
      <alignment horizontal="center" vertical="center" wrapText="1"/>
    </xf>
    <xf numFmtId="0" fontId="32" fillId="0" borderId="3" xfId="0" applyFont="1" applyFill="1" applyBorder="1" applyAlignment="1">
      <alignment vertical="top" wrapText="1"/>
    </xf>
    <xf numFmtId="0" fontId="33" fillId="0" borderId="3" xfId="0" applyFont="1" applyFill="1" applyBorder="1" applyAlignment="1">
      <alignment horizontal="center" vertical="center"/>
    </xf>
    <xf numFmtId="2" fontId="33" fillId="0" borderId="3" xfId="0" applyNumberFormat="1" applyFont="1" applyFill="1" applyBorder="1" applyAlignment="1">
      <alignment horizontal="center"/>
    </xf>
    <xf numFmtId="2" fontId="3" fillId="0" borderId="3" xfId="0" applyNumberFormat="1" applyFont="1" applyFill="1" applyBorder="1" applyAlignment="1">
      <alignment horizontal="center" vertical="center"/>
    </xf>
    <xf numFmtId="4" fontId="35" fillId="0" borderId="3" xfId="0" applyNumberFormat="1" applyFont="1" applyBorder="1" applyAlignment="1">
      <alignment horizontal="right"/>
    </xf>
    <xf numFmtId="0" fontId="32" fillId="0" borderId="3" xfId="0" applyFont="1" applyFill="1" applyBorder="1" applyAlignment="1">
      <alignment horizontal="left" vertical="top" wrapText="1"/>
    </xf>
    <xf numFmtId="0" fontId="37" fillId="0" borderId="3" xfId="0" applyFont="1" applyFill="1" applyBorder="1" applyAlignment="1">
      <alignment horizontal="right" vertical="center"/>
    </xf>
    <xf numFmtId="2" fontId="42" fillId="0" borderId="5" xfId="0" applyNumberFormat="1" applyFont="1" applyBorder="1" applyAlignment="1">
      <alignment horizontal="center" wrapText="1"/>
    </xf>
    <xf numFmtId="2" fontId="42" fillId="0" borderId="74" xfId="0" applyNumberFormat="1" applyFont="1" applyBorder="1" applyAlignment="1">
      <alignment horizontal="center" wrapText="1"/>
    </xf>
    <xf numFmtId="49" fontId="1" fillId="0" borderId="32" xfId="0" applyNumberFormat="1" applyFont="1" applyFill="1" applyBorder="1"/>
    <xf numFmtId="4" fontId="1" fillId="0" borderId="31" xfId="0" applyNumberFormat="1" applyFont="1" applyFill="1" applyBorder="1" applyAlignment="1">
      <alignment horizontal="right" vertical="center"/>
    </xf>
    <xf numFmtId="0" fontId="6" fillId="0" borderId="53" xfId="0" applyFont="1" applyBorder="1" applyAlignment="1">
      <alignment horizontal="left" vertical="center" wrapText="1"/>
    </xf>
    <xf numFmtId="4" fontId="1" fillId="0" borderId="3" xfId="0" applyNumberFormat="1" applyFont="1" applyBorder="1" applyAlignment="1">
      <alignment horizontal="center" vertical="center"/>
    </xf>
    <xf numFmtId="4" fontId="11" fillId="0" borderId="30"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2" fontId="6" fillId="0" borderId="30" xfId="0" applyNumberFormat="1" applyFont="1" applyBorder="1"/>
    <xf numFmtId="0" fontId="6" fillId="0" borderId="4" xfId="0" applyFont="1" applyFill="1" applyBorder="1" applyAlignment="1">
      <alignment horizontal="center" vertical="center" wrapText="1"/>
    </xf>
    <xf numFmtId="2" fontId="6" fillId="0" borderId="4" xfId="0" applyNumberFormat="1" applyFont="1" applyBorder="1"/>
    <xf numFmtId="2" fontId="6" fillId="0" borderId="7" xfId="0" applyNumberFormat="1" applyFont="1" applyBorder="1"/>
    <xf numFmtId="2" fontId="6" fillId="0" borderId="8" xfId="0" applyNumberFormat="1" applyFont="1" applyBorder="1"/>
    <xf numFmtId="2" fontId="6" fillId="0" borderId="5" xfId="0" applyNumberFormat="1" applyFont="1" applyBorder="1"/>
    <xf numFmtId="2" fontId="6" fillId="0" borderId="9" xfId="0" applyNumberFormat="1" applyFont="1" applyBorder="1"/>
    <xf numFmtId="49" fontId="6" fillId="6" borderId="13" xfId="0" applyNumberFormat="1" applyFont="1" applyFill="1" applyBorder="1" applyAlignment="1">
      <alignment horizontal="center" vertical="center" wrapText="1"/>
    </xf>
    <xf numFmtId="0" fontId="6" fillId="6" borderId="13" xfId="0" applyFont="1" applyFill="1" applyBorder="1" applyAlignment="1">
      <alignment vertical="center" wrapText="1"/>
    </xf>
    <xf numFmtId="49" fontId="6" fillId="6" borderId="3" xfId="0" applyNumberFormat="1" applyFont="1" applyFill="1" applyBorder="1" applyAlignment="1">
      <alignment horizontal="center" vertical="center"/>
    </xf>
    <xf numFmtId="2" fontId="6" fillId="6" borderId="3"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0" fillId="0" borderId="30" xfId="0" applyBorder="1" applyAlignment="1">
      <alignment horizontal="center" vertical="center"/>
    </xf>
    <xf numFmtId="0" fontId="4" fillId="0" borderId="13" xfId="0" applyFont="1" applyFill="1" applyBorder="1" applyAlignment="1">
      <alignment vertical="center" wrapText="1"/>
    </xf>
    <xf numFmtId="0" fontId="23" fillId="0" borderId="3" xfId="0" applyFont="1" applyFill="1" applyBorder="1" applyAlignment="1">
      <alignment vertical="center" wrapText="1"/>
    </xf>
    <xf numFmtId="49" fontId="33" fillId="0" borderId="32" xfId="0" applyNumberFormat="1" applyFont="1" applyBorder="1" applyAlignment="1">
      <alignment horizontal="center" vertical="center"/>
    </xf>
    <xf numFmtId="49" fontId="0" fillId="0" borderId="30" xfId="0" applyNumberFormat="1" applyBorder="1" applyAlignment="1">
      <alignment horizontal="center" vertical="center"/>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1" fillId="0" borderId="3" xfId="0" applyFont="1" applyFill="1" applyBorder="1" applyAlignment="1">
      <alignment horizontal="center" vertical="top" wrapText="1"/>
    </xf>
    <xf numFmtId="4" fontId="11" fillId="0" borderId="3" xfId="0" applyNumberFormat="1" applyFont="1" applyFill="1" applyBorder="1" applyAlignment="1">
      <alignment horizontal="right" vertical="center"/>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3" xfId="0" applyFont="1" applyFill="1" applyBorder="1" applyAlignment="1">
      <alignment vertical="center"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 fillId="0" borderId="13" xfId="0" applyFont="1" applyBorder="1" applyAlignment="1">
      <alignment wrapText="1"/>
    </xf>
    <xf numFmtId="0" fontId="11" fillId="0" borderId="6" xfId="0" applyFont="1" applyFill="1" applyBorder="1" applyAlignment="1">
      <alignment horizontal="left" vertical="top" wrapText="1"/>
    </xf>
    <xf numFmtId="0" fontId="1" fillId="0" borderId="3"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21"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1" fillId="0" borderId="3" xfId="0" applyFont="1" applyFill="1" applyBorder="1" applyAlignment="1">
      <alignment horizontal="center" vertical="center"/>
    </xf>
    <xf numFmtId="0" fontId="6" fillId="0" borderId="3"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1" fillId="0" borderId="3" xfId="0" applyFont="1" applyFill="1" applyBorder="1" applyAlignment="1">
      <alignment horizontal="center" wrapText="1"/>
    </xf>
    <xf numFmtId="0" fontId="1" fillId="0" borderId="3" xfId="0" applyFont="1" applyBorder="1" applyAlignment="1">
      <alignment horizontal="center" vertical="center" wrapText="1"/>
    </xf>
    <xf numFmtId="0" fontId="32" fillId="0" borderId="18" xfId="0" applyFont="1" applyFill="1" applyBorder="1" applyAlignment="1">
      <alignment horizontal="justify" vertical="top"/>
    </xf>
    <xf numFmtId="0" fontId="32" fillId="0" borderId="18" xfId="0" applyFont="1" applyFill="1" applyBorder="1" applyAlignment="1">
      <alignment vertical="top"/>
    </xf>
    <xf numFmtId="4" fontId="32" fillId="0" borderId="18" xfId="0" applyNumberFormat="1" applyFont="1" applyFill="1" applyBorder="1" applyAlignment="1">
      <alignment vertical="center"/>
    </xf>
    <xf numFmtId="0" fontId="33" fillId="0" borderId="4" xfId="0" applyFont="1" applyFill="1" applyBorder="1" applyAlignment="1">
      <alignment horizontal="justify" vertical="top" wrapText="1"/>
    </xf>
    <xf numFmtId="0" fontId="33" fillId="0" borderId="4" xfId="0" applyFont="1" applyFill="1" applyBorder="1" applyAlignment="1">
      <alignment horizontal="justify" vertical="top"/>
    </xf>
    <xf numFmtId="4" fontId="33" fillId="0" borderId="4" xfId="0" applyNumberFormat="1" applyFont="1" applyFill="1" applyBorder="1" applyAlignment="1">
      <alignment vertical="center"/>
    </xf>
    <xf numFmtId="0" fontId="33" fillId="0" borderId="3" xfId="0" applyFont="1" applyFill="1" applyBorder="1" applyAlignment="1">
      <alignment horizontal="justify" vertical="top" wrapText="1"/>
    </xf>
    <xf numFmtId="0" fontId="33" fillId="0" borderId="3" xfId="0" applyFont="1" applyFill="1" applyBorder="1" applyAlignment="1">
      <alignment horizontal="justify" vertical="top"/>
    </xf>
    <xf numFmtId="4" fontId="33" fillId="0" borderId="3" xfId="0" applyNumberFormat="1" applyFont="1" applyFill="1" applyBorder="1" applyAlignment="1">
      <alignment vertical="center"/>
    </xf>
    <xf numFmtId="0" fontId="33" fillId="0" borderId="5" xfId="0" applyFont="1" applyFill="1" applyBorder="1" applyAlignment="1">
      <alignment horizontal="justify" vertical="top"/>
    </xf>
    <xf numFmtId="4" fontId="33" fillId="0" borderId="5" xfId="0" applyNumberFormat="1" applyFont="1" applyFill="1" applyBorder="1" applyAlignment="1">
      <alignment vertical="center"/>
    </xf>
    <xf numFmtId="49" fontId="11" fillId="0" borderId="28" xfId="0" applyNumberFormat="1" applyFont="1" applyFill="1" applyBorder="1"/>
    <xf numFmtId="49" fontId="11" fillId="0" borderId="29" xfId="0" applyNumberFormat="1" applyFont="1" applyFill="1" applyBorder="1" applyAlignment="1">
      <alignment vertical="center"/>
    </xf>
    <xf numFmtId="0" fontId="11" fillId="0" borderId="18" xfId="0" applyFont="1" applyFill="1" applyBorder="1" applyAlignment="1">
      <alignment horizontal="left" vertical="top" wrapText="1"/>
    </xf>
    <xf numFmtId="166" fontId="11" fillId="0" borderId="18" xfId="0" applyNumberFormat="1" applyFont="1" applyFill="1" applyBorder="1" applyAlignment="1">
      <alignment vertical="center"/>
    </xf>
    <xf numFmtId="166" fontId="11" fillId="0" borderId="19" xfId="0" applyNumberFormat="1" applyFont="1" applyFill="1" applyBorder="1" applyAlignment="1">
      <alignment vertical="center"/>
    </xf>
    <xf numFmtId="49" fontId="11" fillId="0" borderId="3" xfId="0" applyNumberFormat="1" applyFont="1" applyFill="1" applyBorder="1" applyAlignment="1">
      <alignment vertical="center"/>
    </xf>
    <xf numFmtId="166" fontId="11" fillId="0" borderId="15" xfId="0" applyNumberFormat="1" applyFont="1" applyFill="1" applyBorder="1" applyAlignment="1">
      <alignment vertical="center"/>
    </xf>
    <xf numFmtId="49" fontId="11" fillId="0" borderId="3" xfId="0" applyNumberFormat="1" applyFont="1" applyFill="1" applyBorder="1" applyAlignment="1">
      <alignment horizontal="center" vertical="center"/>
    </xf>
    <xf numFmtId="0" fontId="11" fillId="0" borderId="15" xfId="0" applyFont="1" applyFill="1" applyBorder="1" applyAlignment="1">
      <alignment horizontal="center" vertical="center" wrapText="1"/>
    </xf>
    <xf numFmtId="4" fontId="11" fillId="0" borderId="15" xfId="0" applyNumberFormat="1" applyFont="1" applyFill="1" applyBorder="1" applyAlignment="1">
      <alignment horizontal="right" vertical="center"/>
    </xf>
    <xf numFmtId="4" fontId="1" fillId="0" borderId="5" xfId="0" applyNumberFormat="1" applyFont="1" applyFill="1" applyBorder="1" applyAlignment="1">
      <alignment horizontal="right" vertical="center"/>
    </xf>
    <xf numFmtId="49" fontId="11" fillId="0" borderId="21" xfId="0" applyNumberFormat="1" applyFont="1" applyFill="1" applyBorder="1"/>
    <xf numFmtId="49" fontId="11" fillId="0" borderId="14" xfId="0" applyNumberFormat="1" applyFont="1" applyFill="1" applyBorder="1"/>
    <xf numFmtId="0" fontId="11" fillId="0" borderId="15" xfId="0" applyFont="1" applyFill="1" applyBorder="1" applyAlignment="1">
      <alignment vertical="top" wrapText="1"/>
    </xf>
    <xf numFmtId="0" fontId="11" fillId="0" borderId="15" xfId="0" applyFont="1" applyFill="1" applyBorder="1" applyAlignment="1">
      <alignment horizontal="left" vertical="top" wrapText="1"/>
    </xf>
    <xf numFmtId="49" fontId="11" fillId="0" borderId="15" xfId="0" applyNumberFormat="1" applyFont="1" applyFill="1" applyBorder="1" applyAlignment="1">
      <alignment horizontal="center" vertical="center"/>
    </xf>
    <xf numFmtId="0" fontId="11" fillId="0" borderId="17" xfId="0" applyFont="1" applyFill="1" applyBorder="1" applyAlignment="1">
      <alignment vertical="top" wrapText="1"/>
    </xf>
    <xf numFmtId="0" fontId="11" fillId="0" borderId="54" xfId="0" applyFont="1" applyFill="1" applyBorder="1" applyAlignment="1">
      <alignment vertical="top" wrapText="1"/>
    </xf>
    <xf numFmtId="166" fontId="11" fillId="0" borderId="17" xfId="0" applyNumberFormat="1" applyFont="1" applyFill="1" applyBorder="1" applyAlignment="1">
      <alignment vertical="center"/>
    </xf>
    <xf numFmtId="2" fontId="11" fillId="0" borderId="3" xfId="0" applyNumberFormat="1" applyFont="1" applyFill="1" applyBorder="1" applyAlignment="1">
      <alignment horizontal="center" vertical="center" wrapText="1"/>
    </xf>
    <xf numFmtId="0" fontId="1" fillId="0" borderId="11" xfId="0" applyFont="1" applyFill="1" applyBorder="1" applyAlignment="1">
      <alignment horizontal="center"/>
    </xf>
    <xf numFmtId="0" fontId="37" fillId="0" borderId="3" xfId="0" applyFont="1" applyFill="1" applyBorder="1" applyAlignment="1">
      <alignment horizontal="center" vertical="top" wrapText="1"/>
    </xf>
    <xf numFmtId="4" fontId="32" fillId="0" borderId="3"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49" fontId="42" fillId="0" borderId="3" xfId="0" applyNumberFormat="1" applyFont="1" applyFill="1" applyBorder="1" applyAlignment="1">
      <alignment horizontal="center" vertical="center" wrapText="1"/>
    </xf>
    <xf numFmtId="0" fontId="42" fillId="0" borderId="3" xfId="0"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0" fontId="41" fillId="0" borderId="3" xfId="0" applyFont="1" applyFill="1" applyBorder="1" applyAlignment="1">
      <alignment horizontal="center" vertical="center" wrapText="1"/>
    </xf>
    <xf numFmtId="0" fontId="35" fillId="0" borderId="3" xfId="0" applyFont="1" applyFill="1" applyBorder="1" applyAlignment="1">
      <alignment horizontal="center" vertical="center" wrapText="1"/>
    </xf>
    <xf numFmtId="4" fontId="42" fillId="0" borderId="3" xfId="0" applyNumberFormat="1" applyFont="1" applyFill="1" applyBorder="1" applyAlignment="1">
      <alignment horizontal="center" vertical="center" wrapText="1"/>
    </xf>
    <xf numFmtId="49" fontId="35" fillId="0" borderId="3" xfId="0" applyNumberFormat="1" applyFont="1" applyFill="1" applyBorder="1" applyAlignment="1">
      <alignment horizontal="center" vertical="center" wrapText="1"/>
    </xf>
    <xf numFmtId="49" fontId="36" fillId="0" borderId="30" xfId="0" applyNumberFormat="1" applyFont="1" applyFill="1" applyBorder="1" applyAlignment="1">
      <alignment horizontal="center" vertical="center" wrapText="1"/>
    </xf>
    <xf numFmtId="0" fontId="36" fillId="0" borderId="30" xfId="0" applyFont="1" applyFill="1" applyBorder="1" applyAlignment="1">
      <alignment horizontal="center" vertical="center" wrapText="1"/>
    </xf>
    <xf numFmtId="4" fontId="41" fillId="0" borderId="30" xfId="0" applyNumberFormat="1" applyFont="1" applyFill="1" applyBorder="1" applyAlignment="1">
      <alignment horizontal="center" vertical="center" wrapText="1"/>
    </xf>
    <xf numFmtId="4" fontId="41" fillId="0" borderId="13" xfId="0" applyNumberFormat="1" applyFont="1" applyFill="1" applyBorder="1" applyAlignment="1">
      <alignment horizontal="center" vertical="center" wrapText="1"/>
    </xf>
    <xf numFmtId="49" fontId="35" fillId="0" borderId="45"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vertical="center" wrapText="1"/>
    </xf>
    <xf numFmtId="2" fontId="6" fillId="0" borderId="30"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0" fontId="23" fillId="0" borderId="11" xfId="0" applyFont="1" applyFill="1" applyBorder="1" applyAlignment="1">
      <alignment horizontal="center" vertical="center" wrapText="1"/>
    </xf>
    <xf numFmtId="0" fontId="42" fillId="0" borderId="3" xfId="0" applyFont="1" applyFill="1" applyBorder="1" applyAlignment="1">
      <alignment vertical="center" wrapText="1"/>
    </xf>
    <xf numFmtId="0" fontId="6" fillId="0" borderId="3" xfId="0" applyFont="1" applyFill="1" applyBorder="1"/>
    <xf numFmtId="2" fontId="42" fillId="0" borderId="3" xfId="0" applyNumberFormat="1" applyFont="1" applyFill="1" applyBorder="1" applyAlignment="1">
      <alignment horizontal="center"/>
    </xf>
    <xf numFmtId="0" fontId="23" fillId="0" borderId="3" xfId="0" applyFont="1" applyFill="1" applyBorder="1" applyAlignment="1">
      <alignment horizontal="center" vertical="center" wrapText="1"/>
    </xf>
    <xf numFmtId="0" fontId="23" fillId="0" borderId="3" xfId="0" applyFont="1" applyFill="1" applyBorder="1" applyAlignment="1">
      <alignment horizontal="center" vertical="center"/>
    </xf>
    <xf numFmtId="2" fontId="42" fillId="0" borderId="3" xfId="0" applyNumberFormat="1" applyFont="1" applyFill="1" applyBorder="1" applyAlignment="1">
      <alignment horizontal="center" vertical="center"/>
    </xf>
    <xf numFmtId="0" fontId="4" fillId="0" borderId="6" xfId="0" applyFont="1" applyFill="1" applyBorder="1" applyAlignment="1">
      <alignment vertical="center" wrapText="1"/>
    </xf>
    <xf numFmtId="2" fontId="6" fillId="0" borderId="3" xfId="0" applyNumberFormat="1" applyFont="1" applyFill="1" applyBorder="1" applyAlignment="1">
      <alignment horizontal="center"/>
    </xf>
    <xf numFmtId="0" fontId="24" fillId="0" borderId="3" xfId="0"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49" fontId="1" fillId="0" borderId="13" xfId="0" applyNumberFormat="1" applyFont="1" applyFill="1" applyBorder="1" applyAlignment="1">
      <alignment wrapText="1"/>
    </xf>
    <xf numFmtId="49" fontId="1" fillId="0" borderId="13" xfId="0" applyNumberFormat="1" applyFont="1" applyFill="1" applyBorder="1" applyAlignment="1">
      <alignment horizontal="center" wrapText="1"/>
    </xf>
    <xf numFmtId="49" fontId="1" fillId="0" borderId="13"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166" fontId="11" fillId="0" borderId="13" xfId="0" applyNumberFormat="1" applyFont="1" applyFill="1" applyBorder="1" applyAlignment="1">
      <alignment vertical="center" wrapText="1"/>
    </xf>
    <xf numFmtId="49" fontId="21" fillId="0" borderId="3" xfId="0" applyNumberFormat="1" applyFont="1" applyFill="1" applyBorder="1" applyAlignment="1">
      <alignment wrapText="1"/>
    </xf>
    <xf numFmtId="49" fontId="21" fillId="0" borderId="3" xfId="0" applyNumberFormat="1" applyFont="1" applyFill="1" applyBorder="1" applyAlignment="1">
      <alignment horizontal="center" wrapText="1"/>
    </xf>
    <xf numFmtId="49" fontId="11" fillId="0" borderId="3" xfId="0" applyNumberFormat="1" applyFont="1" applyFill="1" applyBorder="1" applyAlignment="1">
      <alignment wrapText="1"/>
    </xf>
    <xf numFmtId="49" fontId="1" fillId="0" borderId="3" xfId="0" applyNumberFormat="1" applyFont="1" applyFill="1" applyBorder="1" applyAlignment="1">
      <alignment horizontal="center" vertical="center"/>
    </xf>
    <xf numFmtId="166" fontId="1" fillId="0" borderId="3" xfId="0" applyNumberFormat="1" applyFont="1" applyFill="1" applyBorder="1" applyAlignment="1">
      <alignment vertical="center"/>
    </xf>
    <xf numFmtId="166" fontId="11" fillId="0" borderId="3" xfId="0" applyNumberFormat="1" applyFont="1" applyFill="1" applyBorder="1" applyAlignment="1">
      <alignment vertical="center"/>
    </xf>
    <xf numFmtId="49" fontId="11" fillId="0" borderId="11" xfId="0" applyNumberFormat="1" applyFont="1" applyFill="1" applyBorder="1" applyAlignment="1">
      <alignment horizontal="center" vertical="center"/>
    </xf>
    <xf numFmtId="166" fontId="1" fillId="0" borderId="8" xfId="0" applyNumberFormat="1" applyFont="1" applyFill="1" applyBorder="1" applyAlignment="1">
      <alignment vertical="center"/>
    </xf>
    <xf numFmtId="49" fontId="6" fillId="0" borderId="11" xfId="0" applyNumberFormat="1" applyFont="1" applyFill="1" applyBorder="1" applyAlignment="1">
      <alignment horizontal="left" vertical="center" wrapText="1"/>
    </xf>
    <xf numFmtId="0" fontId="11" fillId="0" borderId="13" xfId="0" applyFont="1" applyFill="1" applyBorder="1" applyAlignment="1">
      <alignment horizontal="center" vertical="top" wrapText="1"/>
    </xf>
    <xf numFmtId="4" fontId="11" fillId="0" borderId="3" xfId="0" applyNumberFormat="1" applyFont="1" applyFill="1" applyBorder="1" applyAlignment="1">
      <alignment vertical="center"/>
    </xf>
    <xf numFmtId="49" fontId="11" fillId="0" borderId="11" xfId="0" applyNumberFormat="1" applyFont="1" applyFill="1" applyBorder="1" applyAlignment="1">
      <alignment horizontal="center"/>
    </xf>
    <xf numFmtId="2" fontId="6" fillId="0" borderId="3" xfId="0" applyNumberFormat="1" applyFont="1" applyFill="1" applyBorder="1" applyAlignment="1">
      <alignment vertical="center"/>
    </xf>
    <xf numFmtId="0" fontId="25" fillId="0" borderId="3" xfId="1" applyNumberFormat="1" applyFont="1" applyFill="1" applyBorder="1" applyAlignment="1" applyProtection="1">
      <alignment horizontal="center" vertical="top" wrapText="1"/>
    </xf>
    <xf numFmtId="0" fontId="1" fillId="0" borderId="17" xfId="0" applyFont="1" applyFill="1" applyBorder="1" applyAlignment="1">
      <alignment horizontal="center" vertical="center"/>
    </xf>
    <xf numFmtId="0" fontId="11" fillId="0" borderId="54" xfId="0" applyFont="1" applyFill="1" applyBorder="1" applyAlignment="1">
      <alignment horizontal="center" vertical="center" wrapText="1"/>
    </xf>
    <xf numFmtId="4" fontId="11" fillId="0" borderId="21" xfId="0" applyNumberFormat="1" applyFont="1" applyFill="1" applyBorder="1" applyAlignment="1">
      <alignment horizontal="right" vertical="center"/>
    </xf>
    <xf numFmtId="0" fontId="1" fillId="0" borderId="7" xfId="0" applyFont="1" applyFill="1" applyBorder="1" applyAlignment="1">
      <alignment horizontal="left" vertical="top" wrapText="1"/>
    </xf>
    <xf numFmtId="4" fontId="1" fillId="0" borderId="40" xfId="0" applyNumberFormat="1" applyFont="1" applyFill="1" applyBorder="1" applyAlignment="1">
      <alignment horizontal="right" vertical="center"/>
    </xf>
    <xf numFmtId="0" fontId="1" fillId="0" borderId="8" xfId="0" applyFont="1" applyFill="1" applyBorder="1" applyAlignment="1">
      <alignment horizontal="left" vertical="top" wrapText="1"/>
    </xf>
    <xf numFmtId="4" fontId="1" fillId="0" borderId="38" xfId="0" applyNumberFormat="1" applyFont="1" applyFill="1" applyBorder="1" applyAlignment="1">
      <alignment horizontal="right" vertical="center"/>
    </xf>
    <xf numFmtId="0" fontId="1" fillId="0" borderId="9" xfId="0" applyFont="1" applyFill="1" applyBorder="1" applyAlignment="1">
      <alignment horizontal="left" vertical="top" wrapText="1"/>
    </xf>
    <xf numFmtId="4" fontId="1" fillId="0" borderId="67" xfId="0" applyNumberFormat="1" applyFont="1" applyFill="1" applyBorder="1" applyAlignment="1">
      <alignment horizontal="right" vertical="center"/>
    </xf>
    <xf numFmtId="49" fontId="32" fillId="0" borderId="3" xfId="0" applyNumberFormat="1" applyFont="1" applyFill="1" applyBorder="1" applyAlignment="1">
      <alignment vertical="center" wrapText="1"/>
    </xf>
    <xf numFmtId="0" fontId="32" fillId="0" borderId="3" xfId="0" applyFont="1" applyFill="1" applyBorder="1" applyAlignment="1">
      <alignment horizontal="left" vertical="center" wrapText="1"/>
    </xf>
    <xf numFmtId="4" fontId="11" fillId="0" borderId="30" xfId="0" applyNumberFormat="1" applyFont="1" applyFill="1" applyBorder="1" applyAlignment="1">
      <alignment horizontal="right" vertical="center"/>
    </xf>
    <xf numFmtId="4" fontId="1" fillId="2" borderId="0" xfId="0" applyNumberFormat="1" applyFont="1" applyFill="1" applyBorder="1" applyAlignment="1">
      <alignment horizontal="right" vertical="center"/>
    </xf>
    <xf numFmtId="4" fontId="1" fillId="2" borderId="18" xfId="0" applyNumberFormat="1" applyFont="1" applyFill="1" applyBorder="1" applyAlignment="1">
      <alignment horizontal="right" vertical="center"/>
    </xf>
    <xf numFmtId="0" fontId="11" fillId="0" borderId="3" xfId="0" applyFont="1" applyFill="1" applyBorder="1" applyAlignment="1">
      <alignment horizontal="left" wrapText="1"/>
    </xf>
    <xf numFmtId="4" fontId="1" fillId="0" borderId="4" xfId="0" applyNumberFormat="1" applyFont="1" applyFill="1" applyBorder="1" applyAlignment="1">
      <alignment horizontal="right" vertical="center"/>
    </xf>
    <xf numFmtId="49" fontId="1" fillId="0" borderId="12" xfId="0" applyNumberFormat="1" applyFont="1" applyFill="1" applyBorder="1"/>
    <xf numFmtId="0" fontId="1" fillId="0" borderId="5" xfId="0" applyFont="1" applyFill="1" applyBorder="1" applyAlignment="1">
      <alignment horizontal="left" vertical="top" wrapText="1"/>
    </xf>
    <xf numFmtId="4" fontId="11" fillId="0" borderId="4" xfId="0" applyNumberFormat="1" applyFont="1" applyFill="1" applyBorder="1" applyAlignment="1">
      <alignment horizontal="right" vertical="center"/>
    </xf>
    <xf numFmtId="4" fontId="32" fillId="0" borderId="3" xfId="8" applyNumberFormat="1" applyFont="1" applyFill="1" applyBorder="1" applyAlignment="1">
      <alignment horizontal="right" vertical="center" wrapText="1"/>
    </xf>
    <xf numFmtId="4" fontId="33" fillId="0" borderId="3" xfId="8" applyNumberFormat="1" applyFont="1" applyFill="1" applyBorder="1" applyAlignment="1">
      <alignment horizontal="right" vertical="center" wrapText="1"/>
    </xf>
    <xf numFmtId="4" fontId="33" fillId="0" borderId="3" xfId="0" applyNumberFormat="1" applyFont="1" applyFill="1" applyBorder="1" applyAlignment="1">
      <alignment horizontal="right" vertical="center" wrapText="1"/>
    </xf>
    <xf numFmtId="4" fontId="32" fillId="0" borderId="3" xfId="0" applyNumberFormat="1" applyFont="1" applyFill="1" applyBorder="1" applyAlignment="1">
      <alignment horizontal="right" vertical="center" wrapText="1"/>
    </xf>
    <xf numFmtId="0" fontId="11" fillId="0" borderId="3" xfId="0" applyFont="1" applyFill="1" applyBorder="1"/>
    <xf numFmtId="4" fontId="11" fillId="0" borderId="3" xfId="0" applyNumberFormat="1" applyFont="1" applyFill="1" applyBorder="1"/>
    <xf numFmtId="4" fontId="1" fillId="0" borderId="0" xfId="0" applyNumberFormat="1" applyFont="1" applyFill="1"/>
    <xf numFmtId="0" fontId="33" fillId="0" borderId="13" xfId="0" applyFont="1" applyFill="1" applyBorder="1" applyAlignment="1">
      <alignment vertical="top" wrapText="1"/>
    </xf>
    <xf numFmtId="4" fontId="32" fillId="0" borderId="3" xfId="0" applyNumberFormat="1" applyFont="1" applyFill="1" applyBorder="1" applyAlignment="1">
      <alignment vertical="top" wrapText="1"/>
    </xf>
    <xf numFmtId="0" fontId="6" fillId="0" borderId="56" xfId="0" applyFont="1" applyFill="1" applyBorder="1" applyAlignment="1">
      <alignment horizontal="center" vertical="center" wrapText="1"/>
    </xf>
    <xf numFmtId="4" fontId="15" fillId="0" borderId="4" xfId="0" applyNumberFormat="1" applyFont="1" applyFill="1" applyBorder="1" applyAlignment="1">
      <alignment horizontal="right" wrapText="1"/>
    </xf>
    <xf numFmtId="4" fontId="15" fillId="0" borderId="30" xfId="0" applyNumberFormat="1" applyFont="1" applyFill="1" applyBorder="1" applyAlignment="1">
      <alignment horizontal="right" wrapText="1"/>
    </xf>
    <xf numFmtId="4" fontId="15" fillId="0" borderId="62" xfId="0" applyNumberFormat="1" applyFont="1" applyFill="1" applyBorder="1" applyAlignment="1">
      <alignment horizontal="right" wrapText="1"/>
    </xf>
    <xf numFmtId="4" fontId="15" fillId="0" borderId="3" xfId="0" applyNumberFormat="1" applyFont="1" applyFill="1" applyBorder="1" applyAlignment="1">
      <alignment horizontal="right" wrapText="1"/>
    </xf>
    <xf numFmtId="4" fontId="15" fillId="0" borderId="5" xfId="0" applyNumberFormat="1" applyFont="1" applyFill="1" applyBorder="1" applyAlignment="1">
      <alignment horizontal="right" wrapText="1"/>
    </xf>
    <xf numFmtId="0" fontId="1" fillId="0" borderId="26" xfId="0" applyFont="1" applyFill="1" applyBorder="1" applyAlignment="1">
      <alignment horizontal="center" vertical="center" wrapText="1"/>
    </xf>
    <xf numFmtId="49" fontId="6" fillId="0" borderId="28"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49" fontId="1" fillId="0" borderId="13" xfId="0" applyNumberFormat="1" applyFont="1" applyFill="1" applyBorder="1"/>
    <xf numFmtId="0" fontId="1" fillId="0" borderId="13" xfId="0" applyFont="1" applyFill="1" applyBorder="1" applyAlignment="1">
      <alignment horizontal="center" wrapText="1"/>
    </xf>
    <xf numFmtId="0" fontId="6" fillId="0" borderId="76"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6" fillId="0" borderId="45" xfId="0" applyFont="1" applyFill="1" applyBorder="1" applyAlignment="1">
      <alignment horizontal="center"/>
    </xf>
    <xf numFmtId="0" fontId="6" fillId="0" borderId="3" xfId="0" applyFont="1" applyFill="1" applyBorder="1" applyAlignment="1">
      <alignment horizontal="center" vertical="top"/>
    </xf>
    <xf numFmtId="0" fontId="34" fillId="0" borderId="3" xfId="0" applyFont="1" applyBorder="1" applyAlignment="1">
      <alignment horizontal="center" vertical="center" wrapText="1"/>
    </xf>
    <xf numFmtId="4" fontId="11" fillId="0" borderId="3" xfId="0" applyNumberFormat="1" applyFont="1" applyBorder="1" applyAlignment="1">
      <alignment horizontal="center"/>
    </xf>
    <xf numFmtId="4" fontId="67" fillId="0" borderId="3" xfId="0" applyNumberFormat="1" applyFont="1" applyBorder="1" applyAlignment="1">
      <alignment horizontal="center"/>
    </xf>
    <xf numFmtId="4" fontId="68" fillId="0" borderId="3" xfId="0" applyNumberFormat="1" applyFont="1" applyBorder="1" applyAlignment="1">
      <alignment horizontal="center"/>
    </xf>
    <xf numFmtId="0" fontId="11" fillId="0" borderId="3" xfId="0" applyFont="1" applyBorder="1"/>
    <xf numFmtId="0" fontId="11" fillId="0" borderId="3" xfId="0" applyFont="1" applyBorder="1" applyAlignment="1">
      <alignment horizontal="center" vertical="center"/>
    </xf>
    <xf numFmtId="49" fontId="11" fillId="0" borderId="11" xfId="0" applyNumberFormat="1" applyFont="1" applyFill="1" applyBorder="1" applyAlignment="1">
      <alignment horizontal="left"/>
    </xf>
    <xf numFmtId="0" fontId="11" fillId="0" borderId="3" xfId="0" applyFont="1" applyFill="1" applyBorder="1" applyAlignment="1">
      <alignment wrapText="1"/>
    </xf>
    <xf numFmtId="164" fontId="11" fillId="0" borderId="3" xfId="8" applyFont="1" applyFill="1" applyBorder="1" applyAlignment="1">
      <alignment horizontal="center" vertical="center"/>
    </xf>
    <xf numFmtId="49" fontId="1" fillId="0" borderId="11" xfId="0" applyNumberFormat="1" applyFont="1" applyFill="1" applyBorder="1" applyAlignment="1">
      <alignment horizontal="left"/>
    </xf>
    <xf numFmtId="49" fontId="12" fillId="0" borderId="11" xfId="0" applyNumberFormat="1" applyFont="1" applyFill="1" applyBorder="1" applyAlignment="1">
      <alignment horizontal="left"/>
    </xf>
    <xf numFmtId="49" fontId="12" fillId="0" borderId="3" xfId="0" applyNumberFormat="1" applyFont="1" applyFill="1" applyBorder="1" applyAlignment="1">
      <alignment horizontal="center" vertical="center"/>
    </xf>
    <xf numFmtId="49" fontId="12" fillId="0" borderId="3" xfId="0" applyNumberFormat="1" applyFont="1" applyFill="1" applyBorder="1" applyAlignment="1">
      <alignment horizontal="center" vertical="center" wrapText="1"/>
    </xf>
    <xf numFmtId="3" fontId="12" fillId="0" borderId="3" xfId="0" applyNumberFormat="1" applyFont="1" applyFill="1" applyBorder="1" applyAlignment="1">
      <alignment horizontal="center" vertical="center" wrapText="1"/>
    </xf>
    <xf numFmtId="2" fontId="12" fillId="0" borderId="3" xfId="0" applyNumberFormat="1" applyFont="1" applyFill="1" applyBorder="1" applyAlignment="1">
      <alignment horizontal="center" vertical="center"/>
    </xf>
    <xf numFmtId="49" fontId="12" fillId="0" borderId="11" xfId="0" applyNumberFormat="1" applyFont="1" applyFill="1" applyBorder="1" applyAlignment="1">
      <alignment horizontal="left" vertical="center" wrapText="1"/>
    </xf>
    <xf numFmtId="0" fontId="11" fillId="0" borderId="6" xfId="0" applyFont="1" applyFill="1" applyBorder="1" applyAlignment="1">
      <alignment horizontal="justify" vertical="top" wrapText="1"/>
    </xf>
    <xf numFmtId="49" fontId="11" fillId="0" borderId="0" xfId="0" applyNumberFormat="1" applyFont="1" applyFill="1" applyAlignment="1">
      <alignment horizontal="center" vertical="center"/>
    </xf>
    <xf numFmtId="0" fontId="6" fillId="0" borderId="53" xfId="0" applyFont="1" applyFill="1" applyBorder="1" applyAlignment="1">
      <alignment horizontal="center" vertical="center" wrapText="1"/>
    </xf>
    <xf numFmtId="0" fontId="4" fillId="0" borderId="0" xfId="0" applyFont="1" applyFill="1" applyAlignment="1">
      <alignment wrapText="1"/>
    </xf>
    <xf numFmtId="49" fontId="11" fillId="0" borderId="6" xfId="0" applyNumberFormat="1" applyFont="1" applyFill="1" applyBorder="1" applyAlignment="1">
      <alignment horizontal="center" vertical="center" wrapText="1"/>
    </xf>
    <xf numFmtId="4" fontId="6" fillId="0" borderId="13" xfId="0" applyNumberFormat="1" applyFont="1" applyFill="1" applyBorder="1" applyAlignment="1">
      <alignment horizontal="center" vertical="center" wrapText="1"/>
    </xf>
    <xf numFmtId="0" fontId="1" fillId="0" borderId="0" xfId="0" applyFont="1" applyBorder="1" applyAlignment="1">
      <alignment wrapText="1"/>
    </xf>
    <xf numFmtId="4" fontId="11" fillId="0" borderId="3" xfId="0" applyNumberFormat="1" applyFont="1" applyFill="1" applyBorder="1" applyAlignment="1">
      <alignment horizontal="right" vertical="center" wrapText="1"/>
    </xf>
    <xf numFmtId="0" fontId="1" fillId="0" borderId="3" xfId="0" applyFont="1" applyFill="1" applyBorder="1" applyAlignment="1">
      <alignment vertical="center" wrapText="1"/>
    </xf>
    <xf numFmtId="49" fontId="3" fillId="0" borderId="11"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9" fontId="1" fillId="0" borderId="3" xfId="0" applyNumberFormat="1" applyFont="1" applyFill="1" applyBorder="1" applyAlignment="1">
      <alignment horizontal="center" vertical="center"/>
    </xf>
    <xf numFmtId="0" fontId="1" fillId="2" borderId="3" xfId="0" applyFont="1" applyFill="1" applyBorder="1" applyAlignment="1">
      <alignment horizontal="left" vertical="top" wrapText="1"/>
    </xf>
    <xf numFmtId="49" fontId="1" fillId="0" borderId="28" xfId="0" applyNumberFormat="1" applyFont="1" applyBorder="1" applyAlignment="1">
      <alignment horizontal="left" wrapText="1"/>
    </xf>
    <xf numFmtId="49" fontId="4" fillId="0" borderId="13" xfId="0" applyNumberFormat="1" applyFont="1" applyFill="1" applyBorder="1" applyAlignment="1">
      <alignment horizontal="center" vertical="center"/>
    </xf>
    <xf numFmtId="0" fontId="0" fillId="0" borderId="30" xfId="0" applyBorder="1" applyAlignment="1">
      <alignment horizontal="center" vertical="center" wrapText="1"/>
    </xf>
    <xf numFmtId="0" fontId="1" fillId="2" borderId="3" xfId="0" applyFont="1" applyFill="1" applyBorder="1" applyAlignment="1">
      <alignment horizontal="left" vertical="top" wrapText="1"/>
    </xf>
    <xf numFmtId="0" fontId="33" fillId="0" borderId="30" xfId="0" applyFont="1" applyBorder="1" applyAlignment="1">
      <alignment vertical="center" wrapText="1"/>
    </xf>
    <xf numFmtId="49" fontId="1" fillId="0" borderId="3" xfId="0" applyNumberFormat="1" applyFont="1" applyFill="1" applyBorder="1" applyAlignment="1">
      <alignment vertical="center"/>
    </xf>
    <xf numFmtId="49" fontId="0" fillId="0" borderId="32" xfId="0" applyNumberFormat="1" applyBorder="1" applyAlignment="1">
      <alignment horizontal="left" wrapText="1"/>
    </xf>
    <xf numFmtId="0" fontId="1" fillId="0" borderId="13" xfId="0"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0" fontId="36" fillId="0" borderId="13" xfId="0" applyFont="1" applyFill="1" applyBorder="1" applyAlignment="1">
      <alignment horizontal="center" vertical="center" wrapText="1"/>
    </xf>
    <xf numFmtId="0" fontId="1" fillId="0" borderId="3" xfId="0" applyFont="1" applyFill="1" applyBorder="1" applyAlignment="1">
      <alignment horizontal="center" vertical="center" wrapText="1"/>
    </xf>
    <xf numFmtId="4" fontId="6" fillId="0" borderId="45" xfId="0" applyNumberFormat="1" applyFont="1" applyBorder="1" applyAlignment="1">
      <alignment horizontal="center" vertical="center" wrapText="1"/>
    </xf>
    <xf numFmtId="4" fontId="4" fillId="0" borderId="62" xfId="0" applyNumberFormat="1" applyFont="1" applyBorder="1" applyAlignment="1">
      <alignment horizontal="center" vertical="center" wrapText="1"/>
    </xf>
    <xf numFmtId="4" fontId="4" fillId="0" borderId="45" xfId="0" applyNumberFormat="1" applyFont="1" applyBorder="1" applyAlignment="1">
      <alignment horizontal="center" vertical="center" wrapText="1"/>
    </xf>
    <xf numFmtId="4" fontId="11" fillId="0" borderId="3" xfId="0" applyNumberFormat="1" applyFont="1" applyFill="1" applyBorder="1" applyAlignment="1">
      <alignment horizontal="right" wrapText="1"/>
    </xf>
    <xf numFmtId="49" fontId="36" fillId="0" borderId="45" xfId="0" applyNumberFormat="1" applyFont="1" applyFill="1" applyBorder="1" applyAlignment="1">
      <alignment horizontal="center" vertical="center" wrapText="1"/>
    </xf>
    <xf numFmtId="0" fontId="32" fillId="0" borderId="3" xfId="0" applyFont="1" applyFill="1" applyBorder="1" applyAlignment="1">
      <alignment horizontal="center" vertical="top"/>
    </xf>
    <xf numFmtId="0" fontId="33" fillId="0" borderId="3" xfId="0" applyFont="1" applyFill="1" applyBorder="1" applyAlignment="1">
      <alignment horizontal="center" vertical="top"/>
    </xf>
    <xf numFmtId="166" fontId="11" fillId="0" borderId="3" xfId="0" applyNumberFormat="1" applyFont="1" applyFill="1" applyBorder="1" applyAlignment="1">
      <alignment vertical="center"/>
    </xf>
    <xf numFmtId="4" fontId="11" fillId="0" borderId="3" xfId="0" applyNumberFormat="1" applyFont="1" applyFill="1" applyBorder="1" applyAlignment="1">
      <alignment horizontal="right" wrapText="1"/>
    </xf>
    <xf numFmtId="166" fontId="1" fillId="0" borderId="3" xfId="0" applyNumberFormat="1" applyFont="1" applyFill="1" applyBorder="1" applyAlignment="1">
      <alignment vertical="center"/>
    </xf>
    <xf numFmtId="0" fontId="1" fillId="0" borderId="30" xfId="0" applyFont="1" applyFill="1" applyBorder="1" applyAlignment="1">
      <alignment horizontal="left" vertical="center" wrapText="1"/>
    </xf>
    <xf numFmtId="0" fontId="11" fillId="0" borderId="3" xfId="0" applyFont="1" applyBorder="1" applyAlignment="1">
      <alignment horizontal="center" vertical="center" wrapText="1"/>
    </xf>
    <xf numFmtId="49" fontId="1"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0" fontId="4" fillId="0" borderId="3" xfId="0" applyFont="1" applyBorder="1" applyAlignment="1">
      <alignment horizontal="right" vertical="center" wrapText="1"/>
    </xf>
    <xf numFmtId="0" fontId="1" fillId="0" borderId="13" xfId="0" applyFont="1" applyFill="1" applyBorder="1" applyAlignment="1">
      <alignment horizontal="center" vertical="center" wrapText="1"/>
    </xf>
    <xf numFmtId="0" fontId="0" fillId="0" borderId="30" xfId="0" applyFill="1" applyBorder="1" applyAlignment="1">
      <alignment horizontal="center" vertical="center"/>
    </xf>
    <xf numFmtId="0" fontId="11" fillId="0" borderId="13" xfId="0" applyFont="1" applyFill="1" applyBorder="1" applyAlignment="1">
      <alignment horizontal="center" vertical="center" wrapText="1"/>
    </xf>
    <xf numFmtId="166" fontId="11" fillId="0" borderId="13" xfId="0" applyNumberFormat="1" applyFont="1" applyFill="1" applyBorder="1" applyAlignment="1">
      <alignment vertical="center"/>
    </xf>
    <xf numFmtId="166" fontId="11" fillId="0" borderId="30" xfId="0" applyNumberFormat="1" applyFont="1" applyFill="1" applyBorder="1" applyAlignment="1">
      <alignment vertical="center"/>
    </xf>
    <xf numFmtId="0" fontId="6" fillId="0" borderId="32" xfId="0" applyFont="1" applyFill="1" applyBorder="1" applyAlignment="1">
      <alignment horizontal="center" vertical="center" wrapText="1"/>
    </xf>
    <xf numFmtId="0" fontId="6" fillId="0" borderId="30" xfId="0" applyFont="1" applyFill="1" applyBorder="1" applyAlignment="1">
      <alignment horizontal="left" vertical="center" wrapText="1"/>
    </xf>
    <xf numFmtId="49" fontId="11" fillId="0" borderId="3" xfId="0" applyNumberFormat="1" applyFont="1" applyFill="1" applyBorder="1" applyAlignment="1">
      <alignment horizontal="center" vertical="center" wrapText="1"/>
    </xf>
    <xf numFmtId="166" fontId="11" fillId="0" borderId="3" xfId="0" applyNumberFormat="1" applyFont="1" applyFill="1" applyBorder="1" applyAlignment="1">
      <alignment vertical="center"/>
    </xf>
    <xf numFmtId="4" fontId="11" fillId="0" borderId="3" xfId="0" applyNumberFormat="1" applyFont="1" applyFill="1" applyBorder="1" applyAlignment="1">
      <alignment horizontal="right" vertical="center"/>
    </xf>
    <xf numFmtId="0" fontId="1" fillId="0" borderId="3" xfId="0" applyFont="1" applyFill="1" applyBorder="1" applyAlignment="1">
      <alignment horizontal="center" vertical="top" wrapText="1"/>
    </xf>
    <xf numFmtId="0" fontId="1" fillId="0" borderId="17" xfId="0" applyFont="1" applyFill="1" applyBorder="1" applyAlignment="1">
      <alignment horizontal="center" vertical="top" wrapText="1"/>
    </xf>
    <xf numFmtId="0" fontId="11" fillId="0" borderId="13" xfId="0" applyFont="1" applyFill="1" applyBorder="1" applyAlignment="1">
      <alignment vertical="top" wrapText="1"/>
    </xf>
    <xf numFmtId="0" fontId="11" fillId="0" borderId="33" xfId="0" applyFont="1" applyFill="1" applyBorder="1" applyAlignment="1">
      <alignment horizontal="center" vertical="center" wrapText="1"/>
    </xf>
    <xf numFmtId="0" fontId="1" fillId="0" borderId="13"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6" xfId="0" applyFont="1" applyFill="1" applyBorder="1" applyAlignment="1">
      <alignment horizontal="center" vertical="top" wrapText="1"/>
    </xf>
    <xf numFmtId="0" fontId="11" fillId="0" borderId="3" xfId="0" applyFont="1" applyFill="1" applyBorder="1" applyAlignment="1">
      <alignment horizontal="left" vertical="top" wrapText="1"/>
    </xf>
    <xf numFmtId="0" fontId="11" fillId="0" borderId="3" xfId="0"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1" fillId="0" borderId="3" xfId="0" applyFont="1" applyFill="1" applyBorder="1" applyAlignment="1">
      <alignment vertical="top" wrapText="1"/>
    </xf>
    <xf numFmtId="0" fontId="1" fillId="0" borderId="11" xfId="0" applyFont="1" applyFill="1" applyBorder="1" applyAlignment="1">
      <alignment horizontal="center" vertical="center"/>
    </xf>
    <xf numFmtId="49" fontId="1" fillId="0" borderId="28"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11" fillId="0" borderId="30" xfId="0" applyNumberFormat="1" applyFont="1" applyFill="1" applyBorder="1" applyAlignment="1">
      <alignment horizontal="center" vertical="center"/>
    </xf>
    <xf numFmtId="49" fontId="1" fillId="0" borderId="3"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xf>
    <xf numFmtId="0" fontId="6" fillId="0" borderId="3"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1" fillId="0" borderId="30" xfId="0" applyFont="1" applyFill="1" applyBorder="1" applyAlignment="1">
      <alignment horizontal="center" vertical="center" wrapText="1"/>
    </xf>
    <xf numFmtId="166" fontId="1" fillId="0" borderId="3" xfId="0" applyNumberFormat="1" applyFont="1" applyFill="1" applyBorder="1" applyAlignment="1">
      <alignment vertical="center"/>
    </xf>
    <xf numFmtId="0" fontId="21" fillId="0" borderId="30" xfId="0" applyFont="1" applyFill="1"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vertical="center" wrapText="1"/>
    </xf>
    <xf numFmtId="0" fontId="1" fillId="0" borderId="3"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30" xfId="0" applyFont="1" applyFill="1" applyBorder="1" applyAlignment="1">
      <alignment horizontal="left" vertical="center" wrapText="1"/>
    </xf>
    <xf numFmtId="0" fontId="11" fillId="0" borderId="30" xfId="0" applyFont="1" applyFill="1" applyBorder="1" applyAlignment="1">
      <alignment horizontal="left" vertical="center" wrapText="1"/>
    </xf>
    <xf numFmtId="0" fontId="11" fillId="0" borderId="6" xfId="0" applyFont="1" applyFill="1" applyBorder="1" applyAlignment="1">
      <alignment horizontal="left" vertical="top" wrapText="1"/>
    </xf>
    <xf numFmtId="0" fontId="1" fillId="0" borderId="0" xfId="0" applyFont="1" applyBorder="1" applyAlignment="1">
      <alignment horizontal="center" vertical="center" wrapText="1"/>
    </xf>
    <xf numFmtId="4" fontId="4" fillId="0" borderId="3" xfId="8" applyNumberFormat="1" applyFont="1" applyFill="1" applyBorder="1" applyAlignment="1">
      <alignment horizontal="right" wrapText="1"/>
    </xf>
    <xf numFmtId="49" fontId="1" fillId="0" borderId="38" xfId="0" applyNumberFormat="1" applyFont="1" applyBorder="1" applyAlignment="1">
      <alignment horizontal="center" vertical="center"/>
    </xf>
    <xf numFmtId="173" fontId="4" fillId="0" borderId="3" xfId="8" applyNumberFormat="1" applyFont="1" applyFill="1" applyBorder="1" applyAlignment="1">
      <alignment horizontal="right" vertical="center" wrapText="1"/>
    </xf>
    <xf numFmtId="4" fontId="33" fillId="0" borderId="3" xfId="0" applyNumberFormat="1" applyFont="1" applyFill="1" applyBorder="1" applyAlignment="1">
      <alignment horizontal="center"/>
    </xf>
    <xf numFmtId="0" fontId="47" fillId="0" borderId="53" xfId="0" applyFont="1" applyFill="1" applyBorder="1" applyAlignment="1">
      <alignment horizontal="center"/>
    </xf>
    <xf numFmtId="0" fontId="47" fillId="0" borderId="48" xfId="0" applyFont="1" applyFill="1" applyBorder="1" applyAlignment="1">
      <alignment horizontal="center"/>
    </xf>
    <xf numFmtId="0" fontId="47" fillId="0" borderId="49" xfId="0" applyFont="1" applyFill="1" applyBorder="1" applyAlignment="1">
      <alignment horizontal="center"/>
    </xf>
    <xf numFmtId="49" fontId="3" fillId="0" borderId="13" xfId="0" applyNumberFormat="1" applyFont="1" applyBorder="1" applyAlignment="1">
      <alignment horizontal="justify" vertical="top" wrapText="1"/>
    </xf>
    <xf numFmtId="49" fontId="3" fillId="0" borderId="6" xfId="0" applyNumberFormat="1" applyFont="1" applyBorder="1" applyAlignment="1">
      <alignment horizontal="justify" vertical="top" wrapText="1"/>
    </xf>
    <xf numFmtId="49" fontId="3" fillId="0" borderId="30" xfId="0" applyNumberFormat="1" applyFont="1" applyBorder="1" applyAlignment="1">
      <alignment horizontal="justify" vertical="top" wrapText="1"/>
    </xf>
    <xf numFmtId="0" fontId="3" fillId="0" borderId="13" xfId="0" applyFont="1" applyBorder="1" applyAlignment="1">
      <alignment wrapText="1"/>
    </xf>
    <xf numFmtId="0" fontId="3" fillId="0" borderId="6" xfId="0" applyFont="1" applyBorder="1" applyAlignment="1">
      <alignment wrapText="1"/>
    </xf>
    <xf numFmtId="0" fontId="3" fillId="0" borderId="30" xfId="0" applyFont="1" applyBorder="1" applyAlignment="1">
      <alignment wrapText="1"/>
    </xf>
    <xf numFmtId="0" fontId="3" fillId="0" borderId="13" xfId="0" applyFont="1" applyBorder="1" applyAlignment="1">
      <alignment horizontal="center" wrapText="1"/>
    </xf>
    <xf numFmtId="0" fontId="3" fillId="0" borderId="6" xfId="0" applyFont="1" applyBorder="1" applyAlignment="1">
      <alignment horizontal="center" wrapText="1"/>
    </xf>
    <xf numFmtId="0" fontId="3" fillId="0" borderId="30" xfId="0" applyFont="1" applyBorder="1" applyAlignment="1">
      <alignment horizontal="center" wrapText="1"/>
    </xf>
    <xf numFmtId="0" fontId="3" fillId="9" borderId="13" xfId="0" applyFont="1" applyFill="1" applyBorder="1" applyAlignment="1">
      <alignment vertical="top" wrapText="1"/>
    </xf>
    <xf numFmtId="0" fontId="3" fillId="9" borderId="30" xfId="0" applyFont="1" applyFill="1" applyBorder="1" applyAlignment="1">
      <alignment vertical="top" wrapText="1"/>
    </xf>
    <xf numFmtId="0" fontId="5" fillId="0" borderId="13" xfId="0" applyFont="1" applyFill="1" applyBorder="1" applyAlignment="1">
      <alignment horizontal="center"/>
    </xf>
    <xf numFmtId="0" fontId="5" fillId="0" borderId="30" xfId="0" applyFont="1" applyFill="1" applyBorder="1" applyAlignment="1">
      <alignment horizontal="center"/>
    </xf>
    <xf numFmtId="0" fontId="5" fillId="0" borderId="13" xfId="0" applyFont="1" applyFill="1" applyBorder="1" applyAlignment="1">
      <alignment horizontal="center" wrapText="1"/>
    </xf>
    <xf numFmtId="0" fontId="5" fillId="0" borderId="30" xfId="0" applyFont="1" applyFill="1" applyBorder="1" applyAlignment="1">
      <alignment horizontal="center" wrapText="1"/>
    </xf>
    <xf numFmtId="49" fontId="3" fillId="9" borderId="13" xfId="0" applyNumberFormat="1" applyFont="1" applyFill="1" applyBorder="1" applyAlignment="1">
      <alignment vertical="top" wrapText="1"/>
    </xf>
    <xf numFmtId="49" fontId="3" fillId="9" borderId="30" xfId="0" applyNumberFormat="1" applyFont="1" applyFill="1" applyBorder="1" applyAlignment="1">
      <alignment vertical="top" wrapText="1"/>
    </xf>
    <xf numFmtId="0" fontId="5" fillId="2" borderId="13" xfId="0" applyFont="1" applyFill="1" applyBorder="1" applyAlignment="1">
      <alignment horizontal="center"/>
    </xf>
    <xf numFmtId="0" fontId="5" fillId="2" borderId="30" xfId="0" applyFont="1" applyFill="1" applyBorder="1" applyAlignment="1">
      <alignment horizontal="center"/>
    </xf>
    <xf numFmtId="0" fontId="5" fillId="9" borderId="45" xfId="0" applyFont="1" applyFill="1" applyBorder="1" applyAlignment="1">
      <alignment horizontal="center"/>
    </xf>
    <xf numFmtId="0" fontId="5" fillId="9" borderId="52" xfId="0" applyFont="1" applyFill="1" applyBorder="1" applyAlignment="1">
      <alignment horizontal="center"/>
    </xf>
    <xf numFmtId="0" fontId="5" fillId="9" borderId="38" xfId="0" applyFont="1" applyFill="1" applyBorder="1" applyAlignment="1">
      <alignment horizontal="center"/>
    </xf>
    <xf numFmtId="0" fontId="3" fillId="0" borderId="13" xfId="0" applyFont="1" applyBorder="1" applyAlignment="1">
      <alignment vertical="top" wrapText="1"/>
    </xf>
    <xf numFmtId="0" fontId="3" fillId="0" borderId="30" xfId="0" applyFont="1" applyBorder="1" applyAlignment="1">
      <alignment vertical="top" wrapText="1"/>
    </xf>
    <xf numFmtId="0" fontId="3" fillId="0" borderId="13" xfId="0" applyFont="1" applyBorder="1" applyAlignment="1">
      <alignment horizontal="center" vertical="top" wrapText="1"/>
    </xf>
    <xf numFmtId="0" fontId="3" fillId="0" borderId="30" xfId="0" applyFont="1" applyBorder="1" applyAlignment="1">
      <alignment horizontal="center" vertical="top" wrapText="1"/>
    </xf>
    <xf numFmtId="0" fontId="3" fillId="0" borderId="13" xfId="0" applyFont="1" applyBorder="1" applyAlignment="1">
      <alignment horizontal="justify" vertical="top" wrapText="1"/>
    </xf>
    <xf numFmtId="0" fontId="3" fillId="0" borderId="30" xfId="0" applyFont="1" applyBorder="1" applyAlignment="1">
      <alignment horizontal="justify" vertical="top" wrapText="1"/>
    </xf>
    <xf numFmtId="0" fontId="3" fillId="0" borderId="13" xfId="0" applyFont="1" applyFill="1" applyBorder="1" applyAlignment="1">
      <alignment vertical="top" wrapText="1"/>
    </xf>
    <xf numFmtId="0" fontId="3" fillId="0" borderId="30" xfId="0" applyFont="1" applyFill="1" applyBorder="1" applyAlignment="1">
      <alignment vertical="top" wrapText="1"/>
    </xf>
    <xf numFmtId="0" fontId="5" fillId="2" borderId="45" xfId="0" applyFont="1" applyFill="1" applyBorder="1" applyAlignment="1">
      <alignment horizontal="center"/>
    </xf>
    <xf numFmtId="0" fontId="5" fillId="2" borderId="52" xfId="0" applyFont="1" applyFill="1" applyBorder="1" applyAlignment="1">
      <alignment horizontal="center"/>
    </xf>
    <xf numFmtId="0" fontId="5" fillId="2" borderId="38" xfId="0" applyFont="1" applyFill="1" applyBorder="1" applyAlignment="1">
      <alignment horizontal="center"/>
    </xf>
    <xf numFmtId="0" fontId="15" fillId="9" borderId="45" xfId="0" applyFont="1" applyFill="1" applyBorder="1" applyAlignment="1">
      <alignment horizontal="center" wrapText="1"/>
    </xf>
    <xf numFmtId="0" fontId="15" fillId="9" borderId="52" xfId="0" applyFont="1" applyFill="1" applyBorder="1" applyAlignment="1">
      <alignment horizontal="center" wrapText="1"/>
    </xf>
    <xf numFmtId="0" fontId="15" fillId="9" borderId="38" xfId="0" applyFont="1" applyFill="1" applyBorder="1" applyAlignment="1">
      <alignment horizontal="center" wrapText="1"/>
    </xf>
    <xf numFmtId="0" fontId="3" fillId="0" borderId="13"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 xfId="0" applyFont="1" applyBorder="1" applyAlignment="1">
      <alignment vertical="top" wrapText="1"/>
    </xf>
    <xf numFmtId="0" fontId="3" fillId="0" borderId="6" xfId="0" applyFont="1" applyFill="1" applyBorder="1" applyAlignment="1">
      <alignment vertical="top" wrapText="1"/>
    </xf>
    <xf numFmtId="0" fontId="15" fillId="0" borderId="45" xfId="0" applyFont="1" applyFill="1" applyBorder="1" applyAlignment="1">
      <alignment horizontal="center" wrapText="1"/>
    </xf>
    <xf numFmtId="0" fontId="15" fillId="0" borderId="52" xfId="0" applyFont="1" applyFill="1" applyBorder="1" applyAlignment="1">
      <alignment horizontal="center" wrapText="1"/>
    </xf>
    <xf numFmtId="0" fontId="15" fillId="0" borderId="38" xfId="0" applyFont="1" applyFill="1" applyBorder="1" applyAlignment="1">
      <alignment horizontal="center" wrapText="1"/>
    </xf>
    <xf numFmtId="0" fontId="3" fillId="0" borderId="6" xfId="0" applyFont="1" applyBorder="1" applyAlignment="1">
      <alignment horizontal="center" vertical="top" wrapText="1"/>
    </xf>
    <xf numFmtId="0" fontId="3" fillId="0" borderId="6" xfId="0" applyFont="1" applyBorder="1" applyAlignment="1">
      <alignment horizontal="justify" vertical="top" wrapText="1"/>
    </xf>
    <xf numFmtId="0" fontId="5" fillId="2" borderId="45" xfId="0" applyFont="1" applyFill="1" applyBorder="1" applyAlignment="1">
      <alignment horizontal="center" wrapText="1"/>
    </xf>
    <xf numFmtId="0" fontId="5" fillId="2" borderId="52" xfId="0" applyFont="1" applyFill="1" applyBorder="1" applyAlignment="1">
      <alignment horizontal="center" wrapText="1"/>
    </xf>
    <xf numFmtId="0" fontId="5" fillId="2" borderId="38" xfId="0" applyFont="1" applyFill="1" applyBorder="1" applyAlignment="1">
      <alignment horizontal="center" wrapText="1"/>
    </xf>
    <xf numFmtId="0" fontId="10" fillId="0" borderId="13" xfId="0" applyFont="1" applyBorder="1" applyAlignment="1">
      <alignment vertical="top" wrapText="1"/>
    </xf>
    <xf numFmtId="0" fontId="10" fillId="0" borderId="6" xfId="0" applyFont="1" applyBorder="1" applyAlignment="1">
      <alignment vertical="top" wrapText="1"/>
    </xf>
    <xf numFmtId="0" fontId="10" fillId="0" borderId="30" xfId="0" applyFont="1" applyBorder="1" applyAlignment="1">
      <alignment vertical="top" wrapText="1"/>
    </xf>
    <xf numFmtId="0" fontId="3" fillId="0" borderId="13"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30" xfId="0" applyFont="1" applyFill="1" applyBorder="1" applyAlignment="1">
      <alignment horizontal="center" vertical="top" wrapText="1"/>
    </xf>
    <xf numFmtId="0" fontId="10" fillId="0" borderId="13" xfId="0" applyFont="1" applyBorder="1" applyAlignment="1">
      <alignment horizontal="center" vertical="top" wrapText="1"/>
    </xf>
    <xf numFmtId="0" fontId="10" fillId="0" borderId="30" xfId="0" applyFont="1" applyBorder="1" applyAlignment="1">
      <alignment horizontal="center" vertical="top" wrapText="1"/>
    </xf>
    <xf numFmtId="0" fontId="3" fillId="0" borderId="13" xfId="0" applyFont="1" applyBorder="1" applyAlignment="1">
      <alignment horizontal="justify" vertical="center" wrapText="1"/>
    </xf>
    <xf numFmtId="0" fontId="3" fillId="0" borderId="30" xfId="0" applyFont="1" applyBorder="1" applyAlignment="1">
      <alignment horizontal="justify" vertical="center" wrapText="1"/>
    </xf>
    <xf numFmtId="0" fontId="1" fillId="0" borderId="13" xfId="0" applyFont="1" applyBorder="1" applyAlignment="1">
      <alignment vertical="top" wrapText="1"/>
    </xf>
    <xf numFmtId="0" fontId="3" fillId="0" borderId="13" xfId="0" applyFont="1" applyFill="1" applyBorder="1" applyAlignment="1">
      <alignment horizontal="center" wrapText="1"/>
    </xf>
    <xf numFmtId="0" fontId="3" fillId="0" borderId="30" xfId="0" applyFont="1" applyFill="1" applyBorder="1" applyAlignment="1">
      <alignment horizontal="center" wrapText="1"/>
    </xf>
    <xf numFmtId="0" fontId="5" fillId="2" borderId="13" xfId="0" applyFont="1" applyFill="1" applyBorder="1" applyAlignment="1">
      <alignment horizontal="center" wrapText="1"/>
    </xf>
    <xf numFmtId="0" fontId="5" fillId="2" borderId="30" xfId="0" applyFont="1" applyFill="1" applyBorder="1" applyAlignment="1">
      <alignment horizontal="center" wrapText="1"/>
    </xf>
    <xf numFmtId="0" fontId="15" fillId="0" borderId="45" xfId="0" applyFont="1" applyFill="1" applyBorder="1" applyAlignment="1">
      <alignment horizontal="center"/>
    </xf>
    <xf numFmtId="0" fontId="15" fillId="0" borderId="52" xfId="0" applyFont="1" applyFill="1" applyBorder="1" applyAlignment="1">
      <alignment horizontal="center"/>
    </xf>
    <xf numFmtId="0" fontId="15" fillId="0" borderId="38" xfId="0" applyFont="1" applyFill="1" applyBorder="1" applyAlignment="1">
      <alignment horizontal="center"/>
    </xf>
    <xf numFmtId="0" fontId="4" fillId="2" borderId="13" xfId="0" applyFont="1" applyFill="1" applyBorder="1" applyAlignment="1">
      <alignment horizontal="center" wrapText="1"/>
    </xf>
    <xf numFmtId="0" fontId="4" fillId="2" borderId="30" xfId="0" applyFont="1" applyFill="1" applyBorder="1" applyAlignment="1">
      <alignment horizontal="center" wrapText="1"/>
    </xf>
    <xf numFmtId="0" fontId="5" fillId="2" borderId="13"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0" xfId="0" applyFont="1" applyFill="1" applyBorder="1" applyAlignment="1">
      <alignment horizontal="right" wrapText="1"/>
    </xf>
    <xf numFmtId="0" fontId="6" fillId="2" borderId="0"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15" fillId="2" borderId="46" xfId="0" applyFont="1" applyFill="1" applyBorder="1" applyAlignment="1">
      <alignment vertical="center" wrapText="1"/>
    </xf>
    <xf numFmtId="0" fontId="15" fillId="2" borderId="47" xfId="0" applyFont="1" applyFill="1" applyBorder="1" applyAlignment="1">
      <alignment vertical="center" wrapText="1"/>
    </xf>
    <xf numFmtId="0" fontId="15" fillId="2" borderId="41" xfId="0" applyFont="1" applyFill="1" applyBorder="1" applyAlignment="1">
      <alignment vertical="center" wrapText="1"/>
    </xf>
    <xf numFmtId="0" fontId="15" fillId="9" borderId="46" xfId="0" applyFont="1" applyFill="1" applyBorder="1" applyAlignment="1">
      <alignment horizontal="center" vertical="center" wrapText="1"/>
    </xf>
    <xf numFmtId="0" fontId="15" fillId="9" borderId="47" xfId="0" applyFont="1" applyFill="1" applyBorder="1" applyAlignment="1">
      <alignment horizontal="center" vertical="center" wrapText="1"/>
    </xf>
    <xf numFmtId="0" fontId="15" fillId="9" borderId="41"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52" xfId="0" applyFont="1" applyFill="1" applyBorder="1" applyAlignment="1">
      <alignment horizontal="center" vertical="center" wrapText="1"/>
    </xf>
    <xf numFmtId="0" fontId="15" fillId="2" borderId="39" xfId="0" applyFont="1" applyFill="1" applyBorder="1" applyAlignment="1">
      <alignment wrapText="1"/>
    </xf>
    <xf numFmtId="0" fontId="15" fillId="2" borderId="27" xfId="0" applyFont="1" applyFill="1" applyBorder="1" applyAlignment="1">
      <alignment wrapText="1"/>
    </xf>
    <xf numFmtId="0" fontId="15" fillId="2" borderId="44" xfId="0" applyFont="1" applyFill="1" applyBorder="1" applyAlignment="1">
      <alignment wrapText="1"/>
    </xf>
    <xf numFmtId="0" fontId="3" fillId="9" borderId="13" xfId="0" applyFont="1" applyFill="1" applyBorder="1" applyAlignment="1">
      <alignment horizontal="center" vertical="center"/>
    </xf>
    <xf numFmtId="0" fontId="3" fillId="9" borderId="6" xfId="0" applyFont="1" applyFill="1" applyBorder="1" applyAlignment="1">
      <alignment horizontal="center" vertical="center"/>
    </xf>
    <xf numFmtId="0" fontId="3" fillId="9" borderId="30" xfId="0" applyFont="1" applyFill="1" applyBorder="1" applyAlignment="1">
      <alignment horizontal="center" vertical="center"/>
    </xf>
    <xf numFmtId="0" fontId="3" fillId="9" borderId="13"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15" fillId="0" borderId="62" xfId="0" applyFont="1" applyFill="1" applyBorder="1" applyAlignment="1">
      <alignment horizontal="center"/>
    </xf>
    <xf numFmtId="0" fontId="15" fillId="0" borderId="63" xfId="0" applyFont="1" applyFill="1" applyBorder="1" applyAlignment="1">
      <alignment horizontal="center"/>
    </xf>
    <xf numFmtId="0" fontId="15" fillId="0" borderId="37" xfId="0" applyFont="1" applyFill="1" applyBorder="1" applyAlignment="1">
      <alignment horizontal="center"/>
    </xf>
    <xf numFmtId="0" fontId="15" fillId="2" borderId="45" xfId="0" applyFont="1" applyFill="1" applyBorder="1" applyAlignment="1">
      <alignment horizontal="center" wrapText="1"/>
    </xf>
    <xf numFmtId="0" fontId="15" fillId="2" borderId="52" xfId="0" applyFont="1" applyFill="1" applyBorder="1" applyAlignment="1">
      <alignment horizontal="center" wrapText="1"/>
    </xf>
    <xf numFmtId="0" fontId="15" fillId="2" borderId="38" xfId="0" applyFont="1" applyFill="1" applyBorder="1" applyAlignment="1">
      <alignment horizontal="center" wrapText="1"/>
    </xf>
    <xf numFmtId="169" fontId="3" fillId="9" borderId="13" xfId="0" applyNumberFormat="1" applyFont="1" applyFill="1" applyBorder="1" applyAlignment="1">
      <alignment horizontal="center" vertical="center" wrapText="1"/>
    </xf>
    <xf numFmtId="169" fontId="3" fillId="9" borderId="6" xfId="0" applyNumberFormat="1" applyFont="1" applyFill="1" applyBorder="1" applyAlignment="1">
      <alignment horizontal="center" vertical="center" wrapText="1"/>
    </xf>
    <xf numFmtId="169" fontId="3" fillId="9" borderId="30" xfId="0" applyNumberFormat="1" applyFont="1" applyFill="1" applyBorder="1" applyAlignment="1">
      <alignment horizontal="center" vertical="center" wrapText="1"/>
    </xf>
    <xf numFmtId="0" fontId="15" fillId="0" borderId="45" xfId="0" applyFont="1" applyFill="1" applyBorder="1" applyAlignment="1"/>
    <xf numFmtId="0" fontId="15" fillId="0" borderId="52" xfId="0" applyFont="1" applyFill="1" applyBorder="1" applyAlignment="1"/>
    <xf numFmtId="0" fontId="15" fillId="0" borderId="38" xfId="0" applyFont="1" applyFill="1" applyBorder="1" applyAlignment="1"/>
    <xf numFmtId="0" fontId="0" fillId="0" borderId="30" xfId="0" applyBorder="1" applyAlignment="1">
      <alignment horizontal="center" wrapText="1"/>
    </xf>
    <xf numFmtId="0" fontId="5" fillId="2" borderId="62" xfId="0" applyFont="1" applyFill="1" applyBorder="1" applyAlignment="1">
      <alignment horizontal="center" wrapText="1"/>
    </xf>
    <xf numFmtId="0" fontId="5" fillId="2" borderId="63" xfId="0" applyFont="1" applyFill="1" applyBorder="1" applyAlignment="1">
      <alignment horizontal="center" wrapText="1"/>
    </xf>
    <xf numFmtId="0" fontId="5" fillId="2" borderId="37" xfId="0" applyFont="1" applyFill="1" applyBorder="1" applyAlignment="1">
      <alignment horizontal="center" wrapText="1"/>
    </xf>
    <xf numFmtId="0" fontId="3" fillId="0" borderId="45" xfId="0" applyFont="1" applyBorder="1" applyAlignment="1">
      <alignment vertical="top" wrapText="1"/>
    </xf>
    <xf numFmtId="0" fontId="3" fillId="0" borderId="52" xfId="0" applyFont="1" applyBorder="1" applyAlignment="1">
      <alignment vertical="top" wrapText="1"/>
    </xf>
    <xf numFmtId="0" fontId="3" fillId="0" borderId="38" xfId="0" applyFont="1" applyBorder="1" applyAlignment="1">
      <alignment vertical="top" wrapText="1"/>
    </xf>
    <xf numFmtId="0" fontId="15" fillId="2" borderId="50" xfId="0" applyFont="1" applyFill="1" applyBorder="1" applyAlignment="1">
      <alignment horizontal="center" vertical="top" wrapText="1"/>
    </xf>
    <xf numFmtId="0" fontId="15" fillId="2" borderId="51" xfId="0" applyFont="1" applyFill="1" applyBorder="1" applyAlignment="1">
      <alignment horizontal="center" vertical="top" wrapText="1"/>
    </xf>
    <xf numFmtId="0" fontId="15" fillId="2" borderId="42" xfId="0" applyFont="1" applyFill="1" applyBorder="1" applyAlignment="1">
      <alignment horizontal="center" vertical="top" wrapText="1"/>
    </xf>
    <xf numFmtId="0" fontId="12" fillId="0" borderId="53" xfId="0" applyFont="1" applyFill="1" applyBorder="1" applyAlignment="1">
      <alignment horizontal="center" wrapText="1"/>
    </xf>
    <xf numFmtId="0" fontId="12" fillId="0" borderId="48" xfId="0" applyFont="1" applyFill="1" applyBorder="1" applyAlignment="1">
      <alignment horizontal="center" wrapText="1"/>
    </xf>
    <xf numFmtId="0" fontId="12" fillId="0" borderId="49" xfId="0" applyFont="1" applyFill="1" applyBorder="1" applyAlignment="1">
      <alignment horizontal="center" wrapText="1"/>
    </xf>
    <xf numFmtId="49" fontId="3" fillId="0" borderId="13" xfId="0" applyNumberFormat="1" applyFont="1" applyBorder="1" applyAlignment="1">
      <alignment horizontal="center" wrapText="1"/>
    </xf>
    <xf numFmtId="49" fontId="3" fillId="0" borderId="30" xfId="0" applyNumberFormat="1" applyFont="1" applyBorder="1" applyAlignment="1">
      <alignment horizontal="center" wrapText="1"/>
    </xf>
    <xf numFmtId="0" fontId="0" fillId="0" borderId="30" xfId="0" applyBorder="1" applyAlignment="1">
      <alignment horizontal="left" vertical="top" wrapText="1"/>
    </xf>
    <xf numFmtId="0" fontId="0" fillId="0" borderId="30" xfId="0" applyBorder="1" applyAlignment="1">
      <alignment wrapText="1"/>
    </xf>
    <xf numFmtId="0" fontId="63" fillId="0" borderId="39" xfId="0" applyFont="1" applyFill="1" applyBorder="1" applyAlignment="1">
      <alignment horizontal="center"/>
    </xf>
    <xf numFmtId="0" fontId="63" fillId="0" borderId="27" xfId="0" applyFont="1" applyFill="1" applyBorder="1" applyAlignment="1">
      <alignment horizontal="center"/>
    </xf>
    <xf numFmtId="0" fontId="63" fillId="0" borderId="44" xfId="0" applyFont="1" applyFill="1" applyBorder="1" applyAlignment="1">
      <alignment horizontal="center"/>
    </xf>
    <xf numFmtId="0" fontId="21" fillId="0" borderId="13"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38" xfId="0" applyFont="1" applyFill="1" applyBorder="1" applyAlignment="1">
      <alignment horizontal="center" vertical="center" wrapText="1"/>
    </xf>
    <xf numFmtId="49" fontId="21" fillId="0" borderId="45" xfId="0" applyNumberFormat="1" applyFont="1" applyFill="1" applyBorder="1" applyAlignment="1">
      <alignment horizontal="center" vertical="center" wrapText="1"/>
    </xf>
    <xf numFmtId="49" fontId="21" fillId="0" borderId="38" xfId="0" applyNumberFormat="1" applyFont="1" applyFill="1" applyBorder="1" applyAlignment="1">
      <alignment horizontal="center" vertical="center" wrapText="1"/>
    </xf>
    <xf numFmtId="2" fontId="32" fillId="0" borderId="13" xfId="0" applyNumberFormat="1" applyFont="1" applyFill="1" applyBorder="1" applyAlignment="1">
      <alignment horizontal="center" vertical="center"/>
    </xf>
    <xf numFmtId="2" fontId="32" fillId="0" borderId="6" xfId="0" applyNumberFormat="1" applyFont="1" applyFill="1" applyBorder="1" applyAlignment="1">
      <alignment horizontal="center" vertical="center"/>
    </xf>
    <xf numFmtId="2" fontId="32" fillId="0" borderId="30" xfId="0" applyNumberFormat="1" applyFont="1" applyFill="1" applyBorder="1" applyAlignment="1">
      <alignment horizontal="center" vertical="center"/>
    </xf>
    <xf numFmtId="2" fontId="1" fillId="0" borderId="13" xfId="0" applyNumberFormat="1" applyFont="1" applyFill="1" applyBorder="1" applyAlignment="1">
      <alignment horizontal="center" vertical="center"/>
    </xf>
    <xf numFmtId="0" fontId="0" fillId="0" borderId="6" xfId="0" applyFont="1" applyFill="1" applyBorder="1" applyAlignment="1">
      <alignment horizontal="center" vertical="center"/>
    </xf>
    <xf numFmtId="0" fontId="0" fillId="0" borderId="30" xfId="0" applyFont="1" applyFill="1" applyBorder="1" applyAlignment="1">
      <alignment horizontal="center" vertical="center"/>
    </xf>
    <xf numFmtId="0" fontId="44" fillId="0" borderId="60" xfId="0" applyFont="1" applyFill="1" applyBorder="1" applyAlignment="1">
      <alignment horizontal="left"/>
    </xf>
    <xf numFmtId="0" fontId="44" fillId="0" borderId="37" xfId="0" applyFont="1" applyFill="1" applyBorder="1" applyAlignment="1">
      <alignment horizontal="left"/>
    </xf>
    <xf numFmtId="49" fontId="4" fillId="0" borderId="13" xfId="0" applyNumberFormat="1" applyFont="1" applyFill="1" applyBorder="1" applyAlignment="1"/>
    <xf numFmtId="49" fontId="46" fillId="0" borderId="6" xfId="0" applyNumberFormat="1" applyFont="1" applyFill="1" applyBorder="1" applyAlignment="1"/>
    <xf numFmtId="0" fontId="0" fillId="0" borderId="6" xfId="0" applyBorder="1" applyAlignment="1"/>
    <xf numFmtId="0" fontId="0" fillId="0" borderId="30" xfId="0" applyBorder="1" applyAlignment="1"/>
    <xf numFmtId="0" fontId="22" fillId="0" borderId="3" xfId="0" applyFont="1" applyBorder="1" applyAlignment="1">
      <alignment horizontal="center" vertical="center"/>
    </xf>
    <xf numFmtId="0" fontId="1" fillId="0" borderId="13" xfId="0" applyFont="1" applyFill="1" applyBorder="1" applyAlignment="1">
      <alignment horizontal="center" vertical="center"/>
    </xf>
    <xf numFmtId="49" fontId="1" fillId="0" borderId="13" xfId="0" applyNumberFormat="1" applyFont="1" applyFill="1" applyBorder="1" applyAlignment="1">
      <alignment horizontal="center" vertical="center"/>
    </xf>
    <xf numFmtId="1" fontId="1" fillId="0" borderId="13" xfId="0" applyNumberFormat="1" applyFont="1" applyFill="1" applyBorder="1" applyAlignment="1">
      <alignment horizontal="center" vertical="center"/>
    </xf>
    <xf numFmtId="49" fontId="3" fillId="0" borderId="24" xfId="0" applyNumberFormat="1" applyFont="1" applyFill="1" applyBorder="1" applyAlignment="1">
      <alignment horizontal="left"/>
    </xf>
    <xf numFmtId="0" fontId="40" fillId="0" borderId="28" xfId="0" applyFont="1" applyFill="1" applyBorder="1" applyAlignment="1">
      <alignment horizontal="left"/>
    </xf>
    <xf numFmtId="0" fontId="1" fillId="0" borderId="13" xfId="0" applyFont="1" applyBorder="1" applyAlignment="1">
      <alignment horizontal="left" vertical="center" wrapText="1"/>
    </xf>
    <xf numFmtId="0" fontId="0" fillId="0" borderId="30" xfId="0" applyBorder="1" applyAlignment="1">
      <alignment horizontal="left" vertical="center" wrapText="1"/>
    </xf>
    <xf numFmtId="49" fontId="1" fillId="0" borderId="24" xfId="0" applyNumberFormat="1" applyFont="1" applyBorder="1" applyAlignment="1">
      <alignment horizontal="center" vertical="center" wrapText="1"/>
    </xf>
    <xf numFmtId="0" fontId="0" fillId="0" borderId="32" xfId="0" applyBorder="1" applyAlignment="1">
      <alignment horizontal="center" vertical="center" wrapText="1"/>
    </xf>
    <xf numFmtId="0" fontId="0" fillId="0" borderId="30" xfId="0" applyBorder="1" applyAlignment="1">
      <alignment vertical="center" wrapText="1"/>
    </xf>
    <xf numFmtId="0" fontId="11" fillId="0" borderId="2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3" fillId="0" borderId="13" xfId="0" applyFont="1" applyFill="1" applyBorder="1" applyAlignment="1">
      <alignment wrapText="1"/>
    </xf>
    <xf numFmtId="0" fontId="0" fillId="0" borderId="6" xfId="0" applyBorder="1" applyAlignment="1">
      <alignment wrapText="1"/>
    </xf>
    <xf numFmtId="0" fontId="20" fillId="0" borderId="13" xfId="0" applyFont="1" applyFill="1" applyBorder="1" applyAlignment="1">
      <alignment vertical="top" wrapText="1"/>
    </xf>
    <xf numFmtId="0" fontId="0" fillId="0" borderId="6" xfId="0" applyBorder="1" applyAlignment="1">
      <alignment vertical="top" wrapText="1"/>
    </xf>
    <xf numFmtId="0" fontId="0" fillId="0" borderId="30" xfId="0" applyBorder="1" applyAlignment="1">
      <alignment vertical="top" wrapText="1"/>
    </xf>
    <xf numFmtId="0" fontId="13" fillId="0" borderId="13" xfId="0" applyFont="1" applyFill="1" applyBorder="1" applyAlignment="1">
      <alignment wrapText="1"/>
    </xf>
    <xf numFmtId="0" fontId="1" fillId="0" borderId="24"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32" xfId="0" applyFont="1" applyFill="1" applyBorder="1" applyAlignment="1">
      <alignment horizontal="center" vertical="center" wrapText="1"/>
    </xf>
    <xf numFmtId="49" fontId="12" fillId="0" borderId="24" xfId="0" applyNumberFormat="1" applyFont="1" applyFill="1" applyBorder="1" applyAlignment="1">
      <alignment horizontal="center" wrapText="1"/>
    </xf>
    <xf numFmtId="49" fontId="12" fillId="0" borderId="28" xfId="0" applyNumberFormat="1" applyFont="1" applyFill="1" applyBorder="1" applyAlignment="1">
      <alignment horizontal="center" wrapText="1"/>
    </xf>
    <xf numFmtId="0" fontId="11" fillId="0" borderId="6" xfId="0" applyFont="1" applyFill="1" applyBorder="1" applyAlignment="1">
      <alignment horizontal="center" vertical="center" wrapText="1"/>
    </xf>
    <xf numFmtId="0" fontId="11" fillId="0" borderId="30" xfId="0" applyFont="1" applyFill="1" applyBorder="1" applyAlignment="1">
      <alignment horizontal="center" vertical="center" wrapText="1"/>
    </xf>
    <xf numFmtId="49" fontId="48" fillId="0" borderId="3" xfId="0" applyNumberFormat="1" applyFont="1" applyFill="1" applyBorder="1" applyAlignment="1">
      <alignment horizontal="center" wrapText="1"/>
    </xf>
    <xf numFmtId="166" fontId="11" fillId="0" borderId="13" xfId="0" applyNumberFormat="1" applyFont="1" applyFill="1" applyBorder="1" applyAlignment="1">
      <alignment vertical="center"/>
    </xf>
    <xf numFmtId="0" fontId="0" fillId="0" borderId="6" xfId="0" applyBorder="1" applyAlignment="1">
      <alignment vertical="center"/>
    </xf>
    <xf numFmtId="0" fontId="0" fillId="0" borderId="30" xfId="0" applyBorder="1" applyAlignment="1">
      <alignment vertical="center"/>
    </xf>
    <xf numFmtId="0" fontId="0" fillId="0" borderId="6" xfId="0" applyBorder="1" applyAlignment="1">
      <alignment horizontal="center" vertical="center" wrapText="1"/>
    </xf>
    <xf numFmtId="0" fontId="0" fillId="0" borderId="30" xfId="0" applyBorder="1" applyAlignment="1">
      <alignment horizontal="center" vertical="center" wrapText="1"/>
    </xf>
    <xf numFmtId="166" fontId="11" fillId="0" borderId="3" xfId="0" applyNumberFormat="1" applyFont="1" applyFill="1" applyBorder="1" applyAlignment="1">
      <alignment vertical="center"/>
    </xf>
    <xf numFmtId="0" fontId="37" fillId="0" borderId="3" xfId="0" applyFont="1" applyFill="1" applyBorder="1" applyAlignment="1">
      <alignment vertical="center"/>
    </xf>
    <xf numFmtId="49" fontId="4" fillId="0" borderId="49" xfId="0" applyNumberFormat="1"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37" xfId="0" applyFont="1" applyBorder="1" applyAlignment="1">
      <alignment horizontal="center" vertical="center" wrapText="1"/>
    </xf>
    <xf numFmtId="0" fontId="6" fillId="0" borderId="13" xfId="0" applyFont="1" applyFill="1" applyBorder="1" applyAlignment="1">
      <alignment horizontal="center" vertical="center" wrapText="1"/>
    </xf>
    <xf numFmtId="49" fontId="6" fillId="0" borderId="49" xfId="0" applyNumberFormat="1" applyFont="1" applyFill="1" applyBorder="1" applyAlignment="1">
      <alignment horizontal="center" vertical="center" wrapText="1"/>
    </xf>
    <xf numFmtId="0" fontId="0" fillId="0" borderId="60" xfId="0" applyBorder="1" applyAlignment="1">
      <alignment horizontal="center" vertical="center" wrapText="1"/>
    </xf>
    <xf numFmtId="0" fontId="0" fillId="0" borderId="37" xfId="0" applyBorder="1" applyAlignment="1">
      <alignment horizontal="center" vertical="center" wrapText="1"/>
    </xf>
    <xf numFmtId="49" fontId="1" fillId="0" borderId="13" xfId="0" applyNumberFormat="1" applyFont="1" applyFill="1" applyBorder="1" applyAlignment="1">
      <alignment horizontal="left" vertical="top" wrapText="1"/>
    </xf>
    <xf numFmtId="49" fontId="0" fillId="0" borderId="6" xfId="0" applyNumberFormat="1" applyBorder="1" applyAlignment="1">
      <alignment horizontal="left" vertical="top" wrapText="1"/>
    </xf>
    <xf numFmtId="49" fontId="1" fillId="0" borderId="3"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49" fontId="1" fillId="0" borderId="3" xfId="0" applyNumberFormat="1" applyFont="1" applyFill="1" applyBorder="1" applyAlignment="1">
      <alignment horizontal="center" vertical="center"/>
    </xf>
    <xf numFmtId="0" fontId="0" fillId="0" borderId="3" xfId="0" applyFill="1" applyBorder="1" applyAlignment="1">
      <alignment horizontal="center" vertical="center"/>
    </xf>
    <xf numFmtId="166" fontId="1" fillId="0" borderId="3" xfId="0" applyNumberFormat="1" applyFont="1" applyFill="1" applyBorder="1" applyAlignment="1">
      <alignment vertical="center"/>
    </xf>
    <xf numFmtId="0" fontId="0" fillId="0" borderId="3" xfId="0" applyFill="1" applyBorder="1" applyAlignment="1">
      <alignment vertical="center"/>
    </xf>
    <xf numFmtId="0" fontId="1" fillId="0" borderId="45" xfId="0" applyFont="1" applyFill="1" applyBorder="1" applyAlignment="1">
      <alignment horizontal="right"/>
    </xf>
    <xf numFmtId="0" fontId="0" fillId="0" borderId="52" xfId="0" applyBorder="1" applyAlignment="1">
      <alignment horizontal="right"/>
    </xf>
    <xf numFmtId="0" fontId="0" fillId="0" borderId="38" xfId="0" applyBorder="1" applyAlignment="1">
      <alignment horizontal="right"/>
    </xf>
    <xf numFmtId="2" fontId="4" fillId="0" borderId="13" xfId="0" applyNumberFormat="1" applyFont="1" applyFill="1" applyBorder="1" applyAlignment="1">
      <alignment horizontal="center" vertical="center"/>
    </xf>
    <xf numFmtId="0" fontId="46" fillId="0" borderId="6" xfId="0" applyFont="1" applyFill="1" applyBorder="1" applyAlignment="1">
      <alignment horizontal="center" vertical="center"/>
    </xf>
    <xf numFmtId="0" fontId="46" fillId="0" borderId="30" xfId="0" applyFont="1" applyFill="1" applyBorder="1" applyAlignment="1">
      <alignment horizontal="center" vertical="center"/>
    </xf>
    <xf numFmtId="0" fontId="4" fillId="0" borderId="3" xfId="0" applyFont="1" applyFill="1" applyBorder="1" applyAlignment="1">
      <alignment vertical="center" wrapText="1"/>
    </xf>
    <xf numFmtId="0" fontId="4" fillId="0" borderId="3" xfId="0" applyFont="1" applyFill="1" applyBorder="1" applyAlignment="1">
      <alignment vertical="center"/>
    </xf>
    <xf numFmtId="0" fontId="4" fillId="0" borderId="13" xfId="0" applyFont="1" applyFill="1" applyBorder="1"/>
    <xf numFmtId="0" fontId="46" fillId="0" borderId="6" xfId="0" applyFont="1" applyFill="1" applyBorder="1"/>
    <xf numFmtId="0" fontId="46" fillId="0" borderId="30" xfId="0" applyFont="1" applyFill="1" applyBorder="1"/>
    <xf numFmtId="0" fontId="4" fillId="0" borderId="13" xfId="0" applyFont="1" applyFill="1" applyBorder="1" applyAlignment="1">
      <alignment horizontal="center" vertical="center"/>
    </xf>
    <xf numFmtId="49" fontId="4" fillId="0" borderId="13" xfId="0" applyNumberFormat="1" applyFont="1" applyFill="1" applyBorder="1" applyAlignment="1">
      <alignment horizontal="center" vertical="center"/>
    </xf>
    <xf numFmtId="1" fontId="4" fillId="0" borderId="13"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0" fillId="0" borderId="6" xfId="0" applyNumberFormat="1" applyFont="1" applyFill="1" applyBorder="1" applyAlignment="1">
      <alignment horizontal="center" vertical="center"/>
    </xf>
    <xf numFmtId="4" fontId="0" fillId="0" borderId="30" xfId="0" applyNumberFormat="1" applyFont="1" applyFill="1" applyBorder="1" applyAlignment="1">
      <alignment horizontal="center" vertical="center"/>
    </xf>
    <xf numFmtId="0" fontId="32" fillId="0" borderId="13" xfId="0" applyFont="1" applyFill="1" applyBorder="1" applyAlignment="1">
      <alignment vertical="center" wrapText="1"/>
    </xf>
    <xf numFmtId="0" fontId="32" fillId="0" borderId="6" xfId="0" applyFont="1" applyFill="1" applyBorder="1" applyAlignment="1">
      <alignment vertical="center" wrapText="1"/>
    </xf>
    <xf numFmtId="0" fontId="32" fillId="0" borderId="30" xfId="0" applyFont="1" applyFill="1" applyBorder="1" applyAlignment="1">
      <alignment vertical="center" wrapText="1"/>
    </xf>
    <xf numFmtId="0" fontId="0" fillId="0" borderId="13" xfId="0" applyFont="1" applyFill="1" applyBorder="1"/>
    <xf numFmtId="0" fontId="0" fillId="0" borderId="6" xfId="0" applyFont="1" applyFill="1" applyBorder="1"/>
    <xf numFmtId="0" fontId="0" fillId="0" borderId="30" xfId="0" applyFont="1" applyFill="1" applyBorder="1"/>
    <xf numFmtId="0" fontId="32" fillId="0" borderId="13" xfId="0" applyFont="1" applyFill="1" applyBorder="1" applyAlignment="1">
      <alignment horizontal="center" vertical="center"/>
    </xf>
    <xf numFmtId="0" fontId="32" fillId="0" borderId="6" xfId="0" applyFont="1" applyFill="1" applyBorder="1" applyAlignment="1">
      <alignment horizontal="center" vertical="center"/>
    </xf>
    <xf numFmtId="0" fontId="32" fillId="0" borderId="30" xfId="0" applyFont="1" applyFill="1" applyBorder="1" applyAlignment="1">
      <alignment horizontal="center" vertical="center"/>
    </xf>
    <xf numFmtId="0" fontId="33" fillId="0" borderId="3" xfId="0" applyFont="1" applyFill="1" applyBorder="1" applyAlignment="1">
      <alignment vertical="center" wrapText="1"/>
    </xf>
    <xf numFmtId="0" fontId="33" fillId="0" borderId="3" xfId="0" applyFont="1" applyFill="1" applyBorder="1" applyAlignment="1">
      <alignment vertical="center"/>
    </xf>
    <xf numFmtId="0" fontId="1" fillId="0" borderId="13" xfId="0" applyFont="1" applyFill="1" applyBorder="1"/>
    <xf numFmtId="0" fontId="1" fillId="0" borderId="13" xfId="0" applyFont="1" applyFill="1" applyBorder="1" applyAlignment="1">
      <alignment vertical="center" wrapText="1"/>
    </xf>
    <xf numFmtId="0" fontId="0" fillId="0" borderId="6" xfId="0" applyBorder="1" applyAlignment="1">
      <alignment vertical="center" wrapText="1"/>
    </xf>
    <xf numFmtId="0" fontId="6" fillId="0" borderId="3" xfId="0" applyFont="1" applyFill="1" applyBorder="1" applyAlignment="1">
      <alignment horizontal="left" vertical="center" wrapText="1"/>
    </xf>
    <xf numFmtId="0" fontId="0" fillId="0" borderId="3" xfId="0" applyFill="1" applyBorder="1" applyAlignment="1">
      <alignment vertical="center" wrapText="1"/>
    </xf>
    <xf numFmtId="49" fontId="11" fillId="0" borderId="13"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xf>
    <xf numFmtId="49" fontId="11" fillId="0" borderId="30" xfId="0" applyNumberFormat="1" applyFont="1" applyFill="1" applyBorder="1" applyAlignment="1">
      <alignment horizontal="center" vertical="center"/>
    </xf>
    <xf numFmtId="166" fontId="11" fillId="0" borderId="30" xfId="0" applyNumberFormat="1" applyFont="1" applyFill="1" applyBorder="1" applyAlignment="1">
      <alignment vertical="center"/>
    </xf>
    <xf numFmtId="0" fontId="1" fillId="0" borderId="13" xfId="0" applyFont="1" applyFill="1" applyBorder="1" applyAlignment="1">
      <alignment vertical="center"/>
    </xf>
    <xf numFmtId="2" fontId="4" fillId="0" borderId="6" xfId="0" applyNumberFormat="1" applyFont="1" applyFill="1" applyBorder="1" applyAlignment="1">
      <alignment horizontal="center" vertical="center"/>
    </xf>
    <xf numFmtId="2" fontId="4" fillId="0" borderId="30" xfId="0" applyNumberFormat="1" applyFont="1" applyFill="1" applyBorder="1" applyAlignment="1">
      <alignment horizontal="center" vertical="center"/>
    </xf>
    <xf numFmtId="2" fontId="4" fillId="0" borderId="13" xfId="0"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wrapText="1"/>
    </xf>
    <xf numFmtId="2" fontId="4" fillId="0" borderId="30"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30" xfId="0" applyFont="1" applyFill="1" applyBorder="1" applyAlignment="1">
      <alignment horizontal="center" vertical="center"/>
    </xf>
    <xf numFmtId="0" fontId="4" fillId="6" borderId="13" xfId="0" applyFont="1" applyFill="1" applyBorder="1" applyAlignment="1">
      <alignment horizontal="center" vertical="center" wrapText="1"/>
    </xf>
    <xf numFmtId="0" fontId="4" fillId="6" borderId="30" xfId="0" applyFont="1" applyFill="1" applyBorder="1" applyAlignment="1">
      <alignment horizontal="center" vertical="center" wrapText="1"/>
    </xf>
    <xf numFmtId="49" fontId="24" fillId="6" borderId="13" xfId="0" applyNumberFormat="1" applyFont="1" applyFill="1" applyBorder="1" applyAlignment="1">
      <alignment horizontal="center" vertical="center" wrapText="1"/>
    </xf>
    <xf numFmtId="49" fontId="24" fillId="6" borderId="30" xfId="0" applyNumberFormat="1" applyFont="1" applyFill="1" applyBorder="1" applyAlignment="1">
      <alignment horizontal="center" vertical="center" wrapText="1"/>
    </xf>
    <xf numFmtId="0" fontId="1" fillId="0" borderId="3" xfId="0" applyFont="1" applyFill="1" applyBorder="1" applyAlignment="1">
      <alignment vertical="top" wrapText="1"/>
    </xf>
    <xf numFmtId="0" fontId="0" fillId="0" borderId="3" xfId="0" applyFill="1" applyBorder="1" applyAlignment="1">
      <alignment vertical="top" wrapText="1"/>
    </xf>
    <xf numFmtId="0" fontId="1" fillId="0" borderId="8" xfId="0" applyFont="1" applyFill="1" applyBorder="1" applyAlignment="1">
      <alignment vertical="top" wrapText="1"/>
    </xf>
    <xf numFmtId="0" fontId="0" fillId="0" borderId="8" xfId="0" applyFill="1" applyBorder="1" applyAlignment="1">
      <alignment vertical="top" wrapText="1"/>
    </xf>
    <xf numFmtId="0" fontId="1" fillId="0" borderId="3" xfId="0" applyFont="1" applyFill="1" applyBorder="1" applyAlignment="1">
      <alignment horizontal="center" vertical="top" wrapText="1"/>
    </xf>
    <xf numFmtId="0" fontId="0" fillId="0" borderId="3" xfId="0" applyFill="1" applyBorder="1" applyAlignment="1">
      <alignment horizontal="center" vertical="top" wrapText="1"/>
    </xf>
    <xf numFmtId="49" fontId="1" fillId="0" borderId="24"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3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xf numFmtId="0" fontId="1" fillId="0" borderId="30" xfId="0" applyFont="1" applyFill="1" applyBorder="1" applyAlignment="1">
      <alignment horizontal="center" vertical="top" wrapText="1"/>
    </xf>
    <xf numFmtId="0" fontId="1" fillId="0" borderId="3" xfId="0" applyFont="1" applyFill="1" applyBorder="1" applyAlignment="1">
      <alignment horizontal="center" vertical="top"/>
    </xf>
    <xf numFmtId="0" fontId="1" fillId="0" borderId="6" xfId="0" applyFont="1" applyFill="1" applyBorder="1" applyAlignment="1">
      <alignment horizontal="center" vertical="top" wrapText="1"/>
    </xf>
    <xf numFmtId="49" fontId="11" fillId="0" borderId="3" xfId="0" applyNumberFormat="1" applyFont="1" applyFill="1" applyBorder="1" applyAlignment="1">
      <alignment horizontal="right" vertical="center"/>
    </xf>
    <xf numFmtId="0" fontId="0" fillId="0" borderId="3" xfId="0" applyFill="1" applyBorder="1" applyAlignment="1">
      <alignment horizontal="right" vertical="center"/>
    </xf>
    <xf numFmtId="49" fontId="11" fillId="0" borderId="24" xfId="0" applyNumberFormat="1" applyFont="1" applyFill="1" applyBorder="1" applyAlignment="1"/>
    <xf numFmtId="0" fontId="0" fillId="0" borderId="32" xfId="0" applyBorder="1" applyAlignment="1"/>
    <xf numFmtId="0" fontId="3" fillId="0" borderId="45" xfId="0" applyFont="1" applyFill="1" applyBorder="1" applyAlignment="1">
      <alignment horizontal="center" vertical="center"/>
    </xf>
    <xf numFmtId="0" fontId="0" fillId="0" borderId="52" xfId="0" applyBorder="1" applyAlignment="1">
      <alignment horizontal="center" vertical="center"/>
    </xf>
    <xf numFmtId="0" fontId="0" fillId="0" borderId="38" xfId="0" applyBorder="1" applyAlignment="1">
      <alignment horizontal="center" vertical="center"/>
    </xf>
    <xf numFmtId="0" fontId="11" fillId="0" borderId="3" xfId="0"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0" fontId="37" fillId="0" borderId="30" xfId="0" applyFont="1" applyFill="1" applyBorder="1" applyAlignment="1">
      <alignment horizontal="center" vertical="center" wrapText="1"/>
    </xf>
    <xf numFmtId="4" fontId="11" fillId="0" borderId="3" xfId="0" applyNumberFormat="1" applyFont="1" applyFill="1" applyBorder="1" applyAlignment="1">
      <alignment horizontal="right" wrapText="1"/>
    </xf>
    <xf numFmtId="0" fontId="1" fillId="0" borderId="13" xfId="0" applyFont="1" applyFill="1" applyBorder="1" applyAlignment="1">
      <alignment horizontal="left" vertical="top" wrapText="1"/>
    </xf>
    <xf numFmtId="49" fontId="1" fillId="0" borderId="21" xfId="0" applyNumberFormat="1" applyFont="1" applyFill="1" applyBorder="1" applyAlignment="1">
      <alignment wrapText="1"/>
    </xf>
    <xf numFmtId="0" fontId="0" fillId="0" borderId="14" xfId="0" applyBorder="1" applyAlignment="1">
      <alignment wrapText="1"/>
    </xf>
    <xf numFmtId="0" fontId="1" fillId="2" borderId="17" xfId="0" applyFont="1" applyFill="1" applyBorder="1" applyAlignment="1">
      <alignment horizontal="left" vertical="top" wrapText="1"/>
    </xf>
    <xf numFmtId="0" fontId="0" fillId="0" borderId="6" xfId="0" applyBorder="1" applyAlignment="1">
      <alignment horizontal="left" vertical="top" wrapText="1"/>
    </xf>
    <xf numFmtId="49" fontId="1" fillId="0" borderId="24" xfId="0" applyNumberFormat="1" applyFont="1" applyFill="1" applyBorder="1" applyAlignment="1"/>
    <xf numFmtId="49" fontId="1" fillId="0" borderId="28" xfId="0" applyNumberFormat="1" applyFont="1" applyFill="1" applyBorder="1" applyAlignment="1"/>
    <xf numFmtId="0" fontId="0" fillId="0" borderId="28" xfId="0" applyBorder="1" applyAlignment="1"/>
    <xf numFmtId="0" fontId="0" fillId="0" borderId="6" xfId="0" applyFill="1" applyBorder="1" applyAlignment="1"/>
    <xf numFmtId="0" fontId="1" fillId="2" borderId="3" xfId="0" applyFont="1" applyFill="1" applyBorder="1" applyAlignment="1">
      <alignment horizontal="left" vertical="center" wrapText="1"/>
    </xf>
    <xf numFmtId="0" fontId="0" fillId="0" borderId="3" xfId="0" applyBorder="1" applyAlignment="1">
      <alignment horizontal="left" vertical="center" wrapText="1"/>
    </xf>
    <xf numFmtId="49" fontId="11" fillId="0" borderId="21" xfId="0" applyNumberFormat="1" applyFont="1" applyFill="1" applyBorder="1" applyAlignment="1">
      <alignment vertical="center" wrapText="1"/>
    </xf>
    <xf numFmtId="0" fontId="0" fillId="0" borderId="28" xfId="0" applyFill="1" applyBorder="1" applyAlignment="1">
      <alignment vertical="center" wrapText="1"/>
    </xf>
    <xf numFmtId="0" fontId="0" fillId="0" borderId="14" xfId="0" applyBorder="1" applyAlignment="1">
      <alignment vertical="center" wrapText="1"/>
    </xf>
    <xf numFmtId="0" fontId="1" fillId="0" borderId="17" xfId="0" applyFont="1" applyFill="1" applyBorder="1" applyAlignment="1">
      <alignment horizontal="left" vertical="center" wrapText="1"/>
    </xf>
    <xf numFmtId="0" fontId="0" fillId="0" borderId="6" xfId="0" applyFill="1" applyBorder="1" applyAlignment="1">
      <alignment horizontal="left" wrapText="1"/>
    </xf>
    <xf numFmtId="0" fontId="0" fillId="0" borderId="15" xfId="0" applyBorder="1" applyAlignment="1">
      <alignment horizontal="left" wrapText="1"/>
    </xf>
    <xf numFmtId="0" fontId="1" fillId="2" borderId="3" xfId="0" applyFont="1" applyFill="1" applyBorder="1" applyAlignment="1">
      <alignment horizontal="left" vertical="top" wrapText="1"/>
    </xf>
    <xf numFmtId="0" fontId="0" fillId="0" borderId="3" xfId="0" applyBorder="1" applyAlignment="1">
      <alignment horizontal="left" vertical="top" wrapText="1"/>
    </xf>
    <xf numFmtId="49" fontId="11" fillId="0" borderId="58" xfId="0" applyNumberFormat="1" applyFont="1" applyFill="1" applyBorder="1" applyAlignment="1">
      <alignment horizontal="right" vertical="center"/>
    </xf>
    <xf numFmtId="0" fontId="0" fillId="0" borderId="47" xfId="0" applyFill="1" applyBorder="1" applyAlignment="1">
      <alignment horizontal="right" vertical="center"/>
    </xf>
    <xf numFmtId="0" fontId="0" fillId="0" borderId="59" xfId="0" applyFill="1" applyBorder="1" applyAlignment="1">
      <alignment horizontal="right" vertical="center"/>
    </xf>
    <xf numFmtId="49" fontId="1" fillId="0" borderId="11" xfId="0" applyNumberFormat="1" applyFont="1" applyBorder="1"/>
    <xf numFmtId="0" fontId="0" fillId="0" borderId="11" xfId="0" applyBorder="1"/>
    <xf numFmtId="0" fontId="1" fillId="0" borderId="13" xfId="0" applyFont="1" applyFill="1" applyBorder="1" applyAlignment="1">
      <alignment vertical="top" wrapText="1"/>
    </xf>
    <xf numFmtId="0" fontId="1" fillId="0" borderId="30" xfId="0" applyFont="1" applyFill="1" applyBorder="1" applyAlignment="1">
      <alignment vertical="top" wrapText="1"/>
    </xf>
    <xf numFmtId="0" fontId="2" fillId="0" borderId="3" xfId="0" applyFont="1" applyFill="1" applyBorder="1" applyAlignment="1">
      <alignment horizontal="center" vertical="center" wrapText="1"/>
    </xf>
    <xf numFmtId="0" fontId="1" fillId="0" borderId="45" xfId="0" applyFont="1" applyFill="1" applyBorder="1" applyAlignment="1">
      <alignment horizontal="center" vertical="top" wrapText="1"/>
    </xf>
    <xf numFmtId="0" fontId="1" fillId="0" borderId="52"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3" xfId="0" applyFont="1" applyFill="1" applyBorder="1" applyAlignment="1">
      <alignment vertical="center" wrapText="1"/>
    </xf>
    <xf numFmtId="0" fontId="33" fillId="0" borderId="21" xfId="0" applyFont="1" applyBorder="1" applyAlignment="1">
      <alignment horizontal="left" vertical="center" wrapText="1"/>
    </xf>
    <xf numFmtId="0" fontId="0" fillId="0" borderId="28" xfId="0" applyBorder="1" applyAlignment="1">
      <alignment horizontal="left" vertical="center" wrapText="1"/>
    </xf>
    <xf numFmtId="0" fontId="0" fillId="0" borderId="14" xfId="0" applyBorder="1" applyAlignment="1">
      <alignment horizontal="left" vertical="center" wrapText="1"/>
    </xf>
    <xf numFmtId="0" fontId="11" fillId="0" borderId="3" xfId="0" applyFont="1" applyFill="1" applyBorder="1" applyAlignment="1">
      <alignment horizontal="left" vertical="top" wrapText="1"/>
    </xf>
    <xf numFmtId="0" fontId="0" fillId="0" borderId="3" xfId="0" applyFill="1" applyBorder="1" applyAlignment="1">
      <alignment horizontal="left" vertical="top" wrapText="1"/>
    </xf>
    <xf numFmtId="0" fontId="1" fillId="0" borderId="6"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28" xfId="0" applyNumberFormat="1" applyFont="1" applyBorder="1" applyAlignment="1">
      <alignment horizontal="left" wrapText="1"/>
    </xf>
    <xf numFmtId="0" fontId="0" fillId="0" borderId="32" xfId="0" applyBorder="1" applyAlignment="1">
      <alignment horizontal="left" wrapText="1"/>
    </xf>
    <xf numFmtId="0" fontId="1" fillId="2" borderId="6" xfId="0" applyFont="1" applyFill="1" applyBorder="1" applyAlignment="1">
      <alignment horizontal="left" vertical="center" wrapText="1"/>
    </xf>
    <xf numFmtId="49" fontId="1" fillId="0" borderId="24" xfId="0" applyNumberFormat="1" applyFont="1" applyBorder="1" applyAlignment="1">
      <alignment horizontal="left" wrapText="1"/>
    </xf>
    <xf numFmtId="0" fontId="1" fillId="0" borderId="13" xfId="0" applyFont="1" applyBorder="1" applyAlignment="1">
      <alignment horizontal="left" vertical="top" wrapText="1"/>
    </xf>
    <xf numFmtId="49" fontId="1" fillId="0" borderId="24" xfId="0" applyNumberFormat="1" applyFont="1" applyBorder="1" applyAlignment="1">
      <alignment horizontal="left"/>
    </xf>
    <xf numFmtId="0" fontId="0" fillId="0" borderId="32" xfId="0" applyBorder="1" applyAlignment="1">
      <alignment horizontal="left"/>
    </xf>
    <xf numFmtId="0" fontId="1" fillId="2" borderId="13" xfId="0" applyFont="1" applyFill="1" applyBorder="1" applyAlignment="1">
      <alignment horizontal="left" vertical="top" wrapText="1"/>
    </xf>
    <xf numFmtId="0" fontId="0" fillId="0" borderId="6" xfId="0" applyBorder="1" applyAlignment="1">
      <alignment horizontal="left" vertical="center" wrapText="1"/>
    </xf>
    <xf numFmtId="0" fontId="1" fillId="6" borderId="17" xfId="0" applyFont="1" applyFill="1" applyBorder="1" applyAlignment="1">
      <alignment horizontal="left" vertical="top" wrapText="1"/>
    </xf>
    <xf numFmtId="0" fontId="0" fillId="0" borderId="15" xfId="0" applyBorder="1" applyAlignment="1">
      <alignment horizontal="left" vertical="top" wrapText="1"/>
    </xf>
    <xf numFmtId="49" fontId="0" fillId="0" borderId="24" xfId="0" applyNumberFormat="1" applyBorder="1" applyAlignment="1">
      <alignment horizontal="left" wrapText="1"/>
    </xf>
    <xf numFmtId="0" fontId="0" fillId="0" borderId="28" xfId="0" applyBorder="1" applyAlignment="1">
      <alignment horizontal="left" wrapText="1"/>
    </xf>
    <xf numFmtId="0" fontId="0" fillId="0" borderId="28" xfId="0" applyBorder="1" applyAlignment="1">
      <alignment wrapText="1"/>
    </xf>
    <xf numFmtId="49" fontId="1" fillId="0" borderId="28" xfId="0" applyNumberFormat="1" applyFont="1" applyBorder="1" applyAlignment="1">
      <alignment vertical="center" wrapText="1"/>
    </xf>
    <xf numFmtId="0" fontId="0" fillId="0" borderId="28" xfId="0" applyBorder="1" applyAlignment="1">
      <alignment vertical="center" wrapText="1"/>
    </xf>
    <xf numFmtId="49" fontId="1" fillId="0" borderId="24" xfId="0" applyNumberFormat="1" applyFont="1" applyBorder="1" applyAlignment="1">
      <alignment vertical="center" wrapText="1"/>
    </xf>
    <xf numFmtId="0" fontId="0" fillId="0" borderId="32" xfId="0" applyBorder="1" applyAlignment="1">
      <alignment vertical="center" wrapText="1"/>
    </xf>
    <xf numFmtId="49" fontId="1" fillId="2" borderId="11" xfId="0" applyNumberFormat="1" applyFont="1" applyFill="1" applyBorder="1" applyAlignment="1">
      <alignment vertical="center" wrapText="1"/>
    </xf>
    <xf numFmtId="0" fontId="0" fillId="0" borderId="11" xfId="0" applyBorder="1" applyAlignment="1">
      <alignment vertical="center" wrapText="1"/>
    </xf>
    <xf numFmtId="49" fontId="1" fillId="0" borderId="28" xfId="0" applyNumberFormat="1" applyFont="1" applyBorder="1" applyAlignment="1">
      <alignment wrapText="1"/>
    </xf>
    <xf numFmtId="49" fontId="1" fillId="0" borderId="24" xfId="0" applyNumberFormat="1" applyFont="1" applyBorder="1" applyAlignment="1">
      <alignment wrapText="1"/>
    </xf>
    <xf numFmtId="0" fontId="0" fillId="0" borderId="32" xfId="0" applyBorder="1" applyAlignment="1">
      <alignment wrapText="1"/>
    </xf>
    <xf numFmtId="0" fontId="1" fillId="0" borderId="6" xfId="0" applyFont="1" applyBorder="1" applyAlignment="1">
      <alignment horizontal="left" vertical="top" wrapText="1"/>
    </xf>
    <xf numFmtId="2" fontId="11" fillId="0" borderId="54" xfId="0" applyNumberFormat="1" applyFont="1" applyFill="1" applyBorder="1" applyAlignment="1">
      <alignment horizontal="center" vertical="center" wrapText="1"/>
    </xf>
    <xf numFmtId="2" fontId="0" fillId="0" borderId="51" xfId="0" applyNumberFormat="1" applyFill="1" applyBorder="1" applyAlignment="1">
      <alignment horizontal="center" vertical="center" wrapText="1"/>
    </xf>
    <xf numFmtId="2" fontId="0" fillId="0" borderId="55" xfId="0" applyNumberForma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 fillId="2" borderId="6" xfId="0" applyFont="1" applyFill="1" applyBorder="1" applyAlignment="1">
      <alignment horizontal="left" vertical="top" wrapText="1"/>
    </xf>
    <xf numFmtId="49" fontId="1" fillId="0" borderId="24" xfId="0" applyNumberFormat="1" applyFont="1" applyBorder="1" applyAlignment="1">
      <alignment horizontal="left" vertical="center" wrapText="1"/>
    </xf>
    <xf numFmtId="0" fontId="0" fillId="0" borderId="32" xfId="0" applyBorder="1" applyAlignment="1">
      <alignment horizontal="left" vertical="center" wrapText="1"/>
    </xf>
    <xf numFmtId="0" fontId="12" fillId="0" borderId="1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37" fillId="0" borderId="32" xfId="0" applyFont="1" applyBorder="1" applyAlignment="1">
      <alignment horizontal="center" vertical="center" wrapText="1"/>
    </xf>
    <xf numFmtId="49" fontId="3" fillId="0" borderId="24" xfId="0" applyNumberFormat="1" applyFont="1" applyFill="1" applyBorder="1" applyAlignment="1">
      <alignment horizontal="center" vertical="center" wrapText="1"/>
    </xf>
    <xf numFmtId="49" fontId="3" fillId="0" borderId="28" xfId="0" applyNumberFormat="1" applyFont="1" applyFill="1" applyBorder="1" applyAlignment="1">
      <alignment horizontal="center" vertical="center" wrapText="1"/>
    </xf>
    <xf numFmtId="4" fontId="11" fillId="0" borderId="3" xfId="0" applyNumberFormat="1" applyFont="1" applyFill="1" applyBorder="1" applyAlignment="1">
      <alignment horizontal="right" vertical="center"/>
    </xf>
    <xf numFmtId="0" fontId="0" fillId="0" borderId="3" xfId="0" applyFont="1" applyFill="1" applyBorder="1" applyAlignment="1">
      <alignment horizontal="right" vertical="center"/>
    </xf>
    <xf numFmtId="0" fontId="11" fillId="0" borderId="13" xfId="0" applyFont="1" applyFill="1" applyBorder="1" applyAlignment="1">
      <alignment horizontal="left" vertical="top" wrapText="1"/>
    </xf>
    <xf numFmtId="49" fontId="11" fillId="0" borderId="24" xfId="0" applyNumberFormat="1" applyFont="1" applyFill="1" applyBorder="1" applyAlignment="1">
      <alignment vertical="center"/>
    </xf>
    <xf numFmtId="0" fontId="0" fillId="0" borderId="28" xfId="0" applyBorder="1" applyAlignment="1">
      <alignment vertical="center"/>
    </xf>
    <xf numFmtId="0" fontId="0" fillId="0" borderId="32" xfId="0" applyBorder="1" applyAlignment="1">
      <alignment vertical="center"/>
    </xf>
    <xf numFmtId="0" fontId="1" fillId="6" borderId="17" xfId="0" applyFont="1" applyFill="1" applyBorder="1" applyAlignment="1">
      <alignment vertical="center" wrapText="1"/>
    </xf>
    <xf numFmtId="0" fontId="0" fillId="6" borderId="6" xfId="0" applyFill="1" applyBorder="1" applyAlignment="1">
      <alignment vertical="center" wrapText="1"/>
    </xf>
    <xf numFmtId="0" fontId="0" fillId="6" borderId="15" xfId="0" applyFill="1" applyBorder="1" applyAlignment="1">
      <alignment vertical="center" wrapText="1"/>
    </xf>
    <xf numFmtId="0" fontId="11" fillId="0" borderId="13" xfId="0" applyFont="1" applyFill="1" applyBorder="1" applyAlignment="1">
      <alignment vertical="top" wrapText="1"/>
    </xf>
    <xf numFmtId="0" fontId="1" fillId="0" borderId="24" xfId="0" applyFont="1" applyFill="1" applyBorder="1" applyAlignment="1">
      <alignment vertical="center" wrapText="1"/>
    </xf>
    <xf numFmtId="49" fontId="1" fillId="0" borderId="28" xfId="0" applyNumberFormat="1" applyFont="1" applyBorder="1" applyAlignment="1">
      <alignment horizontal="left" vertical="center" wrapText="1"/>
    </xf>
    <xf numFmtId="49" fontId="11" fillId="0" borderId="28" xfId="0" applyNumberFormat="1" applyFont="1" applyFill="1" applyBorder="1" applyAlignment="1">
      <alignment horizontal="left" vertical="center" wrapText="1"/>
    </xf>
    <xf numFmtId="0" fontId="0" fillId="0" borderId="28" xfId="0" applyFill="1" applyBorder="1" applyAlignment="1">
      <alignment horizontal="left" vertical="center" wrapText="1"/>
    </xf>
    <xf numFmtId="0" fontId="0" fillId="0" borderId="14" xfId="0" applyFill="1" applyBorder="1" applyAlignment="1">
      <alignment horizontal="left" vertical="center" wrapText="1"/>
    </xf>
    <xf numFmtId="0" fontId="11" fillId="0" borderId="3" xfId="0" applyFont="1" applyBorder="1" applyAlignment="1">
      <alignment horizontal="center" vertical="center" wrapText="1"/>
    </xf>
    <xf numFmtId="164" fontId="4" fillId="0" borderId="13" xfId="8" applyFont="1" applyFill="1" applyBorder="1" applyAlignment="1">
      <alignment vertical="center" wrapText="1"/>
    </xf>
    <xf numFmtId="164" fontId="4" fillId="0" borderId="26" xfId="8" applyFont="1" applyFill="1" applyBorder="1" applyAlignment="1">
      <alignment vertical="center" wrapText="1"/>
    </xf>
    <xf numFmtId="0" fontId="0" fillId="0" borderId="31" xfId="0" applyBorder="1" applyAlignment="1">
      <alignment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0" fontId="6"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28" xfId="0" applyBorder="1" applyAlignment="1">
      <alignment horizontal="center" vertical="center" wrapText="1"/>
    </xf>
    <xf numFmtId="49" fontId="4" fillId="6"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30" xfId="0" applyFont="1" applyBorder="1" applyAlignment="1">
      <alignment horizontal="center" vertical="center" wrapText="1"/>
    </xf>
    <xf numFmtId="49" fontId="36" fillId="0" borderId="13" xfId="0" applyNumberFormat="1"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0" xfId="0" applyFill="1" applyBorder="1" applyAlignment="1">
      <alignment horizontal="center" vertical="center" wrapText="1"/>
    </xf>
    <xf numFmtId="0" fontId="36" fillId="0" borderId="13" xfId="0" applyFont="1" applyFill="1" applyBorder="1" applyAlignment="1">
      <alignment horizontal="center" vertical="center" wrapText="1"/>
    </xf>
    <xf numFmtId="0" fontId="4" fillId="7" borderId="13" xfId="0" applyFont="1" applyFill="1" applyBorder="1" applyAlignment="1">
      <alignment vertical="center" wrapText="1"/>
    </xf>
    <xf numFmtId="0" fontId="4" fillId="0" borderId="24" xfId="0" applyFont="1" applyFill="1" applyBorder="1" applyAlignment="1">
      <alignment horizontal="center" vertical="center" wrapText="1"/>
    </xf>
    <xf numFmtId="0" fontId="4" fillId="0" borderId="13" xfId="0" applyFont="1" applyFill="1" applyBorder="1" applyAlignment="1">
      <alignment vertical="center" wrapText="1"/>
    </xf>
    <xf numFmtId="0" fontId="0" fillId="0" borderId="6" xfId="0" applyFill="1" applyBorder="1" applyAlignment="1">
      <alignment vertical="center" wrapText="1"/>
    </xf>
    <xf numFmtId="0" fontId="0" fillId="0" borderId="30" xfId="0" applyFill="1" applyBorder="1" applyAlignment="1">
      <alignment vertical="center" wrapText="1"/>
    </xf>
    <xf numFmtId="49" fontId="4" fillId="0" borderId="24" xfId="0" applyNumberFormat="1" applyFont="1" applyFill="1" applyBorder="1" applyAlignment="1">
      <alignment horizontal="center" vertical="center" wrapText="1"/>
    </xf>
    <xf numFmtId="49" fontId="0" fillId="0" borderId="28" xfId="0" applyNumberFormat="1" applyFill="1" applyBorder="1" applyAlignment="1">
      <alignment horizontal="center" vertical="center" wrapText="1"/>
    </xf>
    <xf numFmtId="49" fontId="0" fillId="0" borderId="32" xfId="0" applyNumberFormat="1" applyFill="1" applyBorder="1" applyAlignment="1">
      <alignment horizontal="center" vertical="center" wrapText="1"/>
    </xf>
    <xf numFmtId="0" fontId="33" fillId="0" borderId="13" xfId="0" applyFont="1" applyFill="1" applyBorder="1" applyAlignment="1">
      <alignment vertical="center" wrapText="1"/>
    </xf>
    <xf numFmtId="0" fontId="33" fillId="0" borderId="6" xfId="0" applyFont="1" applyFill="1" applyBorder="1" applyAlignment="1">
      <alignment vertical="center" wrapText="1"/>
    </xf>
    <xf numFmtId="0" fontId="33" fillId="0" borderId="30" xfId="0" applyFont="1" applyFill="1" applyBorder="1" applyAlignment="1">
      <alignment vertical="center" wrapText="1"/>
    </xf>
    <xf numFmtId="0" fontId="33" fillId="0" borderId="13" xfId="0" applyFont="1" applyFill="1" applyBorder="1" applyAlignment="1">
      <alignment horizontal="center" vertical="top"/>
    </xf>
    <xf numFmtId="0" fontId="33" fillId="0" borderId="6" xfId="0" applyFont="1" applyBorder="1" applyAlignment="1">
      <alignment horizontal="center" vertical="top"/>
    </xf>
    <xf numFmtId="0" fontId="33" fillId="0" borderId="30" xfId="0" applyFont="1" applyBorder="1" applyAlignment="1">
      <alignment horizontal="center" vertical="top"/>
    </xf>
    <xf numFmtId="49" fontId="1" fillId="0" borderId="13"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0" fontId="36" fillId="0" borderId="3"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6" xfId="0" applyFill="1" applyBorder="1" applyAlignment="1">
      <alignment horizontal="center" vertical="center"/>
    </xf>
    <xf numFmtId="0" fontId="0" fillId="0" borderId="30" xfId="0" applyFill="1" applyBorder="1" applyAlignment="1">
      <alignment horizontal="center" vertical="center"/>
    </xf>
    <xf numFmtId="49" fontId="33" fillId="0" borderId="24" xfId="0" applyNumberFormat="1" applyFont="1" applyFill="1" applyBorder="1" applyAlignment="1">
      <alignment horizontal="center" vertical="center" wrapText="1"/>
    </xf>
    <xf numFmtId="49" fontId="33" fillId="0" borderId="28" xfId="0" applyNumberFormat="1" applyFont="1" applyFill="1" applyBorder="1" applyAlignment="1">
      <alignment horizontal="center" vertical="center" wrapText="1"/>
    </xf>
    <xf numFmtId="49" fontId="33" fillId="0" borderId="32" xfId="0" applyNumberFormat="1" applyFont="1" applyFill="1" applyBorder="1" applyAlignment="1">
      <alignment horizontal="center" vertical="center" wrapText="1"/>
    </xf>
    <xf numFmtId="0" fontId="21" fillId="0" borderId="3" xfId="0" applyFont="1" applyBorder="1" applyAlignment="1">
      <alignment horizontal="center"/>
    </xf>
    <xf numFmtId="0" fontId="69" fillId="0" borderId="3" xfId="0" applyFont="1" applyBorder="1" applyAlignment="1">
      <alignment horizontal="center"/>
    </xf>
    <xf numFmtId="0" fontId="1" fillId="0" borderId="31" xfId="0" applyFont="1" applyFill="1" applyBorder="1" applyAlignment="1">
      <alignment horizontal="center" vertical="top" wrapText="1"/>
    </xf>
    <xf numFmtId="0" fontId="33" fillId="0" borderId="28"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0" fillId="0" borderId="49" xfId="0" applyFill="1" applyBorder="1" applyAlignment="1">
      <alignment horizontal="center" wrapText="1"/>
    </xf>
    <xf numFmtId="0" fontId="0" fillId="0" borderId="61" xfId="0" applyFill="1" applyBorder="1" applyAlignment="1">
      <alignment horizontal="center" wrapText="1"/>
    </xf>
    <xf numFmtId="0" fontId="0" fillId="0" borderId="60" xfId="0" applyFill="1" applyBorder="1" applyAlignment="1">
      <alignment horizontal="center" wrapText="1"/>
    </xf>
    <xf numFmtId="0" fontId="0" fillId="0" borderId="62" xfId="0" applyFill="1" applyBorder="1" applyAlignment="1">
      <alignment horizontal="center" wrapText="1"/>
    </xf>
    <xf numFmtId="0" fontId="0" fillId="0" borderId="37" xfId="0" applyFill="1" applyBorder="1" applyAlignment="1">
      <alignment horizontal="center" wrapText="1"/>
    </xf>
    <xf numFmtId="0" fontId="1"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0" xfId="0" applyAlignment="1">
      <alignment horizontal="center" vertical="center" wrapText="1"/>
    </xf>
    <xf numFmtId="0" fontId="0" fillId="0" borderId="63" xfId="0" applyBorder="1" applyAlignment="1">
      <alignment horizontal="center" vertical="center" wrapText="1"/>
    </xf>
    <xf numFmtId="0" fontId="11" fillId="0" borderId="13" xfId="0" applyFont="1" applyBorder="1" applyAlignment="1">
      <alignment horizontal="center" vertical="center" wrapText="1"/>
    </xf>
    <xf numFmtId="0" fontId="32" fillId="0" borderId="13" xfId="0" applyFont="1" applyBorder="1" applyAlignment="1">
      <alignment horizontal="center" vertical="center"/>
    </xf>
    <xf numFmtId="0" fontId="32" fillId="0" borderId="6" xfId="0" applyFont="1" applyBorder="1" applyAlignment="1">
      <alignment horizontal="center" vertical="center"/>
    </xf>
    <xf numFmtId="0" fontId="32" fillId="0" borderId="30" xfId="0" applyFont="1" applyBorder="1" applyAlignment="1">
      <alignment horizontal="center" vertical="center"/>
    </xf>
    <xf numFmtId="0" fontId="32" fillId="0" borderId="13" xfId="0" applyFont="1" applyBorder="1" applyAlignment="1">
      <alignment vertical="center" wrapText="1"/>
    </xf>
    <xf numFmtId="0" fontId="32" fillId="0" borderId="6" xfId="0" applyFont="1" applyBorder="1" applyAlignment="1">
      <alignment vertical="center" wrapText="1"/>
    </xf>
    <xf numFmtId="0" fontId="32" fillId="0" borderId="30" xfId="0" applyFont="1" applyBorder="1" applyAlignment="1">
      <alignment vertical="center" wrapText="1"/>
    </xf>
    <xf numFmtId="49" fontId="1" fillId="0" borderId="6" xfId="0" applyNumberFormat="1" applyFont="1" applyBorder="1" applyAlignment="1">
      <alignment horizontal="center" vertical="center" wrapText="1"/>
    </xf>
    <xf numFmtId="49" fontId="1" fillId="0" borderId="30" xfId="0" applyNumberFormat="1" applyFont="1" applyBorder="1" applyAlignment="1">
      <alignment horizontal="center" vertical="center" wrapText="1"/>
    </xf>
    <xf numFmtId="0" fontId="32" fillId="0" borderId="13" xfId="0" applyFont="1" applyBorder="1" applyAlignment="1">
      <alignment horizontal="center"/>
    </xf>
    <xf numFmtId="0" fontId="32" fillId="0" borderId="6" xfId="0" applyFont="1" applyBorder="1" applyAlignment="1">
      <alignment horizontal="center"/>
    </xf>
    <xf numFmtId="0" fontId="32" fillId="0" borderId="30" xfId="0" applyFont="1" applyBorder="1" applyAlignment="1">
      <alignment horizontal="center"/>
    </xf>
    <xf numFmtId="0" fontId="37" fillId="0" borderId="6" xfId="0" applyFont="1" applyFill="1" applyBorder="1" applyAlignment="1">
      <alignment wrapText="1"/>
    </xf>
    <xf numFmtId="0" fontId="37" fillId="0" borderId="30" xfId="0" applyFont="1" applyFill="1" applyBorder="1" applyAlignment="1">
      <alignment wrapText="1"/>
    </xf>
    <xf numFmtId="49" fontId="6" fillId="0" borderId="24" xfId="0" applyNumberFormat="1" applyFont="1" applyFill="1" applyBorder="1" applyAlignment="1">
      <alignment horizontal="left" vertical="center" wrapText="1"/>
    </xf>
    <xf numFmtId="0" fontId="37" fillId="0" borderId="28" xfId="0" applyFont="1" applyFill="1" applyBorder="1" applyAlignment="1">
      <alignment wrapText="1"/>
    </xf>
    <xf numFmtId="0" fontId="37" fillId="0" borderId="32" xfId="0" applyFont="1" applyFill="1" applyBorder="1" applyAlignment="1">
      <alignment wrapText="1"/>
    </xf>
    <xf numFmtId="0" fontId="33" fillId="0" borderId="3" xfId="0" applyFont="1" applyBorder="1" applyAlignment="1">
      <alignment horizontal="center" wrapText="1"/>
    </xf>
    <xf numFmtId="0" fontId="32" fillId="0" borderId="3" xfId="0" applyFont="1" applyBorder="1" applyAlignment="1">
      <alignment horizontal="center" vertical="center" wrapText="1"/>
    </xf>
    <xf numFmtId="49" fontId="33" fillId="0" borderId="3" xfId="0" applyNumberFormat="1" applyFont="1" applyBorder="1" applyAlignment="1">
      <alignment horizontal="center" vertical="center" wrapText="1"/>
    </xf>
    <xf numFmtId="0" fontId="33" fillId="0" borderId="6" xfId="0" applyFont="1" applyBorder="1" applyAlignment="1">
      <alignment horizontal="center" vertical="center" wrapText="1"/>
    </xf>
    <xf numFmtId="0" fontId="33" fillId="0" borderId="30" xfId="0" applyFont="1"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0" borderId="13" xfId="0" applyFont="1" applyBorder="1" applyAlignment="1">
      <alignment horizontal="justify" vertical="top" wrapText="1"/>
    </xf>
    <xf numFmtId="0" fontId="0" fillId="0" borderId="6" xfId="0" applyBorder="1" applyAlignment="1">
      <alignment horizontal="justify" vertical="top" wrapText="1"/>
    </xf>
    <xf numFmtId="0" fontId="0" fillId="0" borderId="30" xfId="0" applyBorder="1" applyAlignment="1">
      <alignment horizontal="justify" vertical="top" wrapText="1"/>
    </xf>
    <xf numFmtId="0" fontId="1" fillId="0" borderId="6" xfId="0" applyFont="1" applyBorder="1" applyAlignment="1">
      <alignment horizontal="justify" vertical="top" wrapText="1"/>
    </xf>
    <xf numFmtId="0" fontId="1" fillId="0" borderId="30" xfId="0" applyFont="1" applyBorder="1" applyAlignment="1">
      <alignment horizontal="justify" vertical="top" wrapText="1"/>
    </xf>
    <xf numFmtId="49" fontId="33" fillId="0" borderId="13" xfId="0" applyNumberFormat="1" applyFont="1" applyBorder="1" applyAlignment="1">
      <alignment horizontal="justify" vertical="top" wrapText="1"/>
    </xf>
    <xf numFmtId="49" fontId="33" fillId="0" borderId="6" xfId="0" applyNumberFormat="1" applyFont="1" applyBorder="1" applyAlignment="1">
      <alignment horizontal="justify" vertical="top" wrapText="1"/>
    </xf>
    <xf numFmtId="49" fontId="33" fillId="0" borderId="30" xfId="0" applyNumberFormat="1" applyFont="1" applyBorder="1" applyAlignment="1">
      <alignment horizontal="justify" vertical="top" wrapText="1"/>
    </xf>
    <xf numFmtId="0" fontId="1" fillId="0" borderId="24" xfId="0" applyFont="1" applyBorder="1" applyAlignment="1">
      <alignment horizontal="center" vertical="center" wrapText="1"/>
    </xf>
    <xf numFmtId="0" fontId="0" fillId="0" borderId="14" xfId="0" applyBorder="1" applyAlignment="1">
      <alignment horizontal="center" vertical="center" wrapText="1"/>
    </xf>
    <xf numFmtId="0" fontId="24" fillId="7" borderId="13" xfId="0" applyFont="1" applyFill="1" applyBorder="1" applyAlignment="1">
      <alignment vertical="center" wrapText="1"/>
    </xf>
    <xf numFmtId="0" fontId="6" fillId="7" borderId="13" xfId="0" applyFont="1" applyFill="1" applyBorder="1" applyAlignment="1">
      <alignment vertical="center" wrapText="1"/>
    </xf>
    <xf numFmtId="0" fontId="37" fillId="0" borderId="6" xfId="0" applyFont="1" applyBorder="1" applyAlignment="1">
      <alignment vertical="center" wrapText="1"/>
    </xf>
    <xf numFmtId="0" fontId="37" fillId="0" borderId="30" xfId="0" applyFont="1" applyBorder="1" applyAlignment="1">
      <alignment vertical="center" wrapText="1"/>
    </xf>
    <xf numFmtId="0" fontId="33" fillId="0" borderId="13" xfId="0" applyFont="1" applyBorder="1" applyAlignment="1">
      <alignment horizontal="justify" vertical="center" wrapText="1"/>
    </xf>
    <xf numFmtId="0" fontId="33" fillId="0" borderId="6" xfId="0" applyFont="1" applyBorder="1" applyAlignment="1">
      <alignment horizontal="justify" vertical="center" wrapText="1"/>
    </xf>
    <xf numFmtId="0" fontId="33" fillId="0" borderId="15" xfId="0" applyFont="1" applyBorder="1" applyAlignment="1">
      <alignment horizontal="justify" vertical="center" wrapText="1"/>
    </xf>
    <xf numFmtId="49" fontId="11" fillId="0" borderId="13" xfId="0" applyNumberFormat="1" applyFont="1" applyBorder="1" applyAlignment="1">
      <alignment horizontal="center" vertical="center" wrapText="1"/>
    </xf>
    <xf numFmtId="49" fontId="11" fillId="0" borderId="6" xfId="0" applyNumberFormat="1" applyFont="1" applyBorder="1" applyAlignment="1">
      <alignment horizontal="center" vertical="center" wrapText="1"/>
    </xf>
    <xf numFmtId="49" fontId="11" fillId="0" borderId="30" xfId="0" applyNumberFormat="1" applyFont="1" applyBorder="1" applyAlignment="1">
      <alignment horizontal="center" vertical="center" wrapText="1"/>
    </xf>
    <xf numFmtId="0" fontId="32" fillId="0" borderId="17" xfId="0" applyFont="1" applyBorder="1" applyAlignment="1">
      <alignment horizontal="justify" vertical="center" wrapText="1"/>
    </xf>
    <xf numFmtId="0" fontId="32" fillId="0" borderId="6" xfId="0" applyFont="1" applyBorder="1" applyAlignment="1">
      <alignment horizontal="justify" vertical="center" wrapText="1"/>
    </xf>
    <xf numFmtId="0" fontId="32" fillId="0" borderId="30" xfId="0" applyFont="1" applyBorder="1" applyAlignment="1">
      <alignment horizontal="justify" vertical="center" wrapText="1"/>
    </xf>
    <xf numFmtId="0" fontId="33" fillId="0" borderId="13" xfId="0" applyFont="1" applyBorder="1" applyAlignment="1">
      <alignment horizontal="center"/>
    </xf>
    <xf numFmtId="0" fontId="33" fillId="0" borderId="6" xfId="0" applyFont="1" applyBorder="1" applyAlignment="1">
      <alignment horizontal="center"/>
    </xf>
    <xf numFmtId="0" fontId="33" fillId="0" borderId="30" xfId="0" applyFont="1" applyBorder="1" applyAlignment="1">
      <alignment horizontal="center"/>
    </xf>
    <xf numFmtId="0" fontId="33" fillId="0" borderId="13" xfId="0" applyFont="1" applyBorder="1" applyAlignment="1">
      <alignment vertical="center" wrapText="1"/>
    </xf>
    <xf numFmtId="0" fontId="33" fillId="0" borderId="6" xfId="0" applyFont="1" applyBorder="1" applyAlignment="1">
      <alignment vertical="center" wrapText="1"/>
    </xf>
    <xf numFmtId="0" fontId="33" fillId="0" borderId="30" xfId="0" applyFont="1" applyBorder="1" applyAlignment="1">
      <alignment vertical="center" wrapText="1"/>
    </xf>
    <xf numFmtId="49" fontId="33" fillId="0" borderId="13" xfId="0" applyNumberFormat="1" applyFont="1" applyBorder="1" applyAlignment="1">
      <alignment horizontal="justify" vertical="center" wrapText="1"/>
    </xf>
    <xf numFmtId="49" fontId="33" fillId="0" borderId="6" xfId="0" applyNumberFormat="1" applyFont="1" applyBorder="1" applyAlignment="1">
      <alignment horizontal="justify" vertical="center" wrapText="1"/>
    </xf>
    <xf numFmtId="49" fontId="33" fillId="0" borderId="30" xfId="0" applyNumberFormat="1" applyFont="1" applyBorder="1" applyAlignment="1">
      <alignment horizontal="justify" vertical="center" wrapText="1"/>
    </xf>
    <xf numFmtId="0" fontId="33" fillId="0" borderId="30" xfId="0" applyFont="1" applyBorder="1" applyAlignment="1">
      <alignment horizontal="justify" vertical="center" wrapText="1"/>
    </xf>
    <xf numFmtId="0" fontId="47" fillId="0" borderId="35" xfId="0" applyFont="1" applyFill="1" applyBorder="1" applyAlignment="1">
      <alignment horizontal="center" wrapText="1"/>
    </xf>
    <xf numFmtId="0" fontId="0" fillId="0" borderId="0" xfId="0" applyFill="1" applyBorder="1" applyAlignment="1">
      <alignment horizontal="center" wrapText="1"/>
    </xf>
    <xf numFmtId="0" fontId="0" fillId="0" borderId="43" xfId="0" applyFill="1" applyBorder="1" applyAlignment="1">
      <alignment horizontal="center" wrapText="1"/>
    </xf>
    <xf numFmtId="0" fontId="47" fillId="0" borderId="39" xfId="0" applyFont="1" applyFill="1" applyBorder="1" applyAlignment="1">
      <alignment horizontal="center" wrapText="1"/>
    </xf>
    <xf numFmtId="0" fontId="0" fillId="0" borderId="27" xfId="0" applyFill="1" applyBorder="1" applyAlignment="1">
      <alignment horizontal="center" wrapText="1"/>
    </xf>
    <xf numFmtId="0" fontId="0" fillId="0" borderId="44" xfId="0" applyFill="1" applyBorder="1" applyAlignment="1">
      <alignment horizontal="center" wrapText="1"/>
    </xf>
    <xf numFmtId="0" fontId="11" fillId="0" borderId="53" xfId="0" applyFont="1" applyBorder="1" applyAlignment="1">
      <alignment horizontal="center" vertical="center" wrapText="1"/>
    </xf>
    <xf numFmtId="0" fontId="37" fillId="0" borderId="49" xfId="0" applyFont="1" applyBorder="1" applyAlignment="1">
      <alignment horizontal="center" vertical="center" wrapText="1"/>
    </xf>
    <xf numFmtId="0" fontId="37" fillId="0" borderId="61" xfId="0" applyFont="1" applyBorder="1" applyAlignment="1">
      <alignment horizontal="center" vertical="center" wrapText="1"/>
    </xf>
    <xf numFmtId="0" fontId="37" fillId="0" borderId="60" xfId="0" applyFont="1" applyBorder="1" applyAlignment="1">
      <alignment horizontal="center" vertical="center" wrapText="1"/>
    </xf>
    <xf numFmtId="0" fontId="37" fillId="0" borderId="62" xfId="0" applyFont="1" applyBorder="1" applyAlignment="1">
      <alignment horizontal="center" vertical="center" wrapText="1"/>
    </xf>
    <xf numFmtId="0" fontId="37" fillId="0" borderId="37" xfId="0" applyFont="1" applyBorder="1" applyAlignment="1">
      <alignment horizontal="center" vertical="center" wrapText="1"/>
    </xf>
    <xf numFmtId="0" fontId="37" fillId="0" borderId="6" xfId="0" applyFont="1" applyBorder="1" applyAlignment="1">
      <alignment horizontal="left" vertical="center" wrapText="1"/>
    </xf>
    <xf numFmtId="49" fontId="6" fillId="0" borderId="60" xfId="0" applyNumberFormat="1" applyFont="1" applyFill="1" applyBorder="1" applyAlignment="1">
      <alignment horizontal="left" vertical="center" wrapText="1"/>
    </xf>
    <xf numFmtId="0" fontId="0" fillId="0" borderId="60" xfId="0" applyBorder="1" applyAlignment="1">
      <alignment horizontal="left" vertical="center" wrapText="1"/>
    </xf>
    <xf numFmtId="49" fontId="33" fillId="0" borderId="13" xfId="0" applyNumberFormat="1" applyFont="1" applyBorder="1" applyAlignment="1">
      <alignment horizontal="center" vertical="center" wrapText="1"/>
    </xf>
    <xf numFmtId="0" fontId="0" fillId="0" borderId="6" xfId="0" applyBorder="1" applyAlignment="1">
      <alignment horizontal="center" wrapText="1"/>
    </xf>
    <xf numFmtId="0" fontId="0" fillId="0" borderId="15" xfId="0" applyBorder="1" applyAlignment="1">
      <alignment horizontal="center" wrapText="1"/>
    </xf>
    <xf numFmtId="0" fontId="33" fillId="0" borderId="3" xfId="0" applyFont="1" applyBorder="1" applyAlignment="1">
      <alignment horizontal="center" vertical="center" wrapText="1"/>
    </xf>
    <xf numFmtId="0" fontId="0" fillId="0" borderId="3" xfId="0" applyBorder="1" applyAlignment="1">
      <alignment horizontal="center" vertical="center" wrapText="1"/>
    </xf>
    <xf numFmtId="49" fontId="24" fillId="0" borderId="33" xfId="0" applyNumberFormat="1" applyFont="1" applyFill="1" applyBorder="1" applyAlignment="1">
      <alignment horizontal="center" vertical="center" wrapText="1"/>
    </xf>
    <xf numFmtId="49" fontId="24" fillId="0" borderId="35" xfId="0" applyNumberFormat="1" applyFont="1" applyFill="1" applyBorder="1" applyAlignment="1">
      <alignment horizontal="center" vertical="center" wrapText="1"/>
    </xf>
    <xf numFmtId="49" fontId="24" fillId="0" borderId="36" xfId="0" applyNumberFormat="1" applyFont="1" applyFill="1" applyBorder="1" applyAlignment="1">
      <alignment horizontal="center" vertical="center" wrapText="1"/>
    </xf>
    <xf numFmtId="49" fontId="23" fillId="0" borderId="33" xfId="0" applyNumberFormat="1" applyFont="1" applyFill="1" applyBorder="1" applyAlignment="1">
      <alignment horizontal="center" vertical="center" wrapText="1"/>
    </xf>
    <xf numFmtId="49" fontId="23" fillId="0" borderId="35" xfId="0" applyNumberFormat="1" applyFont="1" applyFill="1" applyBorder="1" applyAlignment="1">
      <alignment horizontal="center" vertical="center" wrapText="1"/>
    </xf>
    <xf numFmtId="49" fontId="23" fillId="0" borderId="36" xfId="0" applyNumberFormat="1" applyFont="1" applyFill="1" applyBorder="1" applyAlignment="1">
      <alignment horizontal="center" vertical="center" wrapText="1"/>
    </xf>
    <xf numFmtId="49" fontId="24" fillId="7" borderId="13" xfId="0" applyNumberFormat="1" applyFont="1" applyFill="1" applyBorder="1" applyAlignment="1">
      <alignment horizontal="center" vertical="center" wrapText="1"/>
    </xf>
    <xf numFmtId="49" fontId="24" fillId="7" borderId="6" xfId="0" applyNumberFormat="1" applyFont="1" applyFill="1" applyBorder="1" applyAlignment="1">
      <alignment horizontal="center" vertical="center" wrapText="1"/>
    </xf>
    <xf numFmtId="49" fontId="24" fillId="7" borderId="30" xfId="0" applyNumberFormat="1" applyFont="1" applyFill="1" applyBorder="1" applyAlignment="1">
      <alignment horizontal="center" vertical="center" wrapText="1"/>
    </xf>
    <xf numFmtId="49" fontId="24" fillId="7" borderId="53" xfId="0" applyNumberFormat="1" applyFont="1" applyFill="1" applyBorder="1" applyAlignment="1">
      <alignment horizontal="center" vertical="center" wrapText="1"/>
    </xf>
    <xf numFmtId="49" fontId="24" fillId="7" borderId="61" xfId="0" applyNumberFormat="1" applyFont="1" applyFill="1" applyBorder="1" applyAlignment="1">
      <alignment horizontal="center" vertical="center" wrapText="1"/>
    </xf>
    <xf numFmtId="49" fontId="24" fillId="7" borderId="62" xfId="0" applyNumberFormat="1" applyFont="1" applyFill="1" applyBorder="1" applyAlignment="1">
      <alignment horizontal="center" vertical="center" wrapText="1"/>
    </xf>
    <xf numFmtId="0" fontId="23" fillId="0" borderId="13" xfId="0" applyFont="1" applyFill="1" applyBorder="1" applyAlignment="1">
      <alignment vertical="center" wrapText="1"/>
    </xf>
    <xf numFmtId="0" fontId="24" fillId="0" borderId="13" xfId="0" applyFont="1" applyFill="1" applyBorder="1" applyAlignment="1">
      <alignment vertical="center" wrapText="1"/>
    </xf>
    <xf numFmtId="49" fontId="6" fillId="7" borderId="53" xfId="0" applyNumberFormat="1" applyFont="1" applyFill="1" applyBorder="1" applyAlignment="1">
      <alignment horizontal="center" vertical="center" wrapText="1"/>
    </xf>
    <xf numFmtId="49" fontId="6" fillId="7" borderId="61" xfId="0" applyNumberFormat="1" applyFont="1" applyFill="1" applyBorder="1" applyAlignment="1">
      <alignment horizontal="center" vertical="center" wrapText="1"/>
    </xf>
    <xf numFmtId="49" fontId="6" fillId="7" borderId="62" xfId="0" applyNumberFormat="1" applyFont="1" applyFill="1" applyBorder="1" applyAlignment="1">
      <alignment horizontal="center" vertical="center" wrapText="1"/>
    </xf>
    <xf numFmtId="49" fontId="11" fillId="0" borderId="24" xfId="0" applyNumberFormat="1" applyFont="1" applyFill="1" applyBorder="1" applyAlignment="1">
      <alignment horizontal="center" vertical="center" wrapText="1"/>
    </xf>
    <xf numFmtId="49" fontId="11" fillId="0" borderId="28" xfId="0" applyNumberFormat="1" applyFont="1" applyFill="1" applyBorder="1" applyAlignment="1">
      <alignment horizontal="center" vertical="center" wrapText="1"/>
    </xf>
    <xf numFmtId="0" fontId="37" fillId="0" borderId="3" xfId="0" applyFont="1" applyBorder="1" applyAlignment="1">
      <alignment horizontal="center" vertical="center" wrapText="1"/>
    </xf>
    <xf numFmtId="0" fontId="11" fillId="0" borderId="6" xfId="0" applyFont="1" applyFill="1" applyBorder="1" applyAlignment="1">
      <alignment horizontal="left" vertical="top" wrapText="1"/>
    </xf>
    <xf numFmtId="0" fontId="11" fillId="0" borderId="30" xfId="0" applyFont="1" applyFill="1" applyBorder="1" applyAlignment="1">
      <alignment horizontal="left" vertical="top" wrapText="1"/>
    </xf>
    <xf numFmtId="0" fontId="11" fillId="0" borderId="24"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32" xfId="0" applyFont="1" applyFill="1" applyBorder="1" applyAlignment="1">
      <alignment horizontal="center" vertical="center"/>
    </xf>
    <xf numFmtId="0" fontId="37" fillId="0" borderId="49" xfId="0" applyFont="1" applyFill="1" applyBorder="1" applyAlignment="1">
      <alignment horizontal="center" vertical="center" wrapText="1"/>
    </xf>
    <xf numFmtId="0" fontId="37" fillId="0" borderId="35" xfId="0" applyFont="1" applyFill="1" applyBorder="1" applyAlignment="1">
      <alignment horizontal="center" vertical="center" wrapText="1"/>
    </xf>
    <xf numFmtId="0" fontId="37" fillId="0" borderId="60" xfId="0" applyFont="1" applyFill="1" applyBorder="1" applyAlignment="1">
      <alignment horizontal="center" vertical="center" wrapText="1"/>
    </xf>
    <xf numFmtId="0" fontId="37" fillId="0" borderId="36" xfId="0" applyFont="1" applyFill="1" applyBorder="1" applyAlignment="1">
      <alignment horizontal="center" vertical="center" wrapText="1"/>
    </xf>
    <xf numFmtId="0" fontId="37" fillId="0" borderId="37" xfId="0" applyFont="1" applyFill="1" applyBorder="1" applyAlignment="1">
      <alignment horizontal="center" vertical="center" wrapText="1"/>
    </xf>
    <xf numFmtId="49" fontId="11" fillId="0" borderId="24" xfId="0" applyNumberFormat="1" applyFont="1" applyFill="1" applyBorder="1" applyAlignment="1">
      <alignment vertical="center" wrapText="1"/>
    </xf>
    <xf numFmtId="49" fontId="11" fillId="0" borderId="28" xfId="0" applyNumberFormat="1" applyFont="1" applyFill="1" applyBorder="1" applyAlignment="1">
      <alignment vertical="center" wrapText="1"/>
    </xf>
    <xf numFmtId="0" fontId="6" fillId="0" borderId="13" xfId="0" applyFont="1" applyBorder="1" applyAlignment="1">
      <alignment horizontal="center" vertical="center" wrapText="1"/>
    </xf>
    <xf numFmtId="0" fontId="0" fillId="0" borderId="15" xfId="0" applyBorder="1" applyAlignment="1">
      <alignment horizontal="center" vertical="center" wrapText="1"/>
    </xf>
    <xf numFmtId="0" fontId="32" fillId="0" borderId="13" xfId="0" applyFont="1" applyBorder="1" applyAlignment="1">
      <alignment vertical="top" wrapText="1"/>
    </xf>
    <xf numFmtId="0" fontId="37" fillId="0" borderId="28" xfId="0" applyFont="1" applyBorder="1" applyAlignment="1">
      <alignment horizontal="center" vertical="center" wrapText="1"/>
    </xf>
    <xf numFmtId="0" fontId="32" fillId="0" borderId="13" xfId="0" applyFont="1" applyBorder="1" applyAlignment="1">
      <alignment horizontal="left" vertical="top" wrapText="1"/>
    </xf>
    <xf numFmtId="0" fontId="11" fillId="0" borderId="28"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 xfId="0" applyFont="1" applyFill="1" applyBorder="1" applyAlignment="1">
      <alignment horizontal="center" vertical="center"/>
    </xf>
    <xf numFmtId="49" fontId="1" fillId="0" borderId="24" xfId="0" applyNumberFormat="1" applyFont="1" applyBorder="1" applyAlignment="1"/>
    <xf numFmtId="49" fontId="1" fillId="0" borderId="28" xfId="0" applyNumberFormat="1" applyFont="1" applyBorder="1" applyAlignment="1">
      <alignment horizontal="center" vertical="center" wrapText="1"/>
    </xf>
    <xf numFmtId="49" fontId="1" fillId="0" borderId="32" xfId="0" applyNumberFormat="1" applyFont="1" applyBorder="1" applyAlignment="1">
      <alignment horizontal="center" vertical="center" wrapText="1"/>
    </xf>
    <xf numFmtId="0" fontId="33" fillId="0" borderId="13" xfId="0" applyFont="1" applyBorder="1" applyAlignment="1">
      <alignment vertical="top" wrapText="1"/>
    </xf>
    <xf numFmtId="0" fontId="33" fillId="0" borderId="6" xfId="0" applyFont="1" applyBorder="1" applyAlignment="1">
      <alignment vertical="top" wrapText="1"/>
    </xf>
    <xf numFmtId="0" fontId="33" fillId="0" borderId="30" xfId="0" applyFont="1" applyBorder="1" applyAlignment="1">
      <alignment vertical="top" wrapText="1"/>
    </xf>
    <xf numFmtId="0" fontId="1" fillId="0" borderId="15" xfId="0" applyFont="1" applyBorder="1" applyAlignment="1">
      <alignment horizontal="left" vertical="top" wrapText="1"/>
    </xf>
    <xf numFmtId="0" fontId="1" fillId="0" borderId="30" xfId="0" applyFont="1" applyBorder="1" applyAlignment="1">
      <alignment horizontal="left" vertical="top" wrapText="1"/>
    </xf>
    <xf numFmtId="49" fontId="0" fillId="0" borderId="13" xfId="0" applyNumberFormat="1" applyBorder="1" applyAlignment="1">
      <alignment horizontal="center" vertical="center" wrapText="1"/>
    </xf>
    <xf numFmtId="49" fontId="0" fillId="0" borderId="6" xfId="0" applyNumberFormat="1" applyBorder="1" applyAlignment="1">
      <alignment horizontal="center" vertical="center" wrapText="1"/>
    </xf>
    <xf numFmtId="49" fontId="0" fillId="0" borderId="30" xfId="0" applyNumberFormat="1" applyBorder="1" applyAlignment="1">
      <alignment horizontal="center" vertical="center" wrapText="1"/>
    </xf>
    <xf numFmtId="0" fontId="11" fillId="0" borderId="6" xfId="0" applyFont="1" applyBorder="1" applyAlignment="1">
      <alignment horizontal="center" vertical="center" wrapText="1"/>
    </xf>
    <xf numFmtId="0" fontId="11" fillId="0" borderId="30" xfId="0" applyFont="1" applyBorder="1" applyAlignment="1">
      <alignment horizontal="center" vertical="center" wrapText="1"/>
    </xf>
    <xf numFmtId="49" fontId="1" fillId="0" borderId="14" xfId="0" applyNumberFormat="1" applyFont="1" applyBorder="1" applyAlignment="1">
      <alignment horizontal="center" vertical="center" wrapText="1"/>
    </xf>
    <xf numFmtId="0" fontId="33" fillId="0" borderId="13" xfId="0" applyFont="1" applyBorder="1" applyAlignment="1">
      <alignment horizontal="center" vertical="top" wrapText="1"/>
    </xf>
    <xf numFmtId="0" fontId="33" fillId="0" borderId="6" xfId="0" applyFont="1" applyBorder="1" applyAlignment="1">
      <alignment horizontal="center" vertical="top" wrapText="1"/>
    </xf>
    <xf numFmtId="0" fontId="33" fillId="0" borderId="30" xfId="0" applyFont="1" applyBorder="1" applyAlignment="1">
      <alignment horizontal="center" vertical="top" wrapText="1"/>
    </xf>
    <xf numFmtId="0" fontId="44" fillId="0" borderId="49" xfId="0" applyFont="1" applyBorder="1" applyAlignment="1">
      <alignment horizontal="center" vertical="center" wrapText="1"/>
    </xf>
    <xf numFmtId="0" fontId="44" fillId="0" borderId="60" xfId="0" applyFont="1" applyBorder="1" applyAlignment="1">
      <alignment horizontal="center" vertical="center" wrapText="1"/>
    </xf>
    <xf numFmtId="0" fontId="44" fillId="0" borderId="37" xfId="0" applyFont="1" applyBorder="1" applyAlignment="1">
      <alignment horizontal="center" vertical="center" wrapText="1"/>
    </xf>
    <xf numFmtId="0" fontId="3" fillId="0" borderId="0" xfId="0" applyFont="1" applyFill="1" applyAlignment="1">
      <alignment horizontal="left" wrapText="1"/>
    </xf>
    <xf numFmtId="0" fontId="1" fillId="0" borderId="21"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6"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47" fillId="0" borderId="46" xfId="0" applyFont="1" applyFill="1" applyBorder="1" applyAlignment="1">
      <alignment horizontal="center"/>
    </xf>
    <xf numFmtId="0" fontId="47" fillId="0" borderId="47" xfId="0" applyFont="1" applyFill="1" applyBorder="1" applyAlignment="1">
      <alignment horizontal="center"/>
    </xf>
    <xf numFmtId="0" fontId="47" fillId="0" borderId="41" xfId="0" applyFont="1" applyFill="1" applyBorder="1" applyAlignment="1">
      <alignment horizontal="center"/>
    </xf>
    <xf numFmtId="0" fontId="1" fillId="0" borderId="24" xfId="0" applyFont="1" applyFill="1" applyBorder="1" applyAlignment="1">
      <alignment wrapText="1"/>
    </xf>
    <xf numFmtId="0" fontId="1" fillId="0" borderId="28" xfId="0" applyFont="1" applyFill="1" applyBorder="1" applyAlignment="1">
      <alignment wrapText="1"/>
    </xf>
    <xf numFmtId="0" fontId="1" fillId="0" borderId="32" xfId="0" applyFont="1" applyFill="1" applyBorder="1" applyAlignment="1">
      <alignment wrapText="1"/>
    </xf>
    <xf numFmtId="0" fontId="11" fillId="0" borderId="1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30" xfId="0" applyFont="1" applyFill="1" applyBorder="1" applyAlignment="1">
      <alignment horizontal="left" vertical="center" wrapText="1"/>
    </xf>
    <xf numFmtId="49" fontId="1" fillId="0" borderId="24" xfId="0" applyNumberFormat="1" applyFont="1" applyFill="1" applyBorder="1" applyAlignment="1">
      <alignment vertical="center" wrapText="1"/>
    </xf>
    <xf numFmtId="49" fontId="1" fillId="0" borderId="28" xfId="0" applyNumberFormat="1" applyFont="1" applyFill="1" applyBorder="1" applyAlignment="1">
      <alignment vertical="center" wrapText="1"/>
    </xf>
    <xf numFmtId="49" fontId="1" fillId="0" borderId="32" xfId="0" applyNumberFormat="1" applyFont="1" applyFill="1" applyBorder="1" applyAlignment="1">
      <alignment vertical="center" wrapText="1"/>
    </xf>
    <xf numFmtId="0" fontId="33" fillId="0" borderId="13" xfId="0" applyFont="1" applyBorder="1" applyAlignment="1">
      <alignment horizontal="center" vertical="center" wrapText="1"/>
    </xf>
    <xf numFmtId="0" fontId="32" fillId="0" borderId="13" xfId="0" applyFont="1" applyBorder="1" applyAlignment="1">
      <alignment horizontal="center" vertical="center" wrapText="1"/>
    </xf>
    <xf numFmtId="0" fontId="37" fillId="0" borderId="6" xfId="0" applyFont="1" applyBorder="1" applyAlignment="1">
      <alignment horizontal="center" vertical="center" wrapText="1"/>
    </xf>
    <xf numFmtId="0" fontId="37" fillId="0" borderId="30" xfId="0" applyFont="1" applyBorder="1" applyAlignment="1">
      <alignment horizontal="center" vertical="center" wrapText="1"/>
    </xf>
    <xf numFmtId="49" fontId="1" fillId="0" borderId="32" xfId="0" applyNumberFormat="1" applyFont="1" applyBorder="1" applyAlignment="1">
      <alignment wrapText="1"/>
    </xf>
    <xf numFmtId="0" fontId="12" fillId="0" borderId="6" xfId="0" applyFont="1" applyFill="1" applyBorder="1" applyAlignment="1">
      <alignment horizontal="left" vertical="top" wrapText="1"/>
    </xf>
    <xf numFmtId="0" fontId="12" fillId="0" borderId="30" xfId="0" applyFont="1" applyFill="1" applyBorder="1" applyAlignment="1">
      <alignment horizontal="left" vertical="top" wrapText="1"/>
    </xf>
    <xf numFmtId="49" fontId="11" fillId="0" borderId="24" xfId="0" applyNumberFormat="1" applyFont="1" applyFill="1" applyBorder="1" applyAlignment="1">
      <alignment horizontal="left" vertical="center" wrapText="1"/>
    </xf>
    <xf numFmtId="49" fontId="11" fillId="0" borderId="32" xfId="0" applyNumberFormat="1" applyFont="1" applyFill="1" applyBorder="1" applyAlignment="1">
      <alignment horizontal="left" vertical="center" wrapText="1"/>
    </xf>
    <xf numFmtId="0" fontId="0" fillId="0" borderId="6" xfId="0" applyFont="1" applyBorder="1" applyAlignment="1">
      <alignment vertical="top" wrapText="1"/>
    </xf>
    <xf numFmtId="0" fontId="0" fillId="0" borderId="30" xfId="0" applyFont="1" applyBorder="1" applyAlignment="1">
      <alignment vertical="top" wrapText="1"/>
    </xf>
    <xf numFmtId="0" fontId="33" fillId="0" borderId="51" xfId="0" applyFont="1" applyBorder="1" applyAlignment="1">
      <alignment vertical="top" wrapText="1"/>
    </xf>
    <xf numFmtId="0" fontId="33" fillId="0" borderId="0" xfId="0" applyFont="1" applyAlignment="1">
      <alignment vertical="top" wrapText="1"/>
    </xf>
    <xf numFmtId="0" fontId="33" fillId="0" borderId="27" xfId="0" applyFont="1" applyBorder="1" applyAlignment="1">
      <alignment vertical="top" wrapText="1"/>
    </xf>
    <xf numFmtId="49" fontId="1" fillId="0" borderId="3" xfId="0" applyNumberFormat="1" applyFont="1" applyBorder="1" applyAlignment="1">
      <alignment horizontal="center" vertical="center" wrapText="1"/>
    </xf>
    <xf numFmtId="0" fontId="33" fillId="0" borderId="51" xfId="0" applyFont="1" applyBorder="1" applyAlignment="1">
      <alignment horizontal="justify" vertical="top" wrapText="1"/>
    </xf>
    <xf numFmtId="0" fontId="33" fillId="0" borderId="0" xfId="0" applyFont="1" applyAlignment="1">
      <alignment horizontal="justify" vertical="top" wrapText="1"/>
    </xf>
    <xf numFmtId="0" fontId="23" fillId="0" borderId="28" xfId="0" applyFont="1" applyFill="1" applyBorder="1" applyAlignment="1">
      <alignment horizontal="center" vertical="center" wrapText="1"/>
    </xf>
    <xf numFmtId="0" fontId="23" fillId="0" borderId="32" xfId="0" applyFont="1" applyFill="1" applyBorder="1" applyAlignment="1">
      <alignment horizontal="center" vertical="center" wrapText="1"/>
    </xf>
    <xf numFmtId="0" fontId="0" fillId="0" borderId="3" xfId="0" applyBorder="1" applyAlignment="1">
      <alignment wrapText="1"/>
    </xf>
    <xf numFmtId="0" fontId="0" fillId="0" borderId="3" xfId="0" applyFont="1" applyBorder="1" applyAlignment="1">
      <alignment horizontal="center" vertical="center" wrapText="1"/>
    </xf>
    <xf numFmtId="4" fontId="42" fillId="0" borderId="13" xfId="0" applyNumberFormat="1" applyFont="1" applyBorder="1" applyAlignment="1">
      <alignment horizontal="right" wrapText="1"/>
    </xf>
    <xf numFmtId="0" fontId="0" fillId="0" borderId="30" xfId="0" applyBorder="1" applyAlignment="1">
      <alignment horizontal="right" wrapText="1"/>
    </xf>
    <xf numFmtId="0" fontId="1" fillId="0" borderId="30" xfId="0" applyFont="1" applyFill="1" applyBorder="1" applyAlignment="1">
      <alignment horizontal="center" vertical="center" wrapText="1"/>
    </xf>
    <xf numFmtId="0" fontId="0" fillId="0" borderId="13" xfId="0" applyBorder="1" applyAlignment="1">
      <alignment horizontal="center" vertical="center" wrapText="1"/>
    </xf>
    <xf numFmtId="49" fontId="33" fillId="0" borderId="48" xfId="0" applyNumberFormat="1" applyFont="1" applyBorder="1" applyAlignment="1">
      <alignment horizontal="center" vertical="center" wrapText="1"/>
    </xf>
    <xf numFmtId="0" fontId="0" fillId="0" borderId="0" xfId="0" applyFont="1" applyAlignment="1">
      <alignment horizontal="center" vertical="center" wrapText="1"/>
    </xf>
    <xf numFmtId="0" fontId="32" fillId="0" borderId="49" xfId="0" applyFont="1" applyBorder="1" applyAlignment="1">
      <alignment horizontal="center" vertical="center" wrapText="1"/>
    </xf>
    <xf numFmtId="0" fontId="32" fillId="0" borderId="60"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30" xfId="0" applyFont="1" applyBorder="1" applyAlignment="1">
      <alignment horizontal="center" vertical="center" wrapText="1"/>
    </xf>
    <xf numFmtId="49" fontId="1" fillId="0" borderId="24" xfId="0" applyNumberFormat="1" applyFont="1" applyFill="1" applyBorder="1" applyAlignment="1">
      <alignment horizontal="center" vertical="center"/>
    </xf>
    <xf numFmtId="0" fontId="0" fillId="0" borderId="28" xfId="0" applyBorder="1" applyAlignment="1">
      <alignment horizontal="center" vertical="center"/>
    </xf>
    <xf numFmtId="0" fontId="0" fillId="0" borderId="32" xfId="0" applyBorder="1" applyAlignment="1">
      <alignment horizontal="center" vertical="center"/>
    </xf>
    <xf numFmtId="49" fontId="32" fillId="0" borderId="13" xfId="0" applyNumberFormat="1" applyFont="1" applyBorder="1" applyAlignment="1">
      <alignment horizontal="center" vertical="center" wrapText="1"/>
    </xf>
    <xf numFmtId="49" fontId="6" fillId="0" borderId="48" xfId="0" applyNumberFormat="1" applyFont="1" applyFill="1" applyBorder="1" applyAlignment="1">
      <alignment horizontal="center" vertical="center" wrapText="1"/>
    </xf>
    <xf numFmtId="0" fontId="46" fillId="0" borderId="49" xfId="0" applyFont="1" applyBorder="1" applyAlignment="1">
      <alignment horizontal="center" vertical="center" wrapText="1"/>
    </xf>
    <xf numFmtId="0" fontId="46" fillId="0" borderId="0" xfId="0" applyFont="1" applyAlignment="1">
      <alignment horizontal="center" vertical="center" wrapText="1"/>
    </xf>
    <xf numFmtId="0" fontId="46" fillId="0" borderId="60" xfId="0" applyFont="1" applyBorder="1" applyAlignment="1">
      <alignment horizontal="center" vertical="center" wrapText="1"/>
    </xf>
    <xf numFmtId="0" fontId="46" fillId="0" borderId="63" xfId="0" applyFont="1" applyBorder="1" applyAlignment="1">
      <alignment horizontal="center" vertical="center" wrapText="1"/>
    </xf>
    <xf numFmtId="0" fontId="46" fillId="0" borderId="37" xfId="0" applyFont="1" applyBorder="1" applyAlignment="1">
      <alignment horizontal="center" vertical="center" wrapText="1"/>
    </xf>
    <xf numFmtId="0" fontId="0" fillId="0" borderId="3" xfId="0" applyBorder="1" applyAlignment="1">
      <alignment vertical="center" wrapText="1"/>
    </xf>
    <xf numFmtId="0" fontId="1" fillId="0" borderId="13" xfId="0" applyFont="1" applyBorder="1" applyAlignment="1">
      <alignment wrapText="1"/>
    </xf>
    <xf numFmtId="0" fontId="24" fillId="7" borderId="13" xfId="0" applyFont="1" applyFill="1" applyBorder="1" applyAlignment="1">
      <alignment vertical="center"/>
    </xf>
    <xf numFmtId="0" fontId="0" fillId="0" borderId="6" xfId="0" applyFont="1" applyBorder="1" applyAlignment="1">
      <alignment vertical="center" wrapText="1"/>
    </xf>
    <xf numFmtId="0" fontId="0" fillId="0" borderId="30" xfId="0" applyFont="1" applyBorder="1" applyAlignment="1">
      <alignment vertical="center" wrapText="1"/>
    </xf>
    <xf numFmtId="0" fontId="24" fillId="7" borderId="3" xfId="0" applyFont="1" applyFill="1" applyBorder="1" applyAlignment="1">
      <alignment vertical="center" wrapText="1"/>
    </xf>
    <xf numFmtId="49" fontId="64" fillId="0" borderId="55" xfId="0" applyNumberFormat="1" applyFont="1" applyBorder="1" applyAlignment="1">
      <alignment horizontal="center" vertical="center" wrapText="1"/>
    </xf>
    <xf numFmtId="49" fontId="64" fillId="0" borderId="60" xfId="0" applyNumberFormat="1" applyFont="1" applyBorder="1" applyAlignment="1">
      <alignment horizontal="center" vertical="center" wrapText="1"/>
    </xf>
    <xf numFmtId="49" fontId="64" fillId="0" borderId="66" xfId="0" applyNumberFormat="1" applyFont="1" applyBorder="1" applyAlignment="1">
      <alignment horizontal="center" vertical="center" wrapText="1"/>
    </xf>
    <xf numFmtId="0" fontId="64" fillId="0" borderId="13" xfId="0" applyFont="1" applyBorder="1" applyAlignment="1">
      <alignment vertical="center" wrapText="1"/>
    </xf>
    <xf numFmtId="0" fontId="64" fillId="0" borderId="6" xfId="0" applyFont="1" applyBorder="1" applyAlignment="1">
      <alignment vertical="center" wrapText="1"/>
    </xf>
    <xf numFmtId="0" fontId="64" fillId="0" borderId="30" xfId="0" applyFont="1" applyBorder="1" applyAlignment="1">
      <alignment vertical="center" wrapText="1"/>
    </xf>
    <xf numFmtId="2" fontId="4" fillId="0" borderId="13" xfId="0" applyNumberFormat="1" applyFont="1" applyFill="1" applyBorder="1" applyAlignment="1">
      <alignment horizontal="right" wrapText="1"/>
    </xf>
    <xf numFmtId="0" fontId="32" fillId="0" borderId="3" xfId="0" applyFont="1" applyBorder="1" applyAlignment="1">
      <alignment vertical="center" wrapText="1"/>
    </xf>
    <xf numFmtId="0" fontId="64" fillId="0" borderId="3" xfId="0" applyFont="1" applyBorder="1" applyAlignment="1">
      <alignment vertical="center" wrapText="1"/>
    </xf>
    <xf numFmtId="49" fontId="0" fillId="0" borderId="3" xfId="0" applyNumberFormat="1" applyBorder="1" applyAlignment="1">
      <alignment horizontal="center" vertical="center" wrapText="1"/>
    </xf>
    <xf numFmtId="0" fontId="0" fillId="0" borderId="13" xfId="0" applyBorder="1" applyAlignment="1">
      <alignment vertical="center" wrapText="1"/>
    </xf>
    <xf numFmtId="49" fontId="6" fillId="7" borderId="55" xfId="0" applyNumberFormat="1" applyFont="1" applyFill="1" applyBorder="1" applyAlignment="1">
      <alignment horizontal="center" vertical="center" wrapText="1"/>
    </xf>
    <xf numFmtId="0" fontId="37" fillId="0" borderId="66" xfId="0" applyFont="1" applyBorder="1" applyAlignment="1">
      <alignment horizontal="center" vertical="center" wrapText="1"/>
    </xf>
    <xf numFmtId="49" fontId="24" fillId="7" borderId="55" xfId="0" applyNumberFormat="1" applyFont="1" applyFill="1" applyBorder="1" applyAlignment="1">
      <alignment horizontal="center" vertical="center" wrapText="1"/>
    </xf>
    <xf numFmtId="0" fontId="0" fillId="0" borderId="66" xfId="0" applyBorder="1" applyAlignment="1">
      <alignment horizontal="center" vertical="center" wrapText="1"/>
    </xf>
    <xf numFmtId="2" fontId="4" fillId="0" borderId="26" xfId="0" applyNumberFormat="1" applyFont="1" applyFill="1" applyBorder="1" applyAlignment="1">
      <alignment horizontal="right" wrapText="1"/>
    </xf>
    <xf numFmtId="0" fontId="0" fillId="0" borderId="31" xfId="0" applyBorder="1" applyAlignment="1">
      <alignment horizontal="right" wrapText="1"/>
    </xf>
    <xf numFmtId="0" fontId="6" fillId="0" borderId="13" xfId="0" applyFont="1" applyFill="1" applyBorder="1" applyAlignment="1">
      <alignment vertical="center" wrapText="1"/>
    </xf>
    <xf numFmtId="49" fontId="24" fillId="7" borderId="65" xfId="0" applyNumberFormat="1" applyFont="1" applyFill="1" applyBorder="1" applyAlignment="1">
      <alignment horizontal="center" vertical="center" wrapText="1"/>
    </xf>
    <xf numFmtId="49" fontId="24" fillId="0" borderId="24" xfId="0" applyNumberFormat="1" applyFont="1" applyFill="1" applyBorder="1" applyAlignment="1">
      <alignment horizontal="center" vertical="center" wrapText="1"/>
    </xf>
    <xf numFmtId="49" fontId="24" fillId="0" borderId="28" xfId="0" applyNumberFormat="1" applyFont="1" applyFill="1" applyBorder="1" applyAlignment="1">
      <alignment horizontal="center" vertical="center" wrapText="1"/>
    </xf>
    <xf numFmtId="0" fontId="37" fillId="0" borderId="3" xfId="0" applyFont="1" applyFill="1" applyBorder="1" applyAlignment="1">
      <alignment horizontal="center" vertical="center" wrapText="1"/>
    </xf>
    <xf numFmtId="0" fontId="47" fillId="0" borderId="3" xfId="0" applyFont="1" applyFill="1" applyBorder="1" applyAlignment="1">
      <alignment horizontal="center" wrapText="1"/>
    </xf>
    <xf numFmtId="0" fontId="0" fillId="0" borderId="3" xfId="0" applyFill="1" applyBorder="1" applyAlignment="1">
      <alignment wrapText="1"/>
    </xf>
    <xf numFmtId="0" fontId="0" fillId="0" borderId="3" xfId="0" applyBorder="1" applyAlignment="1">
      <alignment horizontal="center" wrapText="1"/>
    </xf>
    <xf numFmtId="0" fontId="11" fillId="0" borderId="45"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3" fillId="0" borderId="60" xfId="0" applyFont="1" applyBorder="1" applyAlignment="1">
      <alignment horizontal="center" vertical="center" wrapText="1"/>
    </xf>
    <xf numFmtId="0" fontId="32" fillId="0" borderId="21" xfId="0" applyFont="1" applyBorder="1" applyAlignment="1">
      <alignment vertical="center" wrapText="1"/>
    </xf>
    <xf numFmtId="0" fontId="32" fillId="0" borderId="28" xfId="0" applyFont="1" applyBorder="1" applyAlignment="1">
      <alignment vertical="center" wrapText="1"/>
    </xf>
    <xf numFmtId="0" fontId="32" fillId="0" borderId="14" xfId="0" applyFont="1" applyBorder="1" applyAlignment="1">
      <alignment vertical="center" wrapText="1"/>
    </xf>
    <xf numFmtId="0" fontId="32" fillId="0" borderId="51" xfId="0" applyFont="1" applyBorder="1" applyAlignment="1">
      <alignment horizontal="center" vertical="center" wrapText="1"/>
    </xf>
    <xf numFmtId="0" fontId="32" fillId="0" borderId="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3" xfId="0" applyFont="1" applyBorder="1" applyAlignment="1">
      <alignment vertical="center" wrapText="1"/>
    </xf>
    <xf numFmtId="49" fontId="6" fillId="0" borderId="33" xfId="0" applyNumberFormat="1" applyFont="1" applyFill="1" applyBorder="1" applyAlignment="1">
      <alignment horizontal="center" vertical="center" wrapText="1"/>
    </xf>
    <xf numFmtId="49" fontId="6" fillId="0" borderId="3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7" fillId="0" borderId="3" xfId="0" applyNumberFormat="1" applyFont="1" applyBorder="1" applyAlignment="1">
      <alignment horizontal="center" vertical="center" wrapText="1"/>
    </xf>
    <xf numFmtId="49" fontId="0" fillId="0" borderId="3" xfId="0" applyNumberFormat="1" applyFont="1" applyBorder="1" applyAlignment="1">
      <alignment horizontal="center" vertical="center" wrapText="1"/>
    </xf>
    <xf numFmtId="49" fontId="68" fillId="0" borderId="3" xfId="0" applyNumberFormat="1" applyFont="1" applyBorder="1" applyAlignment="1">
      <alignment horizontal="center" vertical="center" wrapText="1"/>
    </xf>
    <xf numFmtId="0" fontId="45" fillId="0" borderId="13" xfId="0" applyFont="1" applyBorder="1" applyAlignment="1">
      <alignment horizontal="center" vertical="center" wrapText="1"/>
    </xf>
    <xf numFmtId="0" fontId="35" fillId="0" borderId="13" xfId="0" applyFont="1" applyBorder="1" applyAlignment="1">
      <alignment horizontal="center" vertical="center" wrapText="1"/>
    </xf>
    <xf numFmtId="0" fontId="34" fillId="0" borderId="13" xfId="0" applyFont="1" applyBorder="1" applyAlignment="1">
      <alignment horizontal="center" vertical="center" wrapText="1"/>
    </xf>
    <xf numFmtId="0" fontId="0" fillId="0" borderId="6" xfId="0" applyFont="1" applyBorder="1" applyAlignment="1">
      <alignment wrapText="1"/>
    </xf>
    <xf numFmtId="0" fontId="0" fillId="0" borderId="30" xfId="0" applyFont="1" applyBorder="1" applyAlignment="1">
      <alignment wrapText="1"/>
    </xf>
    <xf numFmtId="49" fontId="24" fillId="8" borderId="13" xfId="0" applyNumberFormat="1" applyFont="1" applyFill="1" applyBorder="1" applyAlignment="1">
      <alignment horizontal="center" vertical="center" wrapText="1"/>
    </xf>
    <xf numFmtId="49" fontId="0" fillId="0" borderId="6" xfId="0" applyNumberFormat="1" applyFont="1" applyBorder="1" applyAlignment="1">
      <alignment horizontal="center" vertical="center" wrapText="1"/>
    </xf>
    <xf numFmtId="49" fontId="0" fillId="0" borderId="30" xfId="0" applyNumberFormat="1" applyFont="1" applyBorder="1" applyAlignment="1">
      <alignment horizontal="center" vertical="center" wrapText="1"/>
    </xf>
    <xf numFmtId="0" fontId="36" fillId="0" borderId="13" xfId="0" applyFont="1" applyBorder="1" applyAlignment="1">
      <alignment horizontal="center" vertical="center" wrapText="1"/>
    </xf>
    <xf numFmtId="0" fontId="36" fillId="0" borderId="3" xfId="0" applyFont="1" applyBorder="1" applyAlignment="1">
      <alignment horizontal="center" vertical="center" wrapText="1"/>
    </xf>
    <xf numFmtId="0" fontId="1" fillId="6" borderId="3" xfId="0" applyFont="1" applyFill="1" applyBorder="1" applyAlignment="1">
      <alignment horizontal="left" vertical="top" wrapText="1"/>
    </xf>
    <xf numFmtId="49" fontId="1" fillId="6" borderId="24" xfId="0" applyNumberFormat="1" applyFont="1" applyFill="1" applyBorder="1" applyAlignment="1">
      <alignment vertical="center" wrapText="1"/>
    </xf>
    <xf numFmtId="49" fontId="11" fillId="0" borderId="3" xfId="0" applyNumberFormat="1" applyFont="1" applyBorder="1" applyAlignment="1">
      <alignment horizontal="center" vertical="center" wrapText="1"/>
    </xf>
    <xf numFmtId="49" fontId="37" fillId="0" borderId="3" xfId="0" applyNumberFormat="1" applyFont="1" applyBorder="1" applyAlignment="1">
      <alignment horizontal="center" vertical="center" wrapText="1"/>
    </xf>
    <xf numFmtId="0" fontId="3" fillId="0" borderId="3" xfId="0" applyFont="1" applyFill="1" applyBorder="1" applyAlignment="1">
      <alignment horizontal="center" wrapText="1"/>
    </xf>
    <xf numFmtId="0" fontId="0" fillId="0" borderId="3" xfId="0" applyFill="1" applyBorder="1" applyAlignment="1">
      <alignment horizontal="center" wrapText="1"/>
    </xf>
    <xf numFmtId="0" fontId="0" fillId="0" borderId="30" xfId="0" applyBorder="1" applyAlignment="1">
      <alignment horizontal="center" vertical="center"/>
    </xf>
    <xf numFmtId="0" fontId="55" fillId="2" borderId="45" xfId="0" applyFont="1" applyFill="1" applyBorder="1" applyAlignment="1">
      <alignment horizontal="center"/>
    </xf>
    <xf numFmtId="0" fontId="57" fillId="0" borderId="52" xfId="0" applyFont="1" applyBorder="1" applyAlignment="1">
      <alignment horizontal="center"/>
    </xf>
    <xf numFmtId="0" fontId="57" fillId="0" borderId="38" xfId="0" applyFont="1" applyBorder="1" applyAlignment="1">
      <alignment horizontal="center"/>
    </xf>
    <xf numFmtId="0" fontId="55" fillId="2" borderId="45" xfId="0" applyFont="1" applyFill="1" applyBorder="1" applyAlignment="1"/>
    <xf numFmtId="0" fontId="59" fillId="0" borderId="52" xfId="0" applyFont="1" applyBorder="1" applyAlignment="1"/>
    <xf numFmtId="0" fontId="59" fillId="0" borderId="38" xfId="0" applyFont="1" applyBorder="1" applyAlignment="1"/>
    <xf numFmtId="0" fontId="53" fillId="0" borderId="52" xfId="0" applyFont="1" applyBorder="1" applyAlignment="1">
      <alignment horizontal="center"/>
    </xf>
    <xf numFmtId="0" fontId="53" fillId="0" borderId="38" xfId="0" applyFont="1" applyBorder="1" applyAlignment="1">
      <alignment horizontal="center"/>
    </xf>
    <xf numFmtId="49" fontId="55" fillId="9" borderId="45" xfId="0" applyNumberFormat="1" applyFont="1" applyFill="1" applyBorder="1" applyAlignment="1">
      <alignment horizontal="center" vertical="center" wrapText="1"/>
    </xf>
    <xf numFmtId="0" fontId="56" fillId="9" borderId="52" xfId="0" applyFont="1" applyFill="1" applyBorder="1" applyAlignment="1"/>
    <xf numFmtId="0" fontId="56" fillId="9" borderId="38" xfId="0" applyFont="1" applyFill="1" applyBorder="1" applyAlignment="1"/>
    <xf numFmtId="0" fontId="4" fillId="2" borderId="0" xfId="0" applyFont="1" applyFill="1" applyAlignment="1">
      <alignment horizontal="right" wrapText="1"/>
    </xf>
    <xf numFmtId="0" fontId="0" fillId="0" borderId="0" xfId="0" applyAlignment="1">
      <alignment wrapText="1"/>
    </xf>
    <xf numFmtId="0" fontId="15" fillId="2" borderId="0" xfId="0" applyFont="1" applyFill="1" applyAlignment="1">
      <alignment horizontal="center" wrapText="1"/>
    </xf>
    <xf numFmtId="0" fontId="17" fillId="0" borderId="0" xfId="0" applyFont="1" applyAlignment="1">
      <alignment horizontal="center" wrapText="1"/>
    </xf>
    <xf numFmtId="0" fontId="16" fillId="9" borderId="63" xfId="0" applyFont="1" applyFill="1" applyBorder="1" applyAlignment="1">
      <alignment horizontal="center" vertical="top" wrapText="1"/>
    </xf>
    <xf numFmtId="0" fontId="18" fillId="9" borderId="63" xfId="0" applyFont="1" applyFill="1" applyBorder="1" applyAlignment="1">
      <alignment horizontal="center" vertical="top" wrapText="1"/>
    </xf>
    <xf numFmtId="0" fontId="5" fillId="2" borderId="45" xfId="0" applyFont="1" applyFill="1" applyBorder="1" applyAlignment="1">
      <alignment horizontal="center" vertical="top" wrapText="1"/>
    </xf>
    <xf numFmtId="0" fontId="53" fillId="0" borderId="52" xfId="0" applyFont="1" applyBorder="1" applyAlignment="1">
      <alignment horizontal="center" vertical="top" wrapText="1"/>
    </xf>
    <xf numFmtId="0" fontId="53" fillId="0" borderId="38" xfId="0" applyFont="1" applyBorder="1" applyAlignment="1">
      <alignment horizontal="center" vertical="top" wrapText="1"/>
    </xf>
    <xf numFmtId="0" fontId="5" fillId="2" borderId="13" xfId="0" applyFont="1" applyFill="1" applyBorder="1" applyAlignment="1">
      <alignment vertical="center" wrapText="1"/>
    </xf>
    <xf numFmtId="0" fontId="5" fillId="2" borderId="30" xfId="0" applyFont="1" applyFill="1" applyBorder="1" applyAlignment="1">
      <alignment vertical="center" wrapText="1"/>
    </xf>
    <xf numFmtId="0" fontId="5" fillId="2" borderId="38" xfId="0" applyFont="1" applyFill="1" applyBorder="1" applyAlignment="1">
      <alignment horizontal="center" vertical="top" wrapText="1"/>
    </xf>
    <xf numFmtId="2" fontId="54" fillId="2" borderId="13" xfId="0" applyNumberFormat="1" applyFont="1" applyFill="1" applyBorder="1" applyAlignment="1">
      <alignment horizontal="center" vertical="center" wrapText="1"/>
    </xf>
    <xf numFmtId="0" fontId="50" fillId="2" borderId="0" xfId="0" applyFont="1" applyFill="1" applyBorder="1" applyAlignment="1">
      <alignment horizontal="center" vertical="center" wrapText="1"/>
    </xf>
    <xf numFmtId="0" fontId="3" fillId="0" borderId="0" xfId="0" applyFont="1" applyBorder="1" applyAlignment="1">
      <alignment horizontal="center" wrapText="1"/>
    </xf>
    <xf numFmtId="0" fontId="13" fillId="0" borderId="0" xfId="0" applyFont="1" applyBorder="1" applyAlignment="1">
      <alignment vertical="top" wrapText="1"/>
    </xf>
    <xf numFmtId="0" fontId="13" fillId="0" borderId="0" xfId="0" applyFont="1" applyBorder="1" applyAlignment="1">
      <alignment horizontal="justify" vertical="top" wrapText="1"/>
    </xf>
    <xf numFmtId="0" fontId="58" fillId="9" borderId="48" xfId="0" applyFont="1" applyFill="1" applyBorder="1" applyAlignment="1">
      <alignment horizontal="center" vertical="center" wrapText="1"/>
    </xf>
    <xf numFmtId="0" fontId="30" fillId="0" borderId="0" xfId="0" applyFont="1" applyBorder="1" applyAlignment="1">
      <alignment horizontal="center" vertical="top" wrapText="1"/>
    </xf>
    <xf numFmtId="0" fontId="3" fillId="0" borderId="0" xfId="0" applyFont="1" applyBorder="1" applyAlignment="1">
      <alignment vertical="top" wrapText="1"/>
    </xf>
    <xf numFmtId="0" fontId="8" fillId="6" borderId="0" xfId="0" applyFont="1" applyFill="1" applyAlignment="1">
      <alignment horizontal="center" vertical="center" wrapText="1"/>
    </xf>
    <xf numFmtId="0" fontId="60" fillId="9" borderId="0" xfId="0" applyFont="1" applyFill="1" applyAlignment="1">
      <alignment horizontal="center" vertical="center" wrapText="1"/>
    </xf>
    <xf numFmtId="49" fontId="6" fillId="0" borderId="24" xfId="0" applyNumberFormat="1" applyFont="1" applyFill="1" applyBorder="1" applyAlignment="1">
      <alignment horizontal="center" vertical="center" wrapText="1"/>
    </xf>
    <xf numFmtId="0" fontId="37" fillId="0" borderId="28" xfId="0" applyFont="1" applyBorder="1" applyAlignment="1">
      <alignment horizontal="center" vertical="center"/>
    </xf>
    <xf numFmtId="0" fontId="37" fillId="0" borderId="32" xfId="0" applyFont="1" applyBorder="1" applyAlignment="1">
      <alignment horizontal="center" vertical="center"/>
    </xf>
    <xf numFmtId="0" fontId="1" fillId="0" borderId="13" xfId="0" applyFont="1" applyBorder="1" applyAlignment="1"/>
    <xf numFmtId="166" fontId="1" fillId="0" borderId="13" xfId="0" applyNumberFormat="1" applyFont="1" applyFill="1" applyBorder="1" applyAlignment="1">
      <alignment vertical="center"/>
    </xf>
    <xf numFmtId="166" fontId="1" fillId="0" borderId="13" xfId="0" applyNumberFormat="1" applyFont="1" applyFill="1" applyBorder="1" applyAlignment="1">
      <alignment vertical="center" wrapText="1"/>
    </xf>
    <xf numFmtId="0" fontId="0" fillId="0" borderId="6" xfId="0" applyBorder="1" applyAlignment="1">
      <alignment horizontal="center" vertical="center"/>
    </xf>
    <xf numFmtId="4" fontId="33" fillId="0" borderId="13" xfId="0" applyNumberFormat="1" applyFont="1" applyBorder="1" applyAlignment="1">
      <alignment vertical="center"/>
    </xf>
    <xf numFmtId="0" fontId="0" fillId="0" borderId="3" xfId="0" applyBorder="1" applyAlignment="1">
      <alignment vertical="center"/>
    </xf>
    <xf numFmtId="166" fontId="11" fillId="0" borderId="62" xfId="0" applyNumberFormat="1" applyFont="1" applyFill="1" applyBorder="1" applyAlignment="1">
      <alignment vertical="center"/>
    </xf>
    <xf numFmtId="166" fontId="11" fillId="0" borderId="0" xfId="0" applyNumberFormat="1" applyFont="1" applyFill="1" applyBorder="1" applyAlignment="1">
      <alignment vertical="center"/>
    </xf>
    <xf numFmtId="0" fontId="48" fillId="0" borderId="45" xfId="0" applyFont="1" applyFill="1" applyBorder="1" applyAlignment="1">
      <alignment horizontal="center"/>
    </xf>
    <xf numFmtId="0" fontId="48" fillId="0" borderId="52" xfId="0" applyFont="1" applyFill="1" applyBorder="1" applyAlignment="1">
      <alignment horizontal="center"/>
    </xf>
    <xf numFmtId="0" fontId="48" fillId="0" borderId="38" xfId="0" applyFont="1" applyFill="1" applyBorder="1" applyAlignment="1">
      <alignment horizontal="center"/>
    </xf>
    <xf numFmtId="0" fontId="32" fillId="0" borderId="17" xfId="0" applyFont="1" applyFill="1" applyBorder="1" applyAlignment="1">
      <alignment horizontal="left" vertical="top" wrapText="1"/>
    </xf>
    <xf numFmtId="0" fontId="32" fillId="0" borderId="6" xfId="0" applyFont="1" applyFill="1" applyBorder="1" applyAlignment="1">
      <alignment horizontal="justify" vertical="top"/>
    </xf>
    <xf numFmtId="0" fontId="32" fillId="0" borderId="6" xfId="0" applyFont="1" applyFill="1" applyBorder="1" applyAlignment="1">
      <alignment vertical="top"/>
    </xf>
    <xf numFmtId="4" fontId="32" fillId="0" borderId="6" xfId="0" applyNumberFormat="1" applyFont="1" applyFill="1" applyBorder="1" applyAlignment="1">
      <alignment vertical="center"/>
    </xf>
    <xf numFmtId="0" fontId="0" fillId="0" borderId="6" xfId="0" applyFill="1" applyBorder="1" applyAlignment="1">
      <alignment horizontal="left" vertical="top" wrapText="1"/>
    </xf>
    <xf numFmtId="0" fontId="0" fillId="0" borderId="15" xfId="0" applyFill="1" applyBorder="1" applyAlignment="1">
      <alignment horizontal="left" vertical="top" wrapText="1"/>
    </xf>
    <xf numFmtId="0" fontId="11" fillId="0" borderId="17" xfId="0" applyFont="1" applyFill="1" applyBorder="1" applyAlignment="1">
      <alignment horizontal="left" vertical="top" wrapText="1"/>
    </xf>
    <xf numFmtId="0" fontId="11" fillId="0" borderId="61" xfId="0" applyFont="1" applyFill="1" applyBorder="1" applyAlignment="1">
      <alignment horizontal="left" vertical="top" wrapText="1"/>
    </xf>
    <xf numFmtId="0" fontId="11" fillId="0" borderId="61" xfId="0" applyFont="1" applyFill="1" applyBorder="1" applyAlignment="1">
      <alignment horizontal="left" vertical="top" wrapText="1"/>
    </xf>
    <xf numFmtId="0" fontId="0" fillId="0" borderId="0" xfId="0" applyFill="1" applyBorder="1" applyAlignment="1">
      <alignment wrapText="1"/>
    </xf>
    <xf numFmtId="0" fontId="0" fillId="0" borderId="60" xfId="0" applyFill="1" applyBorder="1" applyAlignment="1">
      <alignment wrapText="1"/>
    </xf>
    <xf numFmtId="4" fontId="11" fillId="0" borderId="6" xfId="0" applyNumberFormat="1" applyFont="1" applyFill="1" applyBorder="1" applyAlignment="1">
      <alignment vertical="center"/>
    </xf>
    <xf numFmtId="49" fontId="11" fillId="0" borderId="21" xfId="0" applyNumberFormat="1" applyFont="1" applyFill="1" applyBorder="1" applyAlignment="1">
      <alignment vertical="center"/>
    </xf>
    <xf numFmtId="49" fontId="11" fillId="0" borderId="28" xfId="0" applyNumberFormat="1" applyFont="1" applyFill="1" applyBorder="1" applyAlignment="1">
      <alignment vertical="center"/>
    </xf>
    <xf numFmtId="0" fontId="0" fillId="0" borderId="30" xfId="0" applyFill="1" applyBorder="1" applyAlignment="1"/>
    <xf numFmtId="4" fontId="12" fillId="0" borderId="6" xfId="0" applyNumberFormat="1" applyFont="1" applyFill="1" applyBorder="1" applyAlignment="1">
      <alignment vertical="center"/>
    </xf>
    <xf numFmtId="0" fontId="11" fillId="0" borderId="6" xfId="0" applyFont="1" applyFill="1" applyBorder="1" applyAlignment="1">
      <alignment vertical="top" wrapText="1"/>
    </xf>
    <xf numFmtId="49" fontId="11" fillId="0" borderId="61" xfId="0"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60" xfId="0" applyFill="1" applyBorder="1" applyAlignment="1">
      <alignment horizontal="center" vertical="center" wrapText="1"/>
    </xf>
    <xf numFmtId="166" fontId="11" fillId="0" borderId="6" xfId="0" applyNumberFormat="1" applyFont="1" applyFill="1" applyBorder="1" applyAlignment="1">
      <alignment vertical="center"/>
    </xf>
    <xf numFmtId="49" fontId="33" fillId="0" borderId="18" xfId="0" applyNumberFormat="1" applyFont="1" applyFill="1" applyBorder="1" applyAlignment="1">
      <alignment horizontal="center" vertical="center"/>
    </xf>
    <xf numFmtId="166" fontId="33" fillId="0" borderId="18" xfId="0" applyNumberFormat="1" applyFont="1" applyFill="1" applyBorder="1" applyAlignment="1">
      <alignment vertical="center"/>
    </xf>
    <xf numFmtId="166" fontId="33" fillId="0" borderId="19" xfId="0" applyNumberFormat="1" applyFont="1" applyFill="1" applyBorder="1" applyAlignment="1">
      <alignment vertical="center"/>
    </xf>
    <xf numFmtId="4" fontId="11" fillId="0" borderId="58" xfId="0" applyNumberFormat="1" applyFont="1" applyFill="1" applyBorder="1" applyAlignment="1">
      <alignment horizontal="right" vertical="center"/>
    </xf>
    <xf numFmtId="4" fontId="11" fillId="0" borderId="20" xfId="0" applyNumberFormat="1" applyFont="1" applyFill="1" applyBorder="1" applyAlignment="1">
      <alignment vertical="center"/>
    </xf>
    <xf numFmtId="49" fontId="11" fillId="0" borderId="10" xfId="0" applyNumberFormat="1" applyFont="1" applyFill="1" applyBorder="1" applyAlignment="1">
      <alignment horizontal="left" vertical="center"/>
    </xf>
    <xf numFmtId="0" fontId="11" fillId="0" borderId="4" xfId="0" applyFont="1" applyFill="1" applyBorder="1" applyAlignment="1">
      <alignment horizontal="left" vertical="center" wrapText="1"/>
    </xf>
    <xf numFmtId="0" fontId="11" fillId="0" borderId="29" xfId="0" applyFont="1" applyFill="1" applyBorder="1" applyAlignment="1">
      <alignment horizontal="center" vertical="center" wrapText="1"/>
    </xf>
    <xf numFmtId="4" fontId="11" fillId="0" borderId="18" xfId="0" applyNumberFormat="1" applyFont="1" applyFill="1" applyBorder="1" applyAlignment="1">
      <alignment horizontal="right" vertical="center"/>
    </xf>
    <xf numFmtId="4" fontId="11" fillId="0" borderId="18" xfId="0" applyNumberFormat="1" applyFont="1" applyFill="1" applyBorder="1" applyAlignment="1">
      <alignment vertical="center"/>
    </xf>
    <xf numFmtId="0" fontId="9" fillId="0" borderId="11" xfId="0" applyFont="1" applyFill="1" applyBorder="1" applyAlignment="1">
      <alignment horizontal="left" vertical="center"/>
    </xf>
    <xf numFmtId="0" fontId="0" fillId="0" borderId="3" xfId="0" applyFill="1" applyBorder="1" applyAlignment="1">
      <alignment horizontal="left" vertical="center" wrapText="1"/>
    </xf>
    <xf numFmtId="4" fontId="1" fillId="0" borderId="30" xfId="0" applyNumberFormat="1" applyFont="1" applyFill="1" applyBorder="1" applyAlignment="1">
      <alignment vertical="center"/>
    </xf>
    <xf numFmtId="0" fontId="9" fillId="0" borderId="24" xfId="0" applyFont="1" applyFill="1" applyBorder="1" applyAlignment="1">
      <alignment horizontal="left" vertical="center"/>
    </xf>
    <xf numFmtId="0" fontId="0" fillId="0" borderId="13" xfId="0" applyFill="1" applyBorder="1" applyAlignment="1">
      <alignment horizontal="left" vertical="center" wrapText="1"/>
    </xf>
    <xf numFmtId="4" fontId="1" fillId="0" borderId="5" xfId="0" applyNumberFormat="1" applyFont="1" applyFill="1" applyBorder="1" applyAlignment="1">
      <alignment vertical="center"/>
    </xf>
    <xf numFmtId="49" fontId="11" fillId="0" borderId="29" xfId="0" applyNumberFormat="1" applyFont="1" applyFill="1" applyBorder="1"/>
    <xf numFmtId="0" fontId="11" fillId="0" borderId="65" xfId="0" applyFont="1" applyFill="1" applyBorder="1" applyAlignment="1">
      <alignment horizontal="left" vertical="top" wrapText="1"/>
    </xf>
    <xf numFmtId="49" fontId="11" fillId="0" borderId="65" xfId="0"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66" xfId="0" applyFill="1" applyBorder="1" applyAlignment="1">
      <alignment horizontal="center" vertical="center"/>
    </xf>
    <xf numFmtId="0" fontId="11" fillId="0" borderId="61" xfId="0" applyFont="1" applyFill="1" applyBorder="1" applyAlignment="1">
      <alignment vertical="top" wrapText="1"/>
    </xf>
    <xf numFmtId="49" fontId="11" fillId="0" borderId="54" xfId="0" applyNumberFormat="1" applyFont="1" applyFill="1" applyBorder="1" applyAlignment="1">
      <alignment horizontal="center" vertical="center"/>
    </xf>
    <xf numFmtId="0" fontId="0" fillId="0" borderId="51" xfId="0" applyFill="1" applyBorder="1" applyAlignment="1">
      <alignment horizontal="center" vertical="center"/>
    </xf>
    <xf numFmtId="0" fontId="0" fillId="0" borderId="55" xfId="0" applyFill="1" applyBorder="1" applyAlignment="1">
      <alignment horizontal="center" vertical="center"/>
    </xf>
    <xf numFmtId="166" fontId="33" fillId="0" borderId="3" xfId="0" applyNumberFormat="1" applyFont="1" applyFill="1" applyBorder="1" applyAlignment="1">
      <alignment vertical="center"/>
    </xf>
    <xf numFmtId="49" fontId="11" fillId="0" borderId="54" xfId="0" applyNumberFormat="1" applyFont="1" applyFill="1" applyBorder="1" applyAlignment="1">
      <alignment horizontal="center" vertical="center" wrapText="1"/>
    </xf>
    <xf numFmtId="0" fontId="0" fillId="0" borderId="51" xfId="0" applyFill="1" applyBorder="1" applyAlignment="1">
      <alignment horizontal="center" vertical="center" wrapText="1"/>
    </xf>
    <xf numFmtId="0" fontId="0" fillId="0" borderId="55" xfId="0" applyFill="1" applyBorder="1" applyAlignment="1">
      <alignment horizontal="center" vertical="center" wrapText="1"/>
    </xf>
    <xf numFmtId="166" fontId="33" fillId="0" borderId="4" xfId="0" applyNumberFormat="1" applyFont="1" applyFill="1" applyBorder="1" applyAlignment="1">
      <alignment vertical="center"/>
    </xf>
    <xf numFmtId="166" fontId="33" fillId="0" borderId="7" xfId="0" applyNumberFormat="1" applyFont="1" applyFill="1" applyBorder="1" applyAlignment="1">
      <alignment vertical="center"/>
    </xf>
    <xf numFmtId="49" fontId="11" fillId="0" borderId="13" xfId="0" applyNumberFormat="1" applyFont="1" applyFill="1" applyBorder="1"/>
    <xf numFmtId="49" fontId="33" fillId="0" borderId="3" xfId="0" applyNumberFormat="1" applyFont="1" applyFill="1" applyBorder="1" applyAlignment="1">
      <alignment horizontal="center" vertical="center"/>
    </xf>
    <xf numFmtId="49" fontId="11" fillId="0" borderId="3" xfId="0" applyNumberFormat="1" applyFont="1" applyFill="1" applyBorder="1" applyAlignment="1">
      <alignment horizontal="center" vertical="center"/>
    </xf>
    <xf numFmtId="49" fontId="11" fillId="0" borderId="58" xfId="0" applyNumberFormat="1"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59" xfId="0" applyFill="1" applyBorder="1" applyAlignment="1">
      <alignment horizontal="center" vertical="center" wrapText="1"/>
    </xf>
    <xf numFmtId="49" fontId="11" fillId="0" borderId="30" xfId="0" applyNumberFormat="1" applyFont="1" applyFill="1" applyBorder="1"/>
    <xf numFmtId="0" fontId="11" fillId="0" borderId="30" xfId="0" applyFont="1" applyFill="1" applyBorder="1" applyAlignment="1">
      <alignment vertical="top" wrapText="1"/>
    </xf>
    <xf numFmtId="49" fontId="32" fillId="0" borderId="3" xfId="0" applyNumberFormat="1" applyFont="1" applyFill="1" applyBorder="1" applyAlignment="1">
      <alignment horizontal="center" vertical="center"/>
    </xf>
    <xf numFmtId="166" fontId="32" fillId="0" borderId="3" xfId="0" applyNumberFormat="1" applyFont="1" applyFill="1" applyBorder="1" applyAlignment="1">
      <alignment vertical="center"/>
    </xf>
    <xf numFmtId="49" fontId="1" fillId="0" borderId="13" xfId="0" applyNumberFormat="1" applyFont="1" applyFill="1" applyBorder="1" applyAlignment="1">
      <alignment wrapText="1"/>
    </xf>
    <xf numFmtId="0" fontId="0" fillId="0" borderId="30" xfId="0" applyFill="1" applyBorder="1" applyAlignment="1">
      <alignment wrapText="1"/>
    </xf>
    <xf numFmtId="0" fontId="0" fillId="0" borderId="30" xfId="0" applyFill="1" applyBorder="1" applyAlignment="1">
      <alignment horizontal="left" vertical="top" wrapText="1"/>
    </xf>
    <xf numFmtId="4" fontId="11" fillId="0" borderId="15" xfId="0" applyNumberFormat="1" applyFont="1" applyFill="1" applyBorder="1" applyAlignment="1">
      <alignment vertical="center"/>
    </xf>
    <xf numFmtId="0" fontId="0" fillId="0" borderId="6" xfId="0" applyFill="1" applyBorder="1" applyAlignment="1">
      <alignment horizontal="left" vertical="center" wrapText="1"/>
    </xf>
    <xf numFmtId="0" fontId="1" fillId="0" borderId="30" xfId="0" applyFont="1" applyFill="1" applyBorder="1" applyAlignment="1">
      <alignment horizontal="left" wrapText="1"/>
    </xf>
    <xf numFmtId="0" fontId="0" fillId="0" borderId="15" xfId="0" applyFill="1" applyBorder="1" applyAlignment="1">
      <alignment horizontal="left" vertical="center" wrapText="1"/>
    </xf>
    <xf numFmtId="0" fontId="1" fillId="0" borderId="5" xfId="0" applyFont="1" applyFill="1" applyBorder="1" applyAlignment="1">
      <alignment horizontal="left" wrapText="1"/>
    </xf>
    <xf numFmtId="4" fontId="11" fillId="0" borderId="3" xfId="0" applyNumberFormat="1" applyFont="1" applyFill="1" applyBorder="1" applyAlignment="1">
      <alignment horizontal="right" vertical="center" wrapText="1"/>
    </xf>
    <xf numFmtId="0" fontId="0" fillId="0" borderId="3" xfId="0" applyFill="1" applyBorder="1" applyAlignment="1">
      <alignment horizontal="right" vertical="center" wrapText="1"/>
    </xf>
    <xf numFmtId="166" fontId="1" fillId="0" borderId="0" xfId="0" applyNumberFormat="1" applyFont="1" applyFill="1" applyAlignment="1">
      <alignment vertical="center"/>
    </xf>
    <xf numFmtId="0" fontId="11" fillId="0" borderId="65" xfId="0" applyFont="1" applyFill="1" applyBorder="1" applyAlignment="1">
      <alignment vertical="top" wrapText="1"/>
    </xf>
    <xf numFmtId="166" fontId="11" fillId="0" borderId="20" xfId="0" applyNumberFormat="1" applyFont="1" applyFill="1" applyBorder="1" applyAlignment="1">
      <alignment vertical="center"/>
    </xf>
    <xf numFmtId="166" fontId="11" fillId="0" borderId="16" xfId="0" applyNumberFormat="1" applyFont="1" applyFill="1" applyBorder="1" applyAlignment="1">
      <alignment vertical="center"/>
    </xf>
    <xf numFmtId="2" fontId="11" fillId="0" borderId="3" xfId="0" applyNumberFormat="1" applyFont="1" applyFill="1" applyBorder="1" applyAlignment="1">
      <alignment horizontal="center" vertical="center" wrapText="1"/>
    </xf>
    <xf numFmtId="2" fontId="0" fillId="0" borderId="3" xfId="0" applyNumberFormat="1" applyFill="1" applyBorder="1" applyAlignment="1">
      <alignment horizontal="center" vertical="center" wrapText="1"/>
    </xf>
    <xf numFmtId="49" fontId="48" fillId="0" borderId="39" xfId="0" applyNumberFormat="1" applyFont="1" applyFill="1" applyBorder="1" applyAlignment="1">
      <alignment horizontal="center" vertical="top" wrapText="1"/>
    </xf>
    <xf numFmtId="49" fontId="48" fillId="0" borderId="27" xfId="0" applyNumberFormat="1" applyFont="1" applyFill="1" applyBorder="1" applyAlignment="1">
      <alignment horizontal="center" vertical="top" wrapText="1"/>
    </xf>
    <xf numFmtId="49" fontId="48" fillId="0" borderId="44" xfId="0" applyNumberFormat="1" applyFont="1" applyFill="1" applyBorder="1" applyAlignment="1">
      <alignment horizontal="center" vertical="top" wrapText="1"/>
    </xf>
    <xf numFmtId="0" fontId="21" fillId="0" borderId="32" xfId="0" applyFont="1" applyFill="1" applyBorder="1" applyAlignment="1">
      <alignment horizontal="center" vertical="center" wrapText="1"/>
    </xf>
    <xf numFmtId="49" fontId="21" fillId="0" borderId="30" xfId="0" applyNumberFormat="1" applyFont="1" applyFill="1" applyBorder="1" applyAlignment="1">
      <alignment horizontal="center" vertical="center" wrapText="1"/>
    </xf>
    <xf numFmtId="0" fontId="21" fillId="0" borderId="31" xfId="0" applyFont="1" applyFill="1" applyBorder="1" applyAlignment="1">
      <alignment horizontal="center" vertical="center" wrapText="1"/>
    </xf>
    <xf numFmtId="0" fontId="47" fillId="0" borderId="46" xfId="0" applyFont="1" applyFill="1" applyBorder="1" applyAlignment="1">
      <alignment horizontal="center" wrapText="1"/>
    </xf>
    <xf numFmtId="0" fontId="47" fillId="0" borderId="47" xfId="0" applyFont="1" applyFill="1" applyBorder="1" applyAlignment="1">
      <alignment horizontal="center" wrapText="1"/>
    </xf>
    <xf numFmtId="0" fontId="47" fillId="0" borderId="41" xfId="0" applyFont="1" applyFill="1" applyBorder="1" applyAlignment="1">
      <alignment horizontal="center" wrapText="1"/>
    </xf>
    <xf numFmtId="0" fontId="12" fillId="0" borderId="32" xfId="0" applyFont="1" applyFill="1" applyBorder="1" applyAlignment="1">
      <alignment horizontal="center" vertical="center" wrapText="1"/>
    </xf>
    <xf numFmtId="0" fontId="11" fillId="0" borderId="17" xfId="0" applyFont="1" applyFill="1" applyBorder="1" applyAlignment="1">
      <alignment horizontal="left" vertical="center" wrapText="1"/>
    </xf>
    <xf numFmtId="2" fontId="11" fillId="0" borderId="30" xfId="0" applyNumberFormat="1" applyFont="1" applyFill="1" applyBorder="1" applyAlignment="1">
      <alignment horizontal="right" wrapText="1"/>
    </xf>
    <xf numFmtId="2" fontId="11" fillId="0" borderId="13" xfId="0" applyNumberFormat="1" applyFont="1" applyFill="1" applyBorder="1" applyAlignment="1">
      <alignment horizontal="right" wrapText="1"/>
    </xf>
    <xf numFmtId="2" fontId="11" fillId="0" borderId="30" xfId="0" applyNumberFormat="1" applyFont="1" applyFill="1" applyBorder="1" applyAlignment="1">
      <alignment horizontal="right" wrapText="1"/>
    </xf>
    <xf numFmtId="0" fontId="48" fillId="0" borderId="39" xfId="0" applyFont="1" applyFill="1" applyBorder="1" applyAlignment="1">
      <alignment horizontal="center" vertical="center" wrapText="1"/>
    </xf>
    <xf numFmtId="0" fontId="48" fillId="0" borderId="27" xfId="0" applyFont="1" applyFill="1" applyBorder="1" applyAlignment="1">
      <alignment horizontal="center" vertical="center" wrapText="1"/>
    </xf>
    <xf numFmtId="0" fontId="48" fillId="0" borderId="44" xfId="0" applyFont="1" applyFill="1" applyBorder="1" applyAlignment="1">
      <alignment horizontal="center" vertical="center" wrapText="1"/>
    </xf>
    <xf numFmtId="0" fontId="0" fillId="0" borderId="6" xfId="0" applyFill="1" applyBorder="1" applyAlignment="1">
      <alignment horizontal="center" vertical="top"/>
    </xf>
    <xf numFmtId="0" fontId="0" fillId="0" borderId="30" xfId="0" applyFill="1" applyBorder="1" applyAlignment="1">
      <alignment horizontal="center" vertical="top"/>
    </xf>
    <xf numFmtId="0" fontId="1" fillId="0" borderId="24" xfId="0" applyFont="1" applyFill="1" applyBorder="1" applyAlignment="1"/>
    <xf numFmtId="0" fontId="49" fillId="0" borderId="13" xfId="0" applyFont="1" applyFill="1" applyBorder="1" applyAlignment="1">
      <alignment horizontal="center" vertical="top"/>
    </xf>
    <xf numFmtId="0" fontId="0" fillId="0" borderId="3" xfId="0" applyFill="1" applyBorder="1" applyAlignment="1">
      <alignment horizontal="center" vertical="top"/>
    </xf>
    <xf numFmtId="0" fontId="0" fillId="0" borderId="13" xfId="0" applyFill="1" applyBorder="1" applyAlignment="1">
      <alignment horizontal="center" vertical="top" wrapText="1"/>
    </xf>
    <xf numFmtId="0" fontId="40" fillId="0" borderId="13" xfId="0" applyFont="1" applyFill="1" applyBorder="1" applyAlignment="1">
      <alignment horizontal="center" vertical="top" wrapText="1"/>
    </xf>
    <xf numFmtId="0" fontId="47" fillId="0" borderId="39" xfId="0" applyFont="1" applyFill="1" applyBorder="1" applyAlignment="1">
      <alignment horizontal="center" vertical="center" wrapText="1"/>
    </xf>
    <xf numFmtId="0" fontId="47" fillId="0" borderId="27" xfId="0" applyFont="1" applyFill="1" applyBorder="1" applyAlignment="1">
      <alignment horizontal="center" vertical="center" wrapText="1"/>
    </xf>
    <xf numFmtId="0" fontId="47" fillId="0" borderId="44"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171" fontId="6" fillId="0" borderId="30" xfId="8"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22" fillId="0" borderId="30" xfId="0" applyFont="1" applyFill="1" applyBorder="1" applyAlignment="1">
      <alignment horizontal="center" vertical="center" wrapText="1"/>
    </xf>
    <xf numFmtId="49" fontId="22" fillId="0" borderId="30" xfId="0" applyNumberFormat="1" applyFont="1" applyFill="1" applyBorder="1" applyAlignment="1">
      <alignment horizontal="center" vertical="center" wrapText="1"/>
    </xf>
    <xf numFmtId="0" fontId="47" fillId="0" borderId="39" xfId="0" applyFont="1" applyFill="1" applyBorder="1" applyAlignment="1">
      <alignment horizontal="center"/>
    </xf>
    <xf numFmtId="0" fontId="47" fillId="0" borderId="27" xfId="0" applyFont="1" applyFill="1" applyBorder="1" applyAlignment="1">
      <alignment horizontal="center"/>
    </xf>
    <xf numFmtId="0" fontId="47" fillId="0" borderId="44" xfId="0" applyFont="1" applyFill="1" applyBorder="1" applyAlignment="1">
      <alignment horizontal="center"/>
    </xf>
    <xf numFmtId="0" fontId="47" fillId="0" borderId="46" xfId="0" applyFont="1" applyFill="1" applyBorder="1" applyAlignment="1">
      <alignment horizontal="center" vertical="center"/>
    </xf>
    <xf numFmtId="0" fontId="47" fillId="0" borderId="47" xfId="0" applyFont="1" applyFill="1" applyBorder="1" applyAlignment="1">
      <alignment horizontal="center" vertical="center"/>
    </xf>
    <xf numFmtId="0" fontId="47" fillId="0" borderId="41" xfId="0" applyFont="1" applyFill="1" applyBorder="1" applyAlignment="1">
      <alignment horizontal="center" vertical="center"/>
    </xf>
    <xf numFmtId="0" fontId="47" fillId="0" borderId="39"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44" xfId="0" applyFont="1" applyFill="1" applyBorder="1" applyAlignment="1">
      <alignment horizontal="center" vertical="center"/>
    </xf>
    <xf numFmtId="0" fontId="21" fillId="0" borderId="3" xfId="0" applyFont="1" applyFill="1" applyBorder="1" applyAlignment="1">
      <alignment horizontal="center" vertical="center"/>
    </xf>
    <xf numFmtId="0" fontId="47" fillId="0" borderId="50" xfId="0" applyFont="1" applyFill="1" applyBorder="1" applyAlignment="1">
      <alignment horizontal="center" wrapText="1"/>
    </xf>
    <xf numFmtId="0" fontId="47" fillId="0" borderId="51" xfId="0" applyFont="1" applyFill="1" applyBorder="1" applyAlignment="1">
      <alignment horizontal="center"/>
    </xf>
    <xf numFmtId="0" fontId="47" fillId="0" borderId="42" xfId="0" applyFont="1" applyFill="1" applyBorder="1" applyAlignment="1">
      <alignment horizontal="center"/>
    </xf>
    <xf numFmtId="49" fontId="21" fillId="0" borderId="3" xfId="0" applyNumberFormat="1" applyFont="1" applyFill="1" applyBorder="1" applyAlignment="1">
      <alignment horizontal="center" vertical="center" wrapText="1"/>
    </xf>
    <xf numFmtId="0" fontId="47" fillId="0" borderId="27" xfId="0" applyFont="1" applyFill="1" applyBorder="1" applyAlignment="1">
      <alignment horizontal="center" wrapText="1"/>
    </xf>
    <xf numFmtId="0" fontId="47" fillId="0" borderId="44" xfId="0" applyFont="1" applyFill="1" applyBorder="1" applyAlignment="1">
      <alignment horizontal="center" wrapText="1"/>
    </xf>
    <xf numFmtId="4" fontId="6" fillId="0" borderId="3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48" xfId="0" applyFont="1" applyFill="1" applyBorder="1" applyAlignment="1">
      <alignment horizontal="center"/>
    </xf>
    <xf numFmtId="0" fontId="0" fillId="0" borderId="48" xfId="0" applyFill="1" applyBorder="1" applyAlignment="1">
      <alignment horizontal="center"/>
    </xf>
    <xf numFmtId="0" fontId="22" fillId="0" borderId="13"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2" fillId="0" borderId="38"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48" xfId="0" applyFont="1" applyFill="1" applyBorder="1" applyAlignment="1">
      <alignment horizontal="center"/>
    </xf>
    <xf numFmtId="0" fontId="69" fillId="0" borderId="48" xfId="0" applyFont="1" applyFill="1" applyBorder="1" applyAlignment="1">
      <alignment horizontal="center"/>
    </xf>
    <xf numFmtId="0" fontId="22"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4" fontId="11" fillId="0" borderId="8" xfId="0" applyNumberFormat="1" applyFont="1" applyFill="1" applyBorder="1" applyAlignment="1">
      <alignment horizontal="right" vertical="center"/>
    </xf>
    <xf numFmtId="0" fontId="32" fillId="0" borderId="24" xfId="0" applyFont="1" applyFill="1" applyBorder="1" applyAlignment="1">
      <alignment vertical="center" wrapText="1"/>
    </xf>
    <xf numFmtId="0" fontId="32" fillId="0" borderId="13" xfId="0" applyFont="1" applyFill="1" applyBorder="1" applyAlignment="1">
      <alignment horizontal="left" vertical="center" wrapText="1"/>
    </xf>
    <xf numFmtId="0" fontId="32" fillId="0" borderId="28" xfId="0" applyFont="1" applyFill="1" applyBorder="1" applyAlignment="1">
      <alignment vertical="center" wrapText="1"/>
    </xf>
    <xf numFmtId="0" fontId="32" fillId="0" borderId="6" xfId="0" applyFont="1" applyFill="1" applyBorder="1" applyAlignment="1">
      <alignment horizontal="left" vertical="center" wrapText="1"/>
    </xf>
    <xf numFmtId="0" fontId="32" fillId="0" borderId="32" xfId="0" applyFont="1" applyFill="1" applyBorder="1" applyAlignment="1">
      <alignment vertical="center" wrapText="1"/>
    </xf>
    <xf numFmtId="0" fontId="32" fillId="0" borderId="30" xfId="0" applyFont="1" applyFill="1" applyBorder="1" applyAlignment="1">
      <alignment horizontal="left" vertical="center" wrapText="1"/>
    </xf>
    <xf numFmtId="49" fontId="11" fillId="0" borderId="0" xfId="0" applyNumberFormat="1" applyFont="1" applyFill="1"/>
    <xf numFmtId="0" fontId="11" fillId="0" borderId="30" xfId="0" applyFont="1" applyFill="1" applyBorder="1" applyAlignment="1">
      <alignment vertical="center" wrapText="1"/>
    </xf>
    <xf numFmtId="0" fontId="11" fillId="0" borderId="30" xfId="0" applyFont="1" applyFill="1" applyBorder="1" applyAlignment="1">
      <alignment wrapText="1"/>
    </xf>
    <xf numFmtId="0" fontId="11" fillId="0" borderId="18" xfId="0" applyFont="1" applyFill="1" applyBorder="1" applyAlignment="1">
      <alignment vertical="top" wrapText="1"/>
    </xf>
    <xf numFmtId="49" fontId="11" fillId="0" borderId="24" xfId="0" applyNumberFormat="1" applyFont="1" applyFill="1" applyBorder="1" applyAlignment="1">
      <alignment horizontal="left" vertical="center"/>
    </xf>
    <xf numFmtId="4" fontId="11" fillId="0" borderId="19" xfId="0" applyNumberFormat="1" applyFont="1" applyFill="1" applyBorder="1" applyAlignment="1">
      <alignment horizontal="right" vertical="center"/>
    </xf>
    <xf numFmtId="0" fontId="11" fillId="0" borderId="0" xfId="0" applyFont="1" applyFill="1" applyAlignment="1">
      <alignment wrapText="1"/>
    </xf>
    <xf numFmtId="49" fontId="11" fillId="0" borderId="45" xfId="0" applyNumberFormat="1" applyFont="1" applyFill="1" applyBorder="1" applyAlignment="1">
      <alignment horizontal="center" vertical="center" wrapText="1"/>
    </xf>
    <xf numFmtId="49" fontId="11" fillId="0" borderId="52" xfId="0" applyNumberFormat="1"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0" fontId="21" fillId="0" borderId="32" xfId="0" applyFont="1" applyFill="1" applyBorder="1" applyAlignment="1">
      <alignment horizontal="center" wrapText="1"/>
    </xf>
    <xf numFmtId="0" fontId="21" fillId="0" borderId="30" xfId="0" applyFont="1" applyFill="1" applyBorder="1" applyAlignment="1">
      <alignment horizontal="center" wrapText="1"/>
    </xf>
    <xf numFmtId="0" fontId="1" fillId="0" borderId="13" xfId="0" applyFont="1" applyFill="1" applyBorder="1" applyAlignment="1"/>
    <xf numFmtId="0" fontId="1" fillId="0" borderId="6" xfId="0" applyFont="1" applyFill="1" applyBorder="1" applyAlignment="1"/>
    <xf numFmtId="0" fontId="1" fillId="0" borderId="30" xfId="0" applyFont="1" applyFill="1" applyBorder="1" applyAlignment="1"/>
    <xf numFmtId="0" fontId="47" fillId="0" borderId="45" xfId="0" applyFont="1" applyFill="1" applyBorder="1" applyAlignment="1">
      <alignment horizontal="center" vertical="center" wrapText="1" shrinkToFit="1"/>
    </xf>
    <xf numFmtId="0" fontId="47" fillId="0" borderId="52" xfId="0" applyFont="1" applyFill="1" applyBorder="1" applyAlignment="1">
      <alignment horizontal="center" vertical="center" wrapText="1" shrinkToFit="1"/>
    </xf>
    <xf numFmtId="0" fontId="47" fillId="0" borderId="38"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32" fillId="0" borderId="3" xfId="0" applyFont="1" applyFill="1" applyBorder="1" applyAlignment="1">
      <alignment horizontal="center" vertical="center" wrapText="1"/>
    </xf>
    <xf numFmtId="0" fontId="9" fillId="0" borderId="24" xfId="0" applyFont="1" applyFill="1" applyBorder="1" applyAlignment="1">
      <alignment horizontal="center" vertical="center"/>
    </xf>
    <xf numFmtId="0" fontId="47" fillId="0" borderId="13" xfId="0" applyFont="1" applyFill="1" applyBorder="1" applyAlignment="1">
      <alignment horizontal="center" wrapText="1" shrinkToFit="1"/>
    </xf>
    <xf numFmtId="0" fontId="11" fillId="0" borderId="30" xfId="0" applyFont="1" applyFill="1" applyBorder="1" applyAlignment="1">
      <alignment horizontal="left" vertical="center"/>
    </xf>
    <xf numFmtId="4" fontId="11" fillId="0" borderId="30" xfId="0" applyNumberFormat="1" applyFont="1" applyFill="1" applyBorder="1" applyAlignment="1">
      <alignment horizontal="right"/>
    </xf>
    <xf numFmtId="0" fontId="9" fillId="0" borderId="28" xfId="0" applyFont="1" applyFill="1" applyBorder="1" applyAlignment="1">
      <alignment horizontal="center" vertical="center"/>
    </xf>
    <xf numFmtId="0" fontId="47" fillId="0" borderId="6" xfId="0" applyFont="1" applyFill="1" applyBorder="1" applyAlignment="1">
      <alignment horizontal="center" wrapText="1" shrinkToFit="1"/>
    </xf>
    <xf numFmtId="0" fontId="1" fillId="0" borderId="31" xfId="0" applyFont="1" applyFill="1" applyBorder="1" applyAlignment="1">
      <alignment horizontal="center" vertical="center" wrapText="1"/>
    </xf>
    <xf numFmtId="0" fontId="1" fillId="0" borderId="3" xfId="0" applyFont="1" applyFill="1" applyBorder="1" applyAlignment="1">
      <alignment horizontal="center" vertical="center"/>
    </xf>
    <xf numFmtId="0" fontId="1" fillId="0" borderId="8" xfId="0" applyFont="1" applyFill="1" applyBorder="1" applyAlignment="1">
      <alignment horizontal="center" vertical="center" wrapText="1"/>
    </xf>
    <xf numFmtId="0" fontId="47" fillId="0" borderId="50" xfId="0" applyFont="1" applyFill="1" applyBorder="1" applyAlignment="1">
      <alignment horizontal="center"/>
    </xf>
    <xf numFmtId="0" fontId="0" fillId="0" borderId="3" xfId="0" applyFill="1" applyBorder="1" applyAlignment="1"/>
    <xf numFmtId="0" fontId="12" fillId="0" borderId="3" xfId="0" applyFont="1" applyFill="1" applyBorder="1" applyAlignment="1">
      <alignment horizontal="center" vertical="center" wrapText="1"/>
    </xf>
    <xf numFmtId="0" fontId="12" fillId="0" borderId="30" xfId="0" applyFont="1" applyFill="1" applyBorder="1" applyAlignment="1">
      <alignment horizontal="center" vertical="center"/>
    </xf>
    <xf numFmtId="2" fontId="15" fillId="0" borderId="30" xfId="0" applyNumberFormat="1" applyFont="1" applyFill="1" applyBorder="1" applyAlignment="1">
      <alignment horizontal="right" vertical="center"/>
    </xf>
    <xf numFmtId="0" fontId="47" fillId="0" borderId="3"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wrapText="1"/>
    </xf>
    <xf numFmtId="0" fontId="11" fillId="0" borderId="24" xfId="0" applyFont="1" applyFill="1" applyBorder="1" applyAlignment="1">
      <alignment horizontal="left" vertical="center" wrapText="1"/>
    </xf>
    <xf numFmtId="0" fontId="11" fillId="0" borderId="3" xfId="0" applyFont="1" applyFill="1" applyBorder="1" applyAlignment="1">
      <alignment horizontal="center" wrapText="1"/>
    </xf>
    <xf numFmtId="0" fontId="11" fillId="0" borderId="28" xfId="0" applyFont="1" applyFill="1" applyBorder="1" applyAlignment="1">
      <alignment horizontal="left" vertical="center" wrapText="1"/>
    </xf>
    <xf numFmtId="166" fontId="11" fillId="0" borderId="6" xfId="0" applyNumberFormat="1" applyFont="1" applyFill="1" applyBorder="1" applyAlignment="1">
      <alignment vertical="center"/>
    </xf>
    <xf numFmtId="0" fontId="11" fillId="0" borderId="32" xfId="0" applyFont="1" applyFill="1" applyBorder="1" applyAlignment="1">
      <alignment horizontal="left" vertical="center" wrapText="1"/>
    </xf>
    <xf numFmtId="49" fontId="6" fillId="0" borderId="11" xfId="0" applyNumberFormat="1" applyFont="1" applyFill="1" applyBorder="1"/>
    <xf numFmtId="49" fontId="4" fillId="0" borderId="3"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49" fontId="11" fillId="0" borderId="32" xfId="0" applyNumberFormat="1" applyFont="1" applyFill="1" applyBorder="1" applyAlignment="1">
      <alignment vertical="center"/>
    </xf>
    <xf numFmtId="49" fontId="47" fillId="0" borderId="3" xfId="0" applyNumberFormat="1" applyFont="1" applyFill="1" applyBorder="1" applyAlignment="1">
      <alignment horizontal="center" wrapText="1"/>
    </xf>
    <xf numFmtId="0" fontId="1" fillId="0" borderId="20" xfId="0" applyFont="1" applyFill="1" applyBorder="1" applyAlignment="1">
      <alignment horizontal="center" vertical="center" wrapText="1"/>
    </xf>
    <xf numFmtId="0" fontId="21" fillId="0" borderId="11" xfId="0" applyFont="1" applyFill="1" applyBorder="1" applyAlignment="1">
      <alignment horizontal="center" wrapText="1"/>
    </xf>
    <xf numFmtId="0" fontId="47" fillId="0" borderId="47" xfId="0" applyFont="1" applyFill="1" applyBorder="1" applyAlignment="1">
      <alignment horizontal="center" wrapText="1"/>
    </xf>
    <xf numFmtId="0" fontId="21" fillId="0" borderId="3" xfId="0" applyFont="1" applyFill="1" applyBorder="1" applyAlignment="1">
      <alignment horizontal="center" wrapText="1"/>
    </xf>
    <xf numFmtId="0" fontId="66" fillId="0" borderId="8" xfId="0" applyFont="1" applyFill="1" applyBorder="1" applyAlignment="1">
      <alignment horizontal="center"/>
    </xf>
    <xf numFmtId="0" fontId="11" fillId="0" borderId="0" xfId="0" applyFont="1" applyFill="1" applyAlignment="1">
      <alignment horizontal="center" vertical="center"/>
    </xf>
    <xf numFmtId="0" fontId="37" fillId="0" borderId="60" xfId="0" applyFont="1" applyFill="1" applyBorder="1" applyAlignment="1">
      <alignment horizontal="center" vertical="center"/>
    </xf>
    <xf numFmtId="0" fontId="37" fillId="0" borderId="0" xfId="0" applyFont="1" applyFill="1" applyAlignment="1">
      <alignment horizontal="center" vertical="center"/>
    </xf>
    <xf numFmtId="0" fontId="0" fillId="0" borderId="43" xfId="0" applyFill="1" applyBorder="1" applyAlignment="1">
      <alignment wrapText="1"/>
    </xf>
    <xf numFmtId="0" fontId="0" fillId="0" borderId="47" xfId="0" applyFill="1" applyBorder="1" applyAlignment="1">
      <alignment horizontal="center" wrapText="1"/>
    </xf>
    <xf numFmtId="0" fontId="0" fillId="0" borderId="41" xfId="0" applyFill="1" applyBorder="1" applyAlignment="1">
      <alignment horizontal="center" wrapText="1"/>
    </xf>
    <xf numFmtId="0" fontId="6" fillId="0" borderId="7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73" xfId="0" applyFill="1" applyBorder="1" applyAlignment="1">
      <alignment horizontal="center" vertical="center" wrapText="1"/>
    </xf>
    <xf numFmtId="0" fontId="48" fillId="0" borderId="45" xfId="0" applyFont="1" applyFill="1" applyBorder="1" applyAlignment="1">
      <alignment horizontal="center" wrapText="1"/>
    </xf>
    <xf numFmtId="0" fontId="48" fillId="0" borderId="52" xfId="0" applyFont="1" applyFill="1" applyBorder="1" applyAlignment="1">
      <alignment horizontal="center" wrapText="1"/>
    </xf>
    <xf numFmtId="0" fontId="48" fillId="0" borderId="38" xfId="0" applyFont="1" applyFill="1" applyBorder="1" applyAlignment="1">
      <alignment horizontal="center" wrapText="1"/>
    </xf>
    <xf numFmtId="2" fontId="11" fillId="0" borderId="3" xfId="0" applyNumberFormat="1" applyFont="1" applyFill="1" applyBorder="1" applyAlignment="1">
      <alignment horizontal="right" vertical="top" wrapText="1"/>
    </xf>
    <xf numFmtId="2" fontId="6" fillId="0" borderId="3" xfId="0" applyNumberFormat="1" applyFont="1" applyFill="1" applyBorder="1" applyAlignment="1">
      <alignment horizontal="right" vertical="center" wrapText="1"/>
    </xf>
    <xf numFmtId="0" fontId="3" fillId="0" borderId="3" xfId="0" applyFont="1" applyFill="1" applyBorder="1" applyAlignment="1">
      <alignment wrapText="1"/>
    </xf>
  </cellXfs>
  <cellStyles count="13">
    <cellStyle name="xl34" xfId="1" xr:uid="{00000000-0005-0000-0000-000000000000}"/>
    <cellStyle name="xl34 2" xfId="10" xr:uid="{00000000-0005-0000-0000-000001000000}"/>
    <cellStyle name="xl35" xfId="2" xr:uid="{00000000-0005-0000-0000-000002000000}"/>
    <cellStyle name="xl36" xfId="9" xr:uid="{00000000-0005-0000-0000-000003000000}"/>
    <cellStyle name="xl37" xfId="3" xr:uid="{00000000-0005-0000-0000-000004000000}"/>
    <cellStyle name="xl38" xfId="4" xr:uid="{00000000-0005-0000-0000-000005000000}"/>
    <cellStyle name="xl39" xfId="5" xr:uid="{00000000-0005-0000-0000-000006000000}"/>
    <cellStyle name="xl40" xfId="6" xr:uid="{00000000-0005-0000-0000-000007000000}"/>
    <cellStyle name="xl94" xfId="7" xr:uid="{00000000-0005-0000-0000-000008000000}"/>
    <cellStyle name="Обычный" xfId="0" builtinId="0"/>
    <cellStyle name="Финансовый" xfId="8" builtinId="3"/>
    <cellStyle name="Финансовый 2" xfId="11" xr:uid="{00000000-0005-0000-0000-00000B000000}"/>
    <cellStyle name="Финансовый 3"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edotovaLV\Documents\&#1052;&#1091;&#1085;&#1080;&#1094;&#1080;&#1087;&#1072;&#1083;&#1100;&#1085;&#1099;&#1077;%20&#1087;&#1088;&#1086;&#1075;&#1088;&#1072;&#1084;&#1084;&#1099;\&#1069;&#1092;&#1092;&#1077;&#1082;&#1090;&#1080;&#1074;&#1085;&#1086;&#1089;&#1090;&#1100;%20%20&#1052;&#1062;&#1055;%20&#1079;&#1072;%202021%20&#1075;&#1086;&#1076;\&#1059;&#1087;&#1088;&#1072;&#1074;&#1083;&#1077;&#1085;&#1080;&#1077;%20&#1086;&#1073;&#1088;&#1072;&#1079;&#1086;&#1074;&#1072;&#1085;&#1080;&#1103;%20&#1047;&#1072;%20%202021%20&#1075;&#1086;&#1076;%20&#1087;&#1088;&#1080;&#1083;&#1086;&#1078;&#1077;&#1085;&#1080;&#1103;%206,7,8,9,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орма 6"/>
      <sheetName val="Форма 6 "/>
      <sheetName val="Форма 7"/>
      <sheetName val="Форма 8"/>
      <sheetName val="Форма 9"/>
      <sheetName val="Форма 10"/>
    </sheetNames>
    <sheetDataSet>
      <sheetData sheetId="0"/>
      <sheetData sheetId="1">
        <row r="9">
          <cell r="G9">
            <v>0</v>
          </cell>
        </row>
      </sheetData>
      <sheetData sheetId="2">
        <row r="27">
          <cell r="I27">
            <v>22431040</v>
          </cell>
        </row>
        <row r="104">
          <cell r="I104">
            <v>5483400</v>
          </cell>
          <cell r="J104">
            <v>5531000</v>
          </cell>
          <cell r="K104">
            <v>5530905.0099999998</v>
          </cell>
        </row>
        <row r="105">
          <cell r="I105">
            <v>0</v>
          </cell>
          <cell r="J105">
            <v>8600</v>
          </cell>
          <cell r="K105">
            <v>8600</v>
          </cell>
        </row>
        <row r="106">
          <cell r="I106">
            <v>1656000</v>
          </cell>
          <cell r="J106">
            <v>1662600</v>
          </cell>
          <cell r="K106">
            <v>1654638.68</v>
          </cell>
        </row>
        <row r="107">
          <cell r="I107">
            <v>154532</v>
          </cell>
          <cell r="J107">
            <v>390588</v>
          </cell>
          <cell r="K107">
            <v>373915.77</v>
          </cell>
        </row>
        <row r="108">
          <cell r="I108">
            <v>3500</v>
          </cell>
          <cell r="J108">
            <v>3500</v>
          </cell>
          <cell r="K108">
            <v>3500</v>
          </cell>
        </row>
        <row r="109">
          <cell r="I109">
            <v>1410</v>
          </cell>
          <cell r="J109">
            <v>0</v>
          </cell>
          <cell r="K109">
            <v>0</v>
          </cell>
        </row>
        <row r="110">
          <cell r="I110">
            <v>193730</v>
          </cell>
          <cell r="J110">
            <v>1161</v>
          </cell>
          <cell r="K110">
            <v>1160.81</v>
          </cell>
        </row>
        <row r="111">
          <cell r="I111">
            <v>0</v>
          </cell>
          <cell r="J111">
            <v>233623</v>
          </cell>
          <cell r="K111">
            <v>233622.95</v>
          </cell>
        </row>
        <row r="112">
          <cell r="I112">
            <v>28800000</v>
          </cell>
          <cell r="J112">
            <v>29547330</v>
          </cell>
          <cell r="K112">
            <v>29547330</v>
          </cell>
        </row>
        <row r="113">
          <cell r="I113">
            <v>565000</v>
          </cell>
          <cell r="J113">
            <v>565000</v>
          </cell>
          <cell r="K113">
            <v>565000</v>
          </cell>
        </row>
      </sheetData>
      <sheetData sheetId="3"/>
      <sheetData sheetId="4"/>
      <sheetData sheetId="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243"/>
  <sheetViews>
    <sheetView topLeftCell="A38" zoomScaleNormal="100" zoomScaleSheetLayoutView="100" workbookViewId="0">
      <selection activeCell="C94" sqref="C94"/>
    </sheetView>
  </sheetViews>
  <sheetFormatPr defaultColWidth="9.140625" defaultRowHeight="15" x14ac:dyDescent="0.25"/>
  <cols>
    <col min="1" max="1" width="8.28515625" style="7" customWidth="1"/>
    <col min="2" max="2" width="49.42578125" style="7" customWidth="1"/>
    <col min="3" max="3" width="10.28515625" style="7" customWidth="1"/>
    <col min="4" max="4" width="17" style="7" customWidth="1"/>
    <col min="5" max="5" width="9.140625" style="7"/>
    <col min="6" max="6" width="9.5703125" style="7" bestFit="1" customWidth="1"/>
    <col min="7" max="7" width="33.42578125" style="7" customWidth="1"/>
    <col min="8" max="8" width="23.5703125" style="7" customWidth="1"/>
    <col min="9" max="16384" width="9.140625" style="7"/>
  </cols>
  <sheetData>
    <row r="1" spans="1:41" s="3" customFormat="1" ht="15.75" x14ac:dyDescent="0.25">
      <c r="A1" s="17"/>
      <c r="B1" s="17"/>
      <c r="C1" s="17"/>
      <c r="D1" s="17"/>
      <c r="E1" s="17"/>
      <c r="F1" s="1515" t="s">
        <v>639</v>
      </c>
      <c r="G1" s="1515"/>
    </row>
    <row r="2" spans="1:41" s="3" customFormat="1" ht="51" customHeight="1" x14ac:dyDescent="0.25">
      <c r="A2" s="1516" t="s">
        <v>769</v>
      </c>
      <c r="B2" s="1516"/>
      <c r="C2" s="1516"/>
      <c r="D2" s="1516"/>
      <c r="E2" s="1516"/>
      <c r="F2" s="1516"/>
      <c r="G2" s="1516"/>
    </row>
    <row r="3" spans="1:41" s="3" customFormat="1" ht="35.25" customHeight="1" x14ac:dyDescent="0.25">
      <c r="A3" s="17"/>
      <c r="B3" s="1517" t="s">
        <v>542</v>
      </c>
      <c r="C3" s="1517"/>
      <c r="D3" s="1517"/>
      <c r="E3" s="1517"/>
      <c r="F3" s="1517"/>
      <c r="G3" s="1517"/>
    </row>
    <row r="4" spans="1:41" s="3" customFormat="1" ht="69.75" customHeight="1" x14ac:dyDescent="0.25">
      <c r="A4" s="1512" t="s">
        <v>543</v>
      </c>
      <c r="B4" s="1512" t="s">
        <v>564</v>
      </c>
      <c r="C4" s="1512" t="s">
        <v>565</v>
      </c>
      <c r="D4" s="1524" t="s">
        <v>567</v>
      </c>
      <c r="E4" s="1526"/>
      <c r="F4" s="1525"/>
      <c r="G4" s="1512" t="s">
        <v>571</v>
      </c>
    </row>
    <row r="5" spans="1:41" s="3" customFormat="1" ht="44.25" customHeight="1" x14ac:dyDescent="0.25">
      <c r="A5" s="1513"/>
      <c r="B5" s="1513"/>
      <c r="C5" s="1513"/>
      <c r="D5" s="1512" t="s">
        <v>566</v>
      </c>
      <c r="E5" s="1524" t="s">
        <v>568</v>
      </c>
      <c r="F5" s="1525"/>
      <c r="G5" s="1513"/>
    </row>
    <row r="6" spans="1:41" s="3" customFormat="1" ht="42.75" customHeight="1" x14ac:dyDescent="0.25">
      <c r="A6" s="1514"/>
      <c r="B6" s="1514"/>
      <c r="C6" s="1514"/>
      <c r="D6" s="1514"/>
      <c r="E6" s="219" t="s">
        <v>569</v>
      </c>
      <c r="F6" s="219" t="s">
        <v>570</v>
      </c>
      <c r="G6" s="1514"/>
    </row>
    <row r="7" spans="1:41" s="3" customFormat="1" ht="33.75" customHeight="1" thickBot="1" x14ac:dyDescent="0.3">
      <c r="A7" s="220">
        <v>1</v>
      </c>
      <c r="B7" s="220">
        <v>2</v>
      </c>
      <c r="C7" s="220">
        <v>3</v>
      </c>
      <c r="D7" s="220">
        <v>4</v>
      </c>
      <c r="E7" s="220">
        <v>5</v>
      </c>
      <c r="F7" s="220">
        <v>6</v>
      </c>
      <c r="G7" s="220">
        <v>7</v>
      </c>
    </row>
    <row r="8" spans="1:41" s="230" customFormat="1" ht="42" customHeight="1" thickBot="1" x14ac:dyDescent="0.3">
      <c r="A8" s="1521" t="s">
        <v>1006</v>
      </c>
      <c r="B8" s="1522"/>
      <c r="C8" s="1522"/>
      <c r="D8" s="1522"/>
      <c r="E8" s="1522"/>
      <c r="F8" s="1522"/>
      <c r="G8" s="1523"/>
      <c r="H8" s="437"/>
      <c r="I8" s="437"/>
      <c r="J8" s="437"/>
      <c r="K8" s="437"/>
      <c r="L8" s="437"/>
      <c r="M8" s="437"/>
      <c r="N8" s="437"/>
      <c r="O8" s="437"/>
      <c r="P8" s="437"/>
      <c r="Q8" s="437"/>
      <c r="R8" s="437"/>
      <c r="S8" s="437"/>
      <c r="T8" s="437"/>
      <c r="U8" s="437"/>
      <c r="V8" s="437"/>
      <c r="W8" s="437"/>
      <c r="X8" s="437"/>
      <c r="Y8" s="437"/>
      <c r="Z8" s="437"/>
      <c r="AA8" s="437"/>
      <c r="AB8" s="437"/>
      <c r="AC8" s="437"/>
      <c r="AD8" s="437"/>
      <c r="AE8" s="437"/>
      <c r="AF8" s="437"/>
      <c r="AG8" s="437"/>
      <c r="AH8" s="437"/>
      <c r="AI8" s="437"/>
      <c r="AJ8" s="437"/>
      <c r="AK8" s="437"/>
      <c r="AL8" s="437"/>
      <c r="AM8" s="437"/>
      <c r="AN8" s="437"/>
      <c r="AO8" s="437"/>
    </row>
    <row r="9" spans="1:41" s="3" customFormat="1" ht="123" customHeight="1" x14ac:dyDescent="0.25">
      <c r="A9" s="18" t="s">
        <v>545</v>
      </c>
      <c r="B9" s="4" t="s">
        <v>584</v>
      </c>
      <c r="C9" s="16" t="s">
        <v>573</v>
      </c>
      <c r="D9" s="238">
        <v>0</v>
      </c>
      <c r="E9" s="238">
        <v>2.5</v>
      </c>
      <c r="F9" s="239">
        <v>1.1000000000000001</v>
      </c>
      <c r="G9" s="240" t="s">
        <v>1005</v>
      </c>
    </row>
    <row r="10" spans="1:41" s="3" customFormat="1" ht="35.25" customHeight="1" x14ac:dyDescent="0.25">
      <c r="A10" s="19" t="s">
        <v>547</v>
      </c>
      <c r="B10" s="5" t="s">
        <v>587</v>
      </c>
      <c r="C10" s="20" t="s">
        <v>572</v>
      </c>
      <c r="D10" s="30">
        <v>79</v>
      </c>
      <c r="E10" s="30">
        <v>78.5</v>
      </c>
      <c r="F10" s="9">
        <v>78.5</v>
      </c>
      <c r="G10" s="14"/>
    </row>
    <row r="11" spans="1:41" s="3" customFormat="1" ht="76.5" customHeight="1" thickBot="1" x14ac:dyDescent="0.3">
      <c r="A11" s="21" t="s">
        <v>548</v>
      </c>
      <c r="B11" s="6" t="s">
        <v>588</v>
      </c>
      <c r="C11" s="22" t="s">
        <v>572</v>
      </c>
      <c r="D11" s="31">
        <v>81</v>
      </c>
      <c r="E11" s="31">
        <v>84</v>
      </c>
      <c r="F11" s="10">
        <v>83.1</v>
      </c>
      <c r="G11" s="15"/>
    </row>
    <row r="12" spans="1:41" s="3" customFormat="1" ht="31.5" customHeight="1" thickBot="1" x14ac:dyDescent="0.3">
      <c r="A12" s="1518" t="s">
        <v>1007</v>
      </c>
      <c r="B12" s="1519"/>
      <c r="C12" s="1519"/>
      <c r="D12" s="1519"/>
      <c r="E12" s="1519"/>
      <c r="F12" s="1519"/>
      <c r="G12" s="1520"/>
    </row>
    <row r="13" spans="1:41" s="3" customFormat="1" ht="63.75" thickBot="1" x14ac:dyDescent="0.3">
      <c r="A13" s="18" t="s">
        <v>590</v>
      </c>
      <c r="B13" s="24" t="s">
        <v>591</v>
      </c>
      <c r="C13" s="25" t="s">
        <v>572</v>
      </c>
      <c r="D13" s="29">
        <v>62.5</v>
      </c>
      <c r="E13" s="29">
        <v>80</v>
      </c>
      <c r="F13" s="8">
        <v>100</v>
      </c>
      <c r="G13" s="218" t="s">
        <v>1008</v>
      </c>
    </row>
    <row r="14" spans="1:41" s="3" customFormat="1" ht="115.5" customHeight="1" thickBot="1" x14ac:dyDescent="0.3">
      <c r="A14" s="19" t="s">
        <v>585</v>
      </c>
      <c r="B14" s="23" t="s">
        <v>592</v>
      </c>
      <c r="C14" s="20" t="s">
        <v>593</v>
      </c>
      <c r="D14" s="20">
        <v>0</v>
      </c>
      <c r="E14" s="20">
        <v>0</v>
      </c>
      <c r="F14" s="529">
        <v>120</v>
      </c>
      <c r="G14" s="216" t="s">
        <v>1009</v>
      </c>
    </row>
    <row r="15" spans="1:41" s="3" customFormat="1" ht="241.5" customHeight="1" thickBot="1" x14ac:dyDescent="0.3">
      <c r="A15" s="21" t="s">
        <v>589</v>
      </c>
      <c r="B15" s="26" t="s">
        <v>594</v>
      </c>
      <c r="C15" s="22" t="s">
        <v>572</v>
      </c>
      <c r="D15" s="32">
        <v>44</v>
      </c>
      <c r="E15" s="32">
        <v>80</v>
      </c>
      <c r="F15" s="36">
        <v>100</v>
      </c>
      <c r="G15" s="248" t="s">
        <v>1010</v>
      </c>
    </row>
    <row r="16" spans="1:41" s="3" customFormat="1" ht="33" customHeight="1" thickBot="1" x14ac:dyDescent="0.3">
      <c r="A16" s="1527" t="s">
        <v>1011</v>
      </c>
      <c r="B16" s="1528"/>
      <c r="C16" s="1528"/>
      <c r="D16" s="1528"/>
      <c r="E16" s="1528"/>
      <c r="F16" s="1528"/>
      <c r="G16" s="1529"/>
    </row>
    <row r="17" spans="1:33" s="3" customFormat="1" ht="112.5" customHeight="1" x14ac:dyDescent="0.25">
      <c r="A17" s="530" t="s">
        <v>595</v>
      </c>
      <c r="B17" s="23" t="s">
        <v>597</v>
      </c>
      <c r="C17" s="20" t="s">
        <v>572</v>
      </c>
      <c r="D17" s="20">
        <v>100</v>
      </c>
      <c r="E17" s="20">
        <v>100</v>
      </c>
      <c r="F17" s="9">
        <v>100</v>
      </c>
      <c r="G17" s="14"/>
    </row>
    <row r="18" spans="1:33" s="3" customFormat="1" ht="56.25" customHeight="1" x14ac:dyDescent="0.25">
      <c r="A18" s="530" t="s">
        <v>596</v>
      </c>
      <c r="B18" s="23" t="s">
        <v>599</v>
      </c>
      <c r="C18" s="20" t="s">
        <v>572</v>
      </c>
      <c r="D18" s="20">
        <v>60</v>
      </c>
      <c r="E18" s="20">
        <v>53</v>
      </c>
      <c r="F18" s="9">
        <v>67.400000000000006</v>
      </c>
      <c r="G18" s="14"/>
    </row>
    <row r="19" spans="1:33" s="3" customFormat="1" ht="83.25" customHeight="1" x14ac:dyDescent="0.25">
      <c r="A19" s="530" t="s">
        <v>586</v>
      </c>
      <c r="B19" s="23" t="s">
        <v>601</v>
      </c>
      <c r="C19" s="20" t="s">
        <v>572</v>
      </c>
      <c r="D19" s="20">
        <v>48</v>
      </c>
      <c r="E19" s="20">
        <v>51</v>
      </c>
      <c r="F19" s="9">
        <v>33.799999999999997</v>
      </c>
      <c r="G19" s="14" t="s">
        <v>1012</v>
      </c>
    </row>
    <row r="20" spans="1:33" s="3" customFormat="1" ht="64.5" customHeight="1" x14ac:dyDescent="0.25">
      <c r="A20" s="28" t="s">
        <v>598</v>
      </c>
      <c r="B20" s="23" t="s">
        <v>602</v>
      </c>
      <c r="C20" s="20" t="s">
        <v>572</v>
      </c>
      <c r="D20" s="20">
        <v>13.6</v>
      </c>
      <c r="E20" s="20">
        <v>11.4</v>
      </c>
      <c r="F20" s="9">
        <v>10.199999999999999</v>
      </c>
      <c r="G20" s="14"/>
    </row>
    <row r="21" spans="1:33" s="3" customFormat="1" ht="67.5" customHeight="1" thickBot="1" x14ac:dyDescent="0.3">
      <c r="A21" s="28" t="s">
        <v>600</v>
      </c>
      <c r="B21" s="23" t="s">
        <v>603</v>
      </c>
      <c r="C21" s="20" t="s">
        <v>604</v>
      </c>
      <c r="D21" s="20">
        <v>55</v>
      </c>
      <c r="E21" s="20">
        <v>5</v>
      </c>
      <c r="F21" s="37">
        <v>0</v>
      </c>
      <c r="G21" s="14" t="s">
        <v>1013</v>
      </c>
    </row>
    <row r="22" spans="1:33" s="3" customFormat="1" ht="43.5" customHeight="1" thickBot="1" x14ac:dyDescent="0.3">
      <c r="A22" s="1555" t="s">
        <v>1014</v>
      </c>
      <c r="B22" s="1556"/>
      <c r="C22" s="1556"/>
      <c r="D22" s="1556"/>
      <c r="E22" s="1556"/>
      <c r="F22" s="1556"/>
      <c r="G22" s="1557"/>
    </row>
    <row r="23" spans="1:33" s="3" customFormat="1" ht="110.25" x14ac:dyDescent="0.25">
      <c r="A23" s="27" t="s">
        <v>605</v>
      </c>
      <c r="B23" s="24" t="s">
        <v>606</v>
      </c>
      <c r="C23" s="25" t="s">
        <v>604</v>
      </c>
      <c r="D23" s="241">
        <v>200</v>
      </c>
      <c r="E23" s="241">
        <v>65</v>
      </c>
      <c r="F23" s="242">
        <v>66</v>
      </c>
      <c r="G23" s="216"/>
    </row>
    <row r="24" spans="1:33" s="3" customFormat="1" ht="125.25" customHeight="1" x14ac:dyDescent="0.25">
      <c r="A24" s="28" t="s">
        <v>607</v>
      </c>
      <c r="B24" s="23" t="s">
        <v>608</v>
      </c>
      <c r="C24" s="20" t="s">
        <v>572</v>
      </c>
      <c r="D24" s="20">
        <v>35.5</v>
      </c>
      <c r="E24" s="20">
        <v>70.5</v>
      </c>
      <c r="F24" s="9">
        <v>62</v>
      </c>
      <c r="G24" s="249" t="s">
        <v>1015</v>
      </c>
    </row>
    <row r="25" spans="1:33" s="3" customFormat="1" ht="63" x14ac:dyDescent="0.25">
      <c r="A25" s="28" t="s">
        <v>609</v>
      </c>
      <c r="B25" s="23" t="s">
        <v>610</v>
      </c>
      <c r="C25" s="20" t="s">
        <v>572</v>
      </c>
      <c r="D25" s="20">
        <v>1.2</v>
      </c>
      <c r="E25" s="20">
        <v>1.4</v>
      </c>
      <c r="F25" s="9">
        <v>1</v>
      </c>
      <c r="G25" s="216"/>
    </row>
    <row r="26" spans="1:33" s="3" customFormat="1" ht="78.75" x14ac:dyDescent="0.25">
      <c r="A26" s="28" t="s">
        <v>611</v>
      </c>
      <c r="B26" s="23" t="s">
        <v>612</v>
      </c>
      <c r="C26" s="20" t="s">
        <v>572</v>
      </c>
      <c r="D26" s="20">
        <v>89.6</v>
      </c>
      <c r="E26" s="20">
        <v>91.5</v>
      </c>
      <c r="F26" s="9">
        <v>76.900000000000006</v>
      </c>
      <c r="G26" s="531" t="s">
        <v>1016</v>
      </c>
    </row>
    <row r="27" spans="1:33" s="3" customFormat="1" ht="47.25" x14ac:dyDescent="0.25">
      <c r="A27" s="28" t="s">
        <v>613</v>
      </c>
      <c r="B27" s="23" t="s">
        <v>614</v>
      </c>
      <c r="C27" s="20" t="s">
        <v>572</v>
      </c>
      <c r="D27" s="20">
        <v>30.2</v>
      </c>
      <c r="E27" s="20">
        <v>87</v>
      </c>
      <c r="F27" s="9">
        <v>87</v>
      </c>
      <c r="G27" s="216"/>
    </row>
    <row r="28" spans="1:33" s="3" customFormat="1" ht="47.25" x14ac:dyDescent="0.25">
      <c r="A28" s="28" t="s">
        <v>615</v>
      </c>
      <c r="B28" s="23" t="s">
        <v>616</v>
      </c>
      <c r="C28" s="20" t="s">
        <v>593</v>
      </c>
      <c r="D28" s="20">
        <v>13</v>
      </c>
      <c r="E28" s="20">
        <v>18</v>
      </c>
      <c r="F28" s="2">
        <v>18</v>
      </c>
      <c r="G28" s="216"/>
    </row>
    <row r="29" spans="1:33" s="3" customFormat="1" ht="47.25" x14ac:dyDescent="0.25">
      <c r="A29" s="195" t="s">
        <v>617</v>
      </c>
      <c r="B29" s="196" t="s">
        <v>618</v>
      </c>
      <c r="C29" s="197" t="s">
        <v>604</v>
      </c>
      <c r="D29" s="197">
        <v>0</v>
      </c>
      <c r="E29" s="197">
        <v>130</v>
      </c>
      <c r="F29" s="198">
        <v>91</v>
      </c>
      <c r="G29" s="217" t="s">
        <v>1017</v>
      </c>
    </row>
    <row r="30" spans="1:33" s="3" customFormat="1" ht="158.25" customHeight="1" x14ac:dyDescent="0.25">
      <c r="A30" s="532" t="s">
        <v>1018</v>
      </c>
      <c r="B30" s="533" t="s">
        <v>1020</v>
      </c>
      <c r="C30" s="432" t="s">
        <v>593</v>
      </c>
      <c r="D30" s="432">
        <v>0</v>
      </c>
      <c r="E30" s="432">
        <v>63</v>
      </c>
      <c r="F30" s="534">
        <v>71</v>
      </c>
      <c r="G30" s="535"/>
    </row>
    <row r="31" spans="1:33" s="3" customFormat="1" ht="93.75" customHeight="1" thickBot="1" x14ac:dyDescent="0.3">
      <c r="A31" s="536" t="s">
        <v>1019</v>
      </c>
      <c r="B31" s="537" t="s">
        <v>1021</v>
      </c>
      <c r="C31" s="538" t="s">
        <v>604</v>
      </c>
      <c r="D31" s="538">
        <v>0</v>
      </c>
      <c r="E31" s="538">
        <v>5.51</v>
      </c>
      <c r="F31" s="539">
        <v>4</v>
      </c>
      <c r="G31" s="540" t="s">
        <v>1022</v>
      </c>
      <c r="H31" s="437"/>
    </row>
    <row r="32" spans="1:33" s="230" customFormat="1" ht="50.25" customHeight="1" x14ac:dyDescent="0.25">
      <c r="A32" s="1484" t="s">
        <v>191</v>
      </c>
      <c r="B32" s="1485"/>
      <c r="C32" s="1485"/>
      <c r="D32" s="1485"/>
      <c r="E32" s="1485"/>
      <c r="F32" s="1485"/>
      <c r="G32" s="1486"/>
      <c r="H32" s="7"/>
      <c r="I32" s="437"/>
      <c r="J32" s="437"/>
      <c r="K32" s="437"/>
      <c r="L32" s="437"/>
      <c r="M32" s="437"/>
      <c r="N32" s="437"/>
      <c r="O32" s="437"/>
      <c r="P32" s="437"/>
      <c r="Q32" s="437"/>
      <c r="R32" s="437"/>
      <c r="S32" s="437"/>
      <c r="T32" s="437"/>
      <c r="U32" s="437"/>
      <c r="V32" s="437"/>
      <c r="W32" s="437"/>
      <c r="X32" s="437"/>
      <c r="Y32" s="437"/>
      <c r="Z32" s="437"/>
      <c r="AA32" s="437"/>
      <c r="AB32" s="437"/>
      <c r="AC32" s="437"/>
      <c r="AD32" s="437"/>
      <c r="AE32" s="437"/>
      <c r="AF32" s="437"/>
      <c r="AG32" s="437"/>
    </row>
    <row r="33" spans="1:36" ht="31.5" x14ac:dyDescent="0.25">
      <c r="A33" s="200">
        <v>1</v>
      </c>
      <c r="B33" s="201" t="s">
        <v>627</v>
      </c>
      <c r="C33" s="199" t="s">
        <v>628</v>
      </c>
      <c r="D33" s="199">
        <v>12</v>
      </c>
      <c r="E33" s="199">
        <v>0</v>
      </c>
      <c r="F33" s="199">
        <v>0</v>
      </c>
      <c r="G33" s="201" t="s">
        <v>923</v>
      </c>
    </row>
    <row r="34" spans="1:36" ht="31.5" x14ac:dyDescent="0.25">
      <c r="A34" s="200">
        <v>2</v>
      </c>
      <c r="B34" s="201" t="s">
        <v>629</v>
      </c>
      <c r="C34" s="199" t="s">
        <v>628</v>
      </c>
      <c r="D34" s="199">
        <v>0</v>
      </c>
      <c r="E34" s="199">
        <v>1</v>
      </c>
      <c r="F34" s="199">
        <v>1</v>
      </c>
      <c r="G34" s="201" t="s">
        <v>923</v>
      </c>
    </row>
    <row r="35" spans="1:36" ht="126" x14ac:dyDescent="0.25">
      <c r="A35" s="200">
        <v>3</v>
      </c>
      <c r="B35" s="201" t="s">
        <v>630</v>
      </c>
      <c r="C35" s="199" t="s">
        <v>628</v>
      </c>
      <c r="D35" s="199">
        <v>13</v>
      </c>
      <c r="E35" s="199">
        <v>3</v>
      </c>
      <c r="F35" s="199">
        <v>4</v>
      </c>
      <c r="G35" s="201" t="s">
        <v>781</v>
      </c>
    </row>
    <row r="36" spans="1:36" ht="15.75" x14ac:dyDescent="0.25">
      <c r="A36" s="1552" t="s">
        <v>33</v>
      </c>
      <c r="B36" s="1553"/>
      <c r="C36" s="1553"/>
      <c r="D36" s="1553"/>
      <c r="E36" s="1553"/>
      <c r="F36" s="1553"/>
      <c r="G36" s="1554"/>
    </row>
    <row r="37" spans="1:36" ht="126" x14ac:dyDescent="0.25">
      <c r="A37" s="202" t="s">
        <v>283</v>
      </c>
      <c r="B37" s="201" t="s">
        <v>34</v>
      </c>
      <c r="C37" s="199" t="s">
        <v>628</v>
      </c>
      <c r="D37" s="199">
        <v>12</v>
      </c>
      <c r="E37" s="199">
        <v>0</v>
      </c>
      <c r="F37" s="199">
        <v>0</v>
      </c>
      <c r="G37" s="201" t="s">
        <v>35</v>
      </c>
    </row>
    <row r="38" spans="1:36" ht="31.5" x14ac:dyDescent="0.25">
      <c r="A38" s="202" t="s">
        <v>286</v>
      </c>
      <c r="B38" s="201" t="s">
        <v>629</v>
      </c>
      <c r="C38" s="199" t="s">
        <v>628</v>
      </c>
      <c r="D38" s="199">
        <v>0</v>
      </c>
      <c r="E38" s="199">
        <v>1</v>
      </c>
      <c r="F38" s="199">
        <v>1</v>
      </c>
      <c r="G38" s="201"/>
    </row>
    <row r="39" spans="1:36" ht="31.15" customHeight="1" x14ac:dyDescent="0.25">
      <c r="A39" s="1552" t="s">
        <v>36</v>
      </c>
      <c r="B39" s="1553"/>
      <c r="C39" s="1553"/>
      <c r="D39" s="1553"/>
      <c r="E39" s="1553"/>
      <c r="F39" s="1553"/>
      <c r="G39" s="1554"/>
    </row>
    <row r="40" spans="1:36" ht="126" x14ac:dyDescent="0.25">
      <c r="A40" s="203" t="s">
        <v>499</v>
      </c>
      <c r="B40" s="201" t="s">
        <v>630</v>
      </c>
      <c r="C40" s="199" t="s">
        <v>628</v>
      </c>
      <c r="D40" s="199">
        <v>13</v>
      </c>
      <c r="E40" s="199">
        <v>3</v>
      </c>
      <c r="F40" s="199">
        <v>4</v>
      </c>
      <c r="G40" s="201" t="s">
        <v>781</v>
      </c>
      <c r="H40" s="430"/>
    </row>
    <row r="41" spans="1:36" s="231" customFormat="1" ht="30.6" customHeight="1" x14ac:dyDescent="0.25">
      <c r="A41" s="1475" t="s">
        <v>202</v>
      </c>
      <c r="B41" s="1476"/>
      <c r="C41" s="1476"/>
      <c r="D41" s="1476"/>
      <c r="E41" s="1476"/>
      <c r="F41" s="1476"/>
      <c r="G41" s="1477"/>
      <c r="H41" s="7"/>
      <c r="I41" s="430"/>
      <c r="J41" s="430"/>
      <c r="K41" s="430"/>
      <c r="L41" s="430"/>
      <c r="M41" s="430"/>
      <c r="N41" s="430"/>
      <c r="O41" s="430"/>
      <c r="P41" s="430"/>
      <c r="Q41" s="430"/>
      <c r="R41" s="430"/>
      <c r="S41" s="430"/>
      <c r="T41" s="430"/>
      <c r="U41" s="430"/>
      <c r="V41" s="430"/>
      <c r="W41" s="430"/>
      <c r="X41" s="430"/>
      <c r="Y41" s="430"/>
      <c r="Z41" s="430"/>
      <c r="AA41" s="430"/>
      <c r="AB41" s="430"/>
      <c r="AC41" s="430"/>
      <c r="AD41" s="430"/>
      <c r="AE41" s="430"/>
      <c r="AF41" s="430"/>
      <c r="AG41" s="430"/>
      <c r="AH41" s="430"/>
      <c r="AI41" s="430"/>
      <c r="AJ41" s="430"/>
    </row>
    <row r="42" spans="1:36" ht="47.25" x14ac:dyDescent="0.25">
      <c r="A42" s="862" t="s">
        <v>546</v>
      </c>
      <c r="B42" s="863" t="s">
        <v>37</v>
      </c>
      <c r="C42" s="862" t="s">
        <v>38</v>
      </c>
      <c r="D42" s="864">
        <v>21.5</v>
      </c>
      <c r="E42" s="864">
        <v>21.6</v>
      </c>
      <c r="F42" s="866">
        <v>21.6</v>
      </c>
      <c r="G42" s="229" t="s">
        <v>906</v>
      </c>
    </row>
    <row r="43" spans="1:36" ht="78.75" x14ac:dyDescent="0.25">
      <c r="A43" s="862" t="s">
        <v>80</v>
      </c>
      <c r="B43" s="863" t="s">
        <v>39</v>
      </c>
      <c r="C43" s="862" t="s">
        <v>40</v>
      </c>
      <c r="D43" s="862">
        <v>123.7</v>
      </c>
      <c r="E43" s="862">
        <v>123.3</v>
      </c>
      <c r="F43" s="862">
        <v>123.3</v>
      </c>
      <c r="G43" s="865" t="s">
        <v>907</v>
      </c>
    </row>
    <row r="44" spans="1:36" ht="14.45" customHeight="1" x14ac:dyDescent="0.25">
      <c r="A44" s="1530" t="s">
        <v>115</v>
      </c>
      <c r="B44" s="1533" t="s">
        <v>41</v>
      </c>
      <c r="C44" s="1533" t="s">
        <v>572</v>
      </c>
      <c r="D44" s="1542">
        <v>32.9</v>
      </c>
      <c r="E44" s="1542">
        <v>38.200000000000003</v>
      </c>
      <c r="F44" s="1542">
        <v>38.200000000000003</v>
      </c>
      <c r="G44" s="1533" t="s">
        <v>908</v>
      </c>
    </row>
    <row r="45" spans="1:36" ht="14.45" customHeight="1" x14ac:dyDescent="0.25">
      <c r="A45" s="1531"/>
      <c r="B45" s="1534"/>
      <c r="C45" s="1534"/>
      <c r="D45" s="1543"/>
      <c r="E45" s="1543"/>
      <c r="F45" s="1543"/>
      <c r="G45" s="1534"/>
    </row>
    <row r="46" spans="1:36" ht="14.45" customHeight="1" x14ac:dyDescent="0.25">
      <c r="A46" s="1531"/>
      <c r="B46" s="1534"/>
      <c r="C46" s="1534"/>
      <c r="D46" s="1543"/>
      <c r="E46" s="1543"/>
      <c r="F46" s="1543"/>
      <c r="G46" s="1534"/>
    </row>
    <row r="47" spans="1:36" ht="14.45" customHeight="1" x14ac:dyDescent="0.25">
      <c r="A47" s="1531"/>
      <c r="B47" s="1534"/>
      <c r="C47" s="1534"/>
      <c r="D47" s="1543"/>
      <c r="E47" s="1543"/>
      <c r="F47" s="1543"/>
      <c r="G47" s="1534"/>
    </row>
    <row r="48" spans="1:36" ht="14.45" customHeight="1" x14ac:dyDescent="0.25">
      <c r="A48" s="1531"/>
      <c r="B48" s="1534"/>
      <c r="C48" s="1534"/>
      <c r="D48" s="1543"/>
      <c r="E48" s="1543"/>
      <c r="F48" s="1543"/>
      <c r="G48" s="1534"/>
    </row>
    <row r="49" spans="1:23" ht="14.45" customHeight="1" x14ac:dyDescent="0.25">
      <c r="A49" s="1531"/>
      <c r="B49" s="1534"/>
      <c r="C49" s="1534"/>
      <c r="D49" s="1543"/>
      <c r="E49" s="1543"/>
      <c r="F49" s="1543"/>
      <c r="G49" s="1534"/>
    </row>
    <row r="50" spans="1:23" ht="14.45" customHeight="1" x14ac:dyDescent="0.25">
      <c r="A50" s="1531"/>
      <c r="B50" s="1534"/>
      <c r="C50" s="1534"/>
      <c r="D50" s="1543"/>
      <c r="E50" s="1543"/>
      <c r="F50" s="1543"/>
      <c r="G50" s="1534"/>
    </row>
    <row r="51" spans="1:23" ht="14.45" customHeight="1" x14ac:dyDescent="0.25">
      <c r="A51" s="1531"/>
      <c r="B51" s="1534"/>
      <c r="C51" s="1534"/>
      <c r="D51" s="1543"/>
      <c r="E51" s="1543"/>
      <c r="F51" s="1543"/>
      <c r="G51" s="1534"/>
    </row>
    <row r="52" spans="1:23" ht="14.45" customHeight="1" x14ac:dyDescent="0.25">
      <c r="A52" s="1531"/>
      <c r="B52" s="1534"/>
      <c r="C52" s="1534"/>
      <c r="D52" s="1543"/>
      <c r="E52" s="1543"/>
      <c r="F52" s="1543"/>
      <c r="G52" s="1534"/>
    </row>
    <row r="53" spans="1:23" ht="47.25" customHeight="1" x14ac:dyDescent="0.25">
      <c r="A53" s="1532"/>
      <c r="B53" s="1535"/>
      <c r="C53" s="1535"/>
      <c r="D53" s="1544"/>
      <c r="E53" s="1544"/>
      <c r="F53" s="1544"/>
      <c r="G53" s="1535"/>
      <c r="H53" s="430"/>
    </row>
    <row r="54" spans="1:23" s="231" customFormat="1" ht="29.45" customHeight="1" thickBot="1" x14ac:dyDescent="0.3">
      <c r="A54" s="1558" t="s">
        <v>222</v>
      </c>
      <c r="B54" s="1559"/>
      <c r="C54" s="1559"/>
      <c r="D54" s="1559"/>
      <c r="E54" s="1559"/>
      <c r="F54" s="1559"/>
      <c r="G54" s="1560"/>
      <c r="H54" s="7"/>
      <c r="I54" s="430"/>
      <c r="J54" s="430"/>
      <c r="K54" s="430"/>
      <c r="L54" s="430"/>
      <c r="M54" s="430"/>
      <c r="N54" s="430"/>
      <c r="O54" s="430"/>
      <c r="P54" s="430"/>
      <c r="Q54" s="430"/>
      <c r="R54" s="430"/>
      <c r="S54" s="430"/>
      <c r="T54" s="430"/>
      <c r="U54" s="430"/>
      <c r="V54" s="430"/>
      <c r="W54" s="430"/>
    </row>
    <row r="55" spans="1:23" ht="83.25" customHeight="1" thickBot="1" x14ac:dyDescent="0.3">
      <c r="A55" s="205" t="s">
        <v>545</v>
      </c>
      <c r="B55" s="5" t="s">
        <v>42</v>
      </c>
      <c r="C55" s="39" t="s">
        <v>43</v>
      </c>
      <c r="D55" s="337">
        <v>19</v>
      </c>
      <c r="E55" s="337">
        <v>22</v>
      </c>
      <c r="F55" s="429">
        <v>6</v>
      </c>
      <c r="G55" s="13" t="s">
        <v>793</v>
      </c>
    </row>
    <row r="56" spans="1:23" ht="48" thickBot="1" x14ac:dyDescent="0.3">
      <c r="A56" s="205" t="s">
        <v>547</v>
      </c>
      <c r="B56" s="5" t="s">
        <v>44</v>
      </c>
      <c r="C56" s="20" t="s">
        <v>45</v>
      </c>
      <c r="D56" s="338">
        <v>10</v>
      </c>
      <c r="E56" s="338">
        <v>4</v>
      </c>
      <c r="F56" s="37">
        <v>1</v>
      </c>
      <c r="G56" s="14" t="s">
        <v>794</v>
      </c>
    </row>
    <row r="57" spans="1:23" ht="120.75" thickBot="1" x14ac:dyDescent="0.3">
      <c r="A57" s="205" t="s">
        <v>548</v>
      </c>
      <c r="B57" s="5" t="s">
        <v>46</v>
      </c>
      <c r="C57" s="20" t="s">
        <v>43</v>
      </c>
      <c r="D57" s="338">
        <v>17</v>
      </c>
      <c r="E57" s="338">
        <v>15</v>
      </c>
      <c r="F57" s="38">
        <v>11</v>
      </c>
      <c r="G57" s="15" t="s">
        <v>795</v>
      </c>
    </row>
    <row r="58" spans="1:23" ht="105.75" thickBot="1" x14ac:dyDescent="0.3">
      <c r="A58" s="205" t="s">
        <v>549</v>
      </c>
      <c r="B58" s="207" t="s">
        <v>47</v>
      </c>
      <c r="C58" s="20" t="s">
        <v>43</v>
      </c>
      <c r="D58" s="338">
        <v>4</v>
      </c>
      <c r="E58" s="338">
        <v>4</v>
      </c>
      <c r="F58" s="38">
        <v>0</v>
      </c>
      <c r="G58" s="15" t="s">
        <v>796</v>
      </c>
    </row>
    <row r="59" spans="1:23" ht="60.75" thickBot="1" x14ac:dyDescent="0.3">
      <c r="A59" s="205" t="s">
        <v>48</v>
      </c>
      <c r="B59" s="5" t="s">
        <v>49</v>
      </c>
      <c r="C59" s="20" t="s">
        <v>43</v>
      </c>
      <c r="D59" s="338">
        <v>37</v>
      </c>
      <c r="E59" s="338">
        <v>39</v>
      </c>
      <c r="F59" s="38">
        <v>17</v>
      </c>
      <c r="G59" s="15" t="s">
        <v>797</v>
      </c>
    </row>
    <row r="60" spans="1:23" ht="79.5" thickBot="1" x14ac:dyDescent="0.3">
      <c r="A60" s="205" t="s">
        <v>50</v>
      </c>
      <c r="B60" s="5" t="s">
        <v>51</v>
      </c>
      <c r="C60" s="20" t="s">
        <v>45</v>
      </c>
      <c r="D60" s="338">
        <v>134</v>
      </c>
      <c r="E60" s="338">
        <v>194</v>
      </c>
      <c r="F60" s="38">
        <v>205</v>
      </c>
      <c r="G60" s="15" t="s">
        <v>798</v>
      </c>
      <c r="H60" s="430"/>
    </row>
    <row r="61" spans="1:23" s="231" customFormat="1" ht="15.75" x14ac:dyDescent="0.25">
      <c r="A61" s="1536" t="s">
        <v>248</v>
      </c>
      <c r="B61" s="1537"/>
      <c r="C61" s="1537"/>
      <c r="D61" s="1537"/>
      <c r="E61" s="1537"/>
      <c r="F61" s="1537"/>
      <c r="G61" s="1538"/>
      <c r="H61" s="7"/>
      <c r="I61" s="430"/>
      <c r="J61" s="430"/>
      <c r="K61" s="430"/>
      <c r="L61" s="430"/>
      <c r="M61" s="430"/>
      <c r="N61" s="430"/>
      <c r="O61" s="430"/>
      <c r="P61" s="430"/>
      <c r="Q61" s="430"/>
      <c r="R61" s="430"/>
      <c r="S61" s="430"/>
      <c r="T61" s="430"/>
      <c r="U61" s="430"/>
      <c r="V61" s="430"/>
      <c r="W61" s="430"/>
    </row>
    <row r="62" spans="1:23" ht="31.5" x14ac:dyDescent="0.25">
      <c r="A62" s="20">
        <v>1</v>
      </c>
      <c r="B62" s="208" t="s">
        <v>52</v>
      </c>
      <c r="C62" s="20" t="s">
        <v>572</v>
      </c>
      <c r="D62" s="229">
        <v>40.5</v>
      </c>
      <c r="E62" s="20">
        <v>41</v>
      </c>
      <c r="F62" s="20">
        <v>68</v>
      </c>
      <c r="G62" s="20" t="s">
        <v>924</v>
      </c>
    </row>
    <row r="63" spans="1:23" ht="31.5" x14ac:dyDescent="0.25">
      <c r="A63" s="20">
        <v>2</v>
      </c>
      <c r="B63" s="208" t="s">
        <v>53</v>
      </c>
      <c r="C63" s="20" t="s">
        <v>54</v>
      </c>
      <c r="D63" s="229">
        <v>47929</v>
      </c>
      <c r="E63" s="20">
        <v>90100</v>
      </c>
      <c r="F63" s="20">
        <v>145210</v>
      </c>
      <c r="G63" s="20" t="s">
        <v>925</v>
      </c>
    </row>
    <row r="64" spans="1:23" ht="173.25" x14ac:dyDescent="0.25">
      <c r="A64" s="20">
        <v>3</v>
      </c>
      <c r="B64" s="208" t="s">
        <v>55</v>
      </c>
      <c r="C64" s="20" t="s">
        <v>56</v>
      </c>
      <c r="D64" s="229">
        <v>3132</v>
      </c>
      <c r="E64" s="20">
        <v>32031</v>
      </c>
      <c r="F64" s="20">
        <v>5831</v>
      </c>
      <c r="G64" s="432" t="s">
        <v>926</v>
      </c>
    </row>
    <row r="65" spans="1:23" ht="31.5" x14ac:dyDescent="0.25">
      <c r="A65" s="20">
        <v>4</v>
      </c>
      <c r="B65" s="208" t="s">
        <v>57</v>
      </c>
      <c r="C65" s="20" t="s">
        <v>54</v>
      </c>
      <c r="D65" s="229">
        <v>1027</v>
      </c>
      <c r="E65" s="20">
        <v>1046</v>
      </c>
      <c r="F65" s="20">
        <v>1070</v>
      </c>
      <c r="G65" s="20" t="s">
        <v>927</v>
      </c>
    </row>
    <row r="66" spans="1:23" ht="31.5" x14ac:dyDescent="0.25">
      <c r="A66" s="20">
        <v>5</v>
      </c>
      <c r="B66" s="208" t="s">
        <v>58</v>
      </c>
      <c r="C66" s="20" t="s">
        <v>56</v>
      </c>
      <c r="D66" s="229">
        <v>5966</v>
      </c>
      <c r="E66" s="20">
        <v>15750</v>
      </c>
      <c r="F66" s="20">
        <v>15750</v>
      </c>
      <c r="G66" s="20" t="s">
        <v>900</v>
      </c>
    </row>
    <row r="67" spans="1:23" ht="31.5" x14ac:dyDescent="0.25">
      <c r="A67" s="20">
        <v>6</v>
      </c>
      <c r="B67" s="208" t="s">
        <v>59</v>
      </c>
      <c r="C67" s="20" t="s">
        <v>604</v>
      </c>
      <c r="D67" s="229">
        <v>15</v>
      </c>
      <c r="E67" s="20">
        <v>20</v>
      </c>
      <c r="F67" s="20">
        <v>90</v>
      </c>
      <c r="G67" s="415" t="s">
        <v>928</v>
      </c>
    </row>
    <row r="68" spans="1:23" ht="47.25" x14ac:dyDescent="0.25">
      <c r="A68" s="20">
        <v>7</v>
      </c>
      <c r="B68" s="208" t="s">
        <v>60</v>
      </c>
      <c r="C68" s="20" t="s">
        <v>572</v>
      </c>
      <c r="D68" s="229">
        <v>63</v>
      </c>
      <c r="E68" s="20">
        <v>63</v>
      </c>
      <c r="F68" s="20">
        <v>63</v>
      </c>
      <c r="G68" s="415" t="s">
        <v>900</v>
      </c>
    </row>
    <row r="69" spans="1:23" ht="31.5" x14ac:dyDescent="0.25">
      <c r="A69" s="20">
        <v>8</v>
      </c>
      <c r="B69" s="208" t="s">
        <v>61</v>
      </c>
      <c r="C69" s="20" t="s">
        <v>56</v>
      </c>
      <c r="D69" s="229">
        <v>110551</v>
      </c>
      <c r="E69" s="20">
        <v>136316</v>
      </c>
      <c r="F69" s="20">
        <v>1409077</v>
      </c>
      <c r="G69" s="415" t="s">
        <v>929</v>
      </c>
    </row>
    <row r="70" spans="1:23" ht="31.5" x14ac:dyDescent="0.25">
      <c r="A70" s="20">
        <v>9</v>
      </c>
      <c r="B70" s="208" t="s">
        <v>62</v>
      </c>
      <c r="C70" s="20" t="s">
        <v>63</v>
      </c>
      <c r="D70" s="229">
        <v>303</v>
      </c>
      <c r="E70" s="20">
        <v>289</v>
      </c>
      <c r="F70" s="20">
        <v>481</v>
      </c>
      <c r="G70" s="415" t="s">
        <v>930</v>
      </c>
    </row>
    <row r="71" spans="1:23" ht="31.5" x14ac:dyDescent="0.25">
      <c r="A71" s="20">
        <v>10</v>
      </c>
      <c r="B71" s="208" t="s">
        <v>64</v>
      </c>
      <c r="C71" s="20" t="s">
        <v>572</v>
      </c>
      <c r="D71" s="229">
        <v>2.4</v>
      </c>
      <c r="E71" s="20">
        <v>2</v>
      </c>
      <c r="F71" s="20">
        <v>2</v>
      </c>
      <c r="G71" s="415" t="s">
        <v>900</v>
      </c>
    </row>
    <row r="72" spans="1:23" ht="31.5" x14ac:dyDescent="0.25">
      <c r="A72" s="20">
        <v>11</v>
      </c>
      <c r="B72" s="208" t="s">
        <v>65</v>
      </c>
      <c r="C72" s="20" t="s">
        <v>66</v>
      </c>
      <c r="D72" s="229">
        <v>41329.01</v>
      </c>
      <c r="E72" s="20">
        <v>42360</v>
      </c>
      <c r="F72" s="20">
        <v>45829.74</v>
      </c>
      <c r="G72" s="415" t="s">
        <v>931</v>
      </c>
    </row>
    <row r="73" spans="1:23" ht="47.25" x14ac:dyDescent="0.25">
      <c r="A73" s="20">
        <v>12</v>
      </c>
      <c r="B73" s="208" t="s">
        <v>67</v>
      </c>
      <c r="C73" s="20" t="s">
        <v>593</v>
      </c>
      <c r="D73" s="229">
        <v>0</v>
      </c>
      <c r="E73" s="20">
        <v>0</v>
      </c>
      <c r="F73" s="20">
        <v>1</v>
      </c>
      <c r="G73" s="173"/>
    </row>
    <row r="74" spans="1:23" ht="63" x14ac:dyDescent="0.25">
      <c r="A74" s="20">
        <v>13</v>
      </c>
      <c r="B74" s="208" t="s">
        <v>68</v>
      </c>
      <c r="C74" s="20" t="s">
        <v>572</v>
      </c>
      <c r="D74" s="229">
        <v>45</v>
      </c>
      <c r="E74" s="20">
        <v>47</v>
      </c>
      <c r="F74" s="20">
        <v>53</v>
      </c>
      <c r="G74" s="415" t="s">
        <v>932</v>
      </c>
    </row>
    <row r="75" spans="1:23" ht="31.5" x14ac:dyDescent="0.25">
      <c r="A75" s="20">
        <v>14</v>
      </c>
      <c r="B75" s="208" t="s">
        <v>69</v>
      </c>
      <c r="C75" s="20" t="s">
        <v>572</v>
      </c>
      <c r="D75" s="229">
        <v>1.9</v>
      </c>
      <c r="E75" s="20">
        <v>2.1</v>
      </c>
      <c r="F75" s="20">
        <v>2.1</v>
      </c>
      <c r="G75" s="415" t="s">
        <v>900</v>
      </c>
    </row>
    <row r="76" spans="1:23" ht="63" x14ac:dyDescent="0.25">
      <c r="A76" s="20">
        <v>15</v>
      </c>
      <c r="B76" s="208" t="s">
        <v>70</v>
      </c>
      <c r="C76" s="20" t="s">
        <v>604</v>
      </c>
      <c r="D76" s="229">
        <v>40</v>
      </c>
      <c r="E76" s="20">
        <v>42</v>
      </c>
      <c r="F76" s="20">
        <v>167</v>
      </c>
      <c r="G76" s="415" t="s">
        <v>933</v>
      </c>
    </row>
    <row r="77" spans="1:23" ht="63" x14ac:dyDescent="0.25">
      <c r="A77" s="20">
        <v>16</v>
      </c>
      <c r="B77" s="208" t="s">
        <v>71</v>
      </c>
      <c r="C77" s="20" t="s">
        <v>572</v>
      </c>
      <c r="D77" s="229">
        <v>11.7</v>
      </c>
      <c r="E77" s="20">
        <v>3.5</v>
      </c>
      <c r="F77" s="20">
        <v>4.2</v>
      </c>
      <c r="G77" s="415" t="s">
        <v>934</v>
      </c>
      <c r="H77" s="430"/>
    </row>
    <row r="78" spans="1:23" s="231" customFormat="1" ht="36" customHeight="1" x14ac:dyDescent="0.25">
      <c r="A78" s="1484" t="s">
        <v>303</v>
      </c>
      <c r="B78" s="1485"/>
      <c r="C78" s="1485"/>
      <c r="D78" s="1485"/>
      <c r="E78" s="1485"/>
      <c r="F78" s="1485"/>
      <c r="G78" s="1486"/>
      <c r="H78" s="7"/>
      <c r="I78" s="431"/>
      <c r="J78" s="431"/>
      <c r="K78" s="431"/>
      <c r="L78" s="431"/>
      <c r="M78" s="431"/>
      <c r="N78" s="431"/>
      <c r="O78" s="431"/>
      <c r="P78" s="431"/>
      <c r="Q78" s="431"/>
      <c r="R78" s="431"/>
      <c r="S78" s="431"/>
      <c r="T78" s="431"/>
      <c r="U78" s="431"/>
      <c r="V78" s="431"/>
      <c r="W78" s="430"/>
    </row>
    <row r="79" spans="1:23" ht="141.75" x14ac:dyDescent="0.25">
      <c r="A79" s="20">
        <v>1</v>
      </c>
      <c r="B79" s="20" t="s">
        <v>72</v>
      </c>
      <c r="C79" s="20" t="s">
        <v>572</v>
      </c>
      <c r="D79" s="229">
        <v>26.56</v>
      </c>
      <c r="E79" s="20">
        <v>30.76</v>
      </c>
      <c r="F79" s="20">
        <v>30.84</v>
      </c>
      <c r="G79" s="20" t="s">
        <v>909</v>
      </c>
    </row>
    <row r="80" spans="1:23" ht="78.75" x14ac:dyDescent="0.25">
      <c r="A80" s="20">
        <v>2</v>
      </c>
      <c r="B80" s="20" t="s">
        <v>73</v>
      </c>
      <c r="C80" s="20" t="s">
        <v>572</v>
      </c>
      <c r="D80" s="229">
        <v>33.11</v>
      </c>
      <c r="E80" s="20">
        <v>34</v>
      </c>
      <c r="F80" s="20">
        <v>35.909999999999997</v>
      </c>
      <c r="G80" s="20" t="s">
        <v>910</v>
      </c>
    </row>
    <row r="81" spans="1:23" ht="78.75" x14ac:dyDescent="0.25">
      <c r="A81" s="20">
        <v>3</v>
      </c>
      <c r="B81" s="20" t="s">
        <v>74</v>
      </c>
      <c r="C81" s="20" t="s">
        <v>572</v>
      </c>
      <c r="D81" s="229">
        <v>46.31</v>
      </c>
      <c r="E81" s="20">
        <v>50</v>
      </c>
      <c r="F81" s="20">
        <v>50</v>
      </c>
      <c r="G81" s="20" t="s">
        <v>911</v>
      </c>
    </row>
    <row r="82" spans="1:23" ht="126" x14ac:dyDescent="0.25">
      <c r="A82" s="20">
        <v>4</v>
      </c>
      <c r="B82" s="20" t="s">
        <v>734</v>
      </c>
      <c r="C82" s="20" t="s">
        <v>572</v>
      </c>
      <c r="D82" s="229">
        <v>20</v>
      </c>
      <c r="E82" s="20">
        <v>26</v>
      </c>
      <c r="F82" s="20">
        <v>33</v>
      </c>
      <c r="G82" s="20" t="s">
        <v>912</v>
      </c>
    </row>
    <row r="83" spans="1:23" ht="94.5" x14ac:dyDescent="0.25">
      <c r="A83" s="20">
        <v>5</v>
      </c>
      <c r="B83" s="20" t="s">
        <v>735</v>
      </c>
      <c r="C83" s="20" t="s">
        <v>572</v>
      </c>
      <c r="D83" s="229">
        <v>8</v>
      </c>
      <c r="E83" s="20">
        <v>8.8000000000000007</v>
      </c>
      <c r="F83" s="20">
        <v>2.4</v>
      </c>
      <c r="G83" s="20" t="s">
        <v>913</v>
      </c>
    </row>
    <row r="84" spans="1:23" ht="94.5" x14ac:dyDescent="0.25">
      <c r="A84" s="20">
        <v>6</v>
      </c>
      <c r="B84" s="20" t="s">
        <v>736</v>
      </c>
      <c r="C84" s="20" t="s">
        <v>572</v>
      </c>
      <c r="D84" s="229">
        <v>2</v>
      </c>
      <c r="E84" s="20">
        <v>2.4</v>
      </c>
      <c r="F84" s="20">
        <v>2.5</v>
      </c>
      <c r="G84" s="20" t="s">
        <v>914</v>
      </c>
    </row>
    <row r="85" spans="1:23" ht="94.5" x14ac:dyDescent="0.25">
      <c r="A85" s="20">
        <v>7</v>
      </c>
      <c r="B85" s="20" t="s">
        <v>737</v>
      </c>
      <c r="C85" s="20" t="s">
        <v>593</v>
      </c>
      <c r="D85" s="229">
        <v>0</v>
      </c>
      <c r="E85" s="20">
        <v>1</v>
      </c>
      <c r="F85" s="20">
        <v>0</v>
      </c>
      <c r="G85" s="20" t="s">
        <v>915</v>
      </c>
    </row>
    <row r="86" spans="1:23" ht="47.25" x14ac:dyDescent="0.25">
      <c r="A86" s="20">
        <v>8</v>
      </c>
      <c r="B86" s="20" t="s">
        <v>738</v>
      </c>
      <c r="C86" s="20" t="s">
        <v>593</v>
      </c>
      <c r="D86" s="229">
        <v>2</v>
      </c>
      <c r="E86" s="20">
        <v>6</v>
      </c>
      <c r="F86" s="20">
        <v>2</v>
      </c>
      <c r="G86" s="20" t="s">
        <v>916</v>
      </c>
    </row>
    <row r="87" spans="1:23" ht="47.25" x14ac:dyDescent="0.25">
      <c r="A87" s="20">
        <v>9</v>
      </c>
      <c r="B87" s="20" t="s">
        <v>739</v>
      </c>
      <c r="C87" s="20" t="s">
        <v>593</v>
      </c>
      <c r="D87" s="229">
        <v>0</v>
      </c>
      <c r="E87" s="20">
        <v>7</v>
      </c>
      <c r="F87" s="20">
        <v>1</v>
      </c>
      <c r="G87" s="20" t="s">
        <v>740</v>
      </c>
    </row>
    <row r="88" spans="1:23" ht="31.5" x14ac:dyDescent="0.25">
      <c r="A88" s="20">
        <v>10</v>
      </c>
      <c r="B88" s="20" t="s">
        <v>741</v>
      </c>
      <c r="C88" s="20" t="s">
        <v>593</v>
      </c>
      <c r="D88" s="229">
        <v>4</v>
      </c>
      <c r="E88" s="20">
        <v>10</v>
      </c>
      <c r="F88" s="20">
        <v>10</v>
      </c>
      <c r="G88" s="20" t="s">
        <v>917</v>
      </c>
      <c r="H88" s="430"/>
    </row>
    <row r="89" spans="1:23" s="231" customFormat="1" ht="19.899999999999999" customHeight="1" x14ac:dyDescent="0.25">
      <c r="A89" s="1484" t="s">
        <v>372</v>
      </c>
      <c r="B89" s="1485"/>
      <c r="C89" s="1485"/>
      <c r="D89" s="1485"/>
      <c r="E89" s="1485"/>
      <c r="F89" s="1485"/>
      <c r="G89" s="1486"/>
      <c r="H89" s="7"/>
      <c r="I89" s="430"/>
      <c r="J89" s="430"/>
      <c r="K89" s="430"/>
      <c r="L89" s="430"/>
      <c r="M89" s="430"/>
      <c r="N89" s="430"/>
      <c r="O89" s="430"/>
      <c r="P89" s="430"/>
      <c r="Q89" s="430"/>
      <c r="R89" s="430"/>
      <c r="S89" s="430"/>
      <c r="T89" s="430"/>
      <c r="U89" s="430"/>
      <c r="V89" s="430"/>
      <c r="W89" s="430"/>
    </row>
    <row r="90" spans="1:23" ht="63" x14ac:dyDescent="0.25">
      <c r="A90" s="205" t="s">
        <v>448</v>
      </c>
      <c r="B90" s="5" t="s">
        <v>742</v>
      </c>
      <c r="C90" s="39" t="s">
        <v>573</v>
      </c>
      <c r="D90" s="30">
        <v>15</v>
      </c>
      <c r="E90" s="30">
        <v>20</v>
      </c>
      <c r="F90" s="9">
        <v>20</v>
      </c>
      <c r="G90" s="954"/>
    </row>
    <row r="91" spans="1:23" ht="63" x14ac:dyDescent="0.25">
      <c r="A91" s="205" t="s">
        <v>378</v>
      </c>
      <c r="B91" s="5" t="s">
        <v>744</v>
      </c>
      <c r="C91" s="174" t="s">
        <v>745</v>
      </c>
      <c r="D91" s="209">
        <v>365</v>
      </c>
      <c r="E91" s="209">
        <v>365</v>
      </c>
      <c r="F91" s="210">
        <v>365</v>
      </c>
      <c r="G91" s="955"/>
    </row>
    <row r="92" spans="1:23" ht="77.25" customHeight="1" x14ac:dyDescent="0.25">
      <c r="A92" s="205" t="s">
        <v>277</v>
      </c>
      <c r="B92" s="5" t="s">
        <v>746</v>
      </c>
      <c r="C92" s="174" t="s">
        <v>604</v>
      </c>
      <c r="D92" s="209">
        <v>37500</v>
      </c>
      <c r="E92" s="209">
        <v>38000</v>
      </c>
      <c r="F92" s="210">
        <v>44364</v>
      </c>
      <c r="G92" s="211" t="s">
        <v>1342</v>
      </c>
    </row>
    <row r="93" spans="1:23" ht="78.75" x14ac:dyDescent="0.25">
      <c r="A93" s="205" t="s">
        <v>281</v>
      </c>
      <c r="B93" s="23" t="s">
        <v>747</v>
      </c>
      <c r="C93" s="20" t="s">
        <v>748</v>
      </c>
      <c r="D93" s="209">
        <v>400</v>
      </c>
      <c r="E93" s="209">
        <v>410</v>
      </c>
      <c r="F93" s="210">
        <v>741</v>
      </c>
      <c r="G93" s="211"/>
    </row>
    <row r="94" spans="1:23" ht="31.5" x14ac:dyDescent="0.25">
      <c r="A94" s="205" t="s">
        <v>292</v>
      </c>
      <c r="B94" s="23" t="s">
        <v>749</v>
      </c>
      <c r="C94" s="20"/>
      <c r="D94" s="209"/>
      <c r="E94" s="209"/>
      <c r="F94" s="210"/>
      <c r="G94" s="211"/>
    </row>
    <row r="95" spans="1:23" ht="78.75" x14ac:dyDescent="0.25">
      <c r="A95" s="205" t="s">
        <v>499</v>
      </c>
      <c r="B95" s="23" t="s">
        <v>809</v>
      </c>
      <c r="C95" s="346" t="s">
        <v>810</v>
      </c>
      <c r="D95" s="209">
        <v>87110</v>
      </c>
      <c r="E95" s="209">
        <v>86500</v>
      </c>
      <c r="F95" s="210">
        <v>80658</v>
      </c>
      <c r="G95" s="211" t="s">
        <v>965</v>
      </c>
    </row>
    <row r="96" spans="1:23" ht="94.5" x14ac:dyDescent="0.25">
      <c r="A96" s="205" t="s">
        <v>506</v>
      </c>
      <c r="B96" s="23" t="s">
        <v>811</v>
      </c>
      <c r="C96" s="346" t="s">
        <v>810</v>
      </c>
      <c r="D96" s="209">
        <v>941400</v>
      </c>
      <c r="E96" s="209">
        <v>672540</v>
      </c>
      <c r="F96" s="210">
        <v>831670</v>
      </c>
      <c r="G96" s="211" t="s">
        <v>966</v>
      </c>
      <c r="H96" s="430"/>
    </row>
    <row r="97" spans="1:50" s="231" customFormat="1" ht="15.75" x14ac:dyDescent="0.25">
      <c r="A97" s="1545" t="s">
        <v>756</v>
      </c>
      <c r="B97" s="1546"/>
      <c r="C97" s="1546"/>
      <c r="D97" s="1546"/>
      <c r="E97" s="1546"/>
      <c r="F97" s="1546"/>
      <c r="G97" s="1547"/>
      <c r="H97" s="7"/>
      <c r="I97" s="430"/>
      <c r="J97" s="430"/>
      <c r="K97" s="430"/>
      <c r="L97" s="430"/>
      <c r="M97" s="430"/>
      <c r="N97" s="430"/>
      <c r="O97" s="430"/>
      <c r="P97" s="430"/>
      <c r="Q97" s="430"/>
      <c r="R97" s="430"/>
      <c r="S97" s="430"/>
      <c r="T97" s="430"/>
      <c r="U97" s="430"/>
      <c r="V97" s="430"/>
      <c r="W97" s="430"/>
      <c r="X97" s="430"/>
      <c r="Y97" s="430"/>
      <c r="Z97" s="430"/>
      <c r="AA97" s="430"/>
      <c r="AB97" s="430"/>
      <c r="AC97" s="430"/>
      <c r="AD97" s="430"/>
      <c r="AE97" s="430"/>
      <c r="AF97" s="430"/>
      <c r="AG97" s="430"/>
      <c r="AH97" s="430"/>
      <c r="AI97" s="430"/>
      <c r="AJ97" s="430"/>
      <c r="AK97" s="430"/>
      <c r="AL97" s="430"/>
      <c r="AM97" s="430"/>
      <c r="AN97" s="430"/>
    </row>
    <row r="98" spans="1:50" ht="78.75" x14ac:dyDescent="0.25">
      <c r="A98" s="205" t="s">
        <v>448</v>
      </c>
      <c r="B98" s="5" t="s">
        <v>750</v>
      </c>
      <c r="C98" s="39" t="s">
        <v>573</v>
      </c>
      <c r="D98" s="212">
        <v>100</v>
      </c>
      <c r="E98" s="212">
        <v>100</v>
      </c>
      <c r="F98" s="9">
        <v>100</v>
      </c>
      <c r="G98" s="39" t="s">
        <v>743</v>
      </c>
    </row>
    <row r="99" spans="1:50" ht="126" x14ac:dyDescent="0.25">
      <c r="A99" s="205" t="s">
        <v>378</v>
      </c>
      <c r="B99" s="5" t="s">
        <v>751</v>
      </c>
      <c r="C99" s="20" t="s">
        <v>572</v>
      </c>
      <c r="D99" s="30">
        <v>100</v>
      </c>
      <c r="E99" s="30">
        <v>100</v>
      </c>
      <c r="F99" s="9">
        <v>100</v>
      </c>
      <c r="G99" s="39" t="s">
        <v>743</v>
      </c>
    </row>
    <row r="100" spans="1:50" ht="126" x14ac:dyDescent="0.25">
      <c r="A100" s="205" t="s">
        <v>277</v>
      </c>
      <c r="B100" s="5" t="s">
        <v>752</v>
      </c>
      <c r="C100" s="206" t="s">
        <v>572</v>
      </c>
      <c r="D100" s="212">
        <v>96.7</v>
      </c>
      <c r="E100" s="212">
        <v>65</v>
      </c>
      <c r="F100" s="9">
        <v>98.3</v>
      </c>
      <c r="G100" s="39" t="s">
        <v>936</v>
      </c>
    </row>
    <row r="101" spans="1:50" ht="47.25" x14ac:dyDescent="0.25">
      <c r="A101" s="205" t="s">
        <v>281</v>
      </c>
      <c r="B101" s="213" t="s">
        <v>753</v>
      </c>
      <c r="C101" s="206" t="s">
        <v>572</v>
      </c>
      <c r="D101" s="361">
        <v>0</v>
      </c>
      <c r="E101" s="361">
        <v>0</v>
      </c>
      <c r="F101" s="37">
        <v>0</v>
      </c>
      <c r="G101" s="42"/>
    </row>
    <row r="102" spans="1:50" ht="173.25" x14ac:dyDescent="0.25">
      <c r="A102" s="205" t="s">
        <v>292</v>
      </c>
      <c r="B102" s="213" t="s">
        <v>754</v>
      </c>
      <c r="C102" s="206" t="s">
        <v>572</v>
      </c>
      <c r="D102" s="206">
        <v>50</v>
      </c>
      <c r="E102" s="206">
        <v>60</v>
      </c>
      <c r="F102" s="9">
        <v>83.1</v>
      </c>
      <c r="G102" s="39" t="s">
        <v>812</v>
      </c>
    </row>
    <row r="103" spans="1:50" ht="63" x14ac:dyDescent="0.25">
      <c r="A103" s="205" t="s">
        <v>295</v>
      </c>
      <c r="B103" s="23" t="s">
        <v>755</v>
      </c>
      <c r="C103" s="20" t="s">
        <v>572</v>
      </c>
      <c r="D103" s="214">
        <v>100</v>
      </c>
      <c r="E103" s="214">
        <v>100</v>
      </c>
      <c r="F103" s="215">
        <v>100</v>
      </c>
      <c r="G103" s="39" t="s">
        <v>743</v>
      </c>
      <c r="H103" s="430"/>
    </row>
    <row r="104" spans="1:50" s="231" customFormat="1" ht="15.75" x14ac:dyDescent="0.25">
      <c r="A104" s="1507" t="s">
        <v>387</v>
      </c>
      <c r="B104" s="1508"/>
      <c r="C104" s="1508"/>
      <c r="D104" s="1508"/>
      <c r="E104" s="1508"/>
      <c r="F104" s="1508"/>
      <c r="G104" s="1509"/>
      <c r="H104" s="7"/>
      <c r="I104" s="430"/>
      <c r="J104" s="430"/>
      <c r="K104" s="430"/>
      <c r="L104" s="430"/>
      <c r="M104" s="430"/>
      <c r="N104" s="430"/>
      <c r="O104" s="430"/>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0"/>
    </row>
    <row r="105" spans="1:50" ht="47.25" x14ac:dyDescent="0.25">
      <c r="A105" s="205" t="s">
        <v>545</v>
      </c>
      <c r="B105" s="5" t="s">
        <v>757</v>
      </c>
      <c r="C105" s="39" t="s">
        <v>573</v>
      </c>
      <c r="D105" s="433">
        <v>100</v>
      </c>
      <c r="E105" s="30">
        <v>100</v>
      </c>
      <c r="F105" s="9">
        <v>100</v>
      </c>
      <c r="G105" s="39" t="s">
        <v>743</v>
      </c>
    </row>
    <row r="106" spans="1:50" ht="63" x14ac:dyDescent="0.25">
      <c r="A106" s="205" t="s">
        <v>547</v>
      </c>
      <c r="B106" s="5" t="s">
        <v>758</v>
      </c>
      <c r="C106" s="20" t="s">
        <v>572</v>
      </c>
      <c r="D106" s="433">
        <v>100</v>
      </c>
      <c r="E106" s="30">
        <v>100</v>
      </c>
      <c r="F106" s="9">
        <v>100</v>
      </c>
      <c r="G106" s="39" t="s">
        <v>743</v>
      </c>
    </row>
    <row r="107" spans="1:50" ht="75" x14ac:dyDescent="0.25">
      <c r="A107" s="205" t="s">
        <v>548</v>
      </c>
      <c r="B107" s="5" t="s">
        <v>759</v>
      </c>
      <c r="C107" s="206" t="s">
        <v>572</v>
      </c>
      <c r="D107" s="434">
        <v>58.3</v>
      </c>
      <c r="E107" s="212">
        <v>60</v>
      </c>
      <c r="F107" s="9">
        <v>58.3</v>
      </c>
      <c r="G107" s="39" t="s">
        <v>935</v>
      </c>
    </row>
    <row r="108" spans="1:50" ht="43.15" customHeight="1" x14ac:dyDescent="0.25">
      <c r="A108" s="1539" t="s">
        <v>476</v>
      </c>
      <c r="B108" s="1540"/>
      <c r="C108" s="1540"/>
      <c r="D108" s="1540"/>
      <c r="E108" s="1540"/>
      <c r="F108" s="1540"/>
      <c r="G108" s="1541"/>
    </row>
    <row r="109" spans="1:50" ht="43.15" customHeight="1" x14ac:dyDescent="0.25">
      <c r="A109" s="1489" t="s">
        <v>178</v>
      </c>
      <c r="B109" s="1490"/>
      <c r="C109" s="1490"/>
      <c r="D109" s="1490"/>
      <c r="E109" s="1490"/>
      <c r="F109" s="1490"/>
      <c r="G109" s="1491"/>
    </row>
    <row r="110" spans="1:50" ht="96" customHeight="1" x14ac:dyDescent="0.25">
      <c r="A110" s="226" t="s">
        <v>227</v>
      </c>
      <c r="B110" s="225" t="s">
        <v>179</v>
      </c>
      <c r="C110" s="225" t="s">
        <v>180</v>
      </c>
      <c r="D110" s="436">
        <v>253.6</v>
      </c>
      <c r="E110" s="225">
        <v>259.2</v>
      </c>
      <c r="F110" s="222">
        <v>373.3</v>
      </c>
      <c r="G110" s="227" t="s">
        <v>942</v>
      </c>
    </row>
    <row r="111" spans="1:50" ht="47.25" customHeight="1" x14ac:dyDescent="0.25">
      <c r="A111" s="226" t="s">
        <v>230</v>
      </c>
      <c r="B111" s="225" t="s">
        <v>181</v>
      </c>
      <c r="C111" s="225" t="s">
        <v>572</v>
      </c>
      <c r="D111" s="436">
        <v>-3</v>
      </c>
      <c r="E111" s="225">
        <v>3</v>
      </c>
      <c r="F111" s="222">
        <v>5.0999999999999996</v>
      </c>
      <c r="G111" s="227" t="s">
        <v>943</v>
      </c>
    </row>
    <row r="112" spans="1:50" ht="108.75" customHeight="1" x14ac:dyDescent="0.25">
      <c r="A112" s="226" t="s">
        <v>232</v>
      </c>
      <c r="B112" s="225" t="s">
        <v>182</v>
      </c>
      <c r="C112" s="225" t="s">
        <v>180</v>
      </c>
      <c r="D112" s="436">
        <v>6</v>
      </c>
      <c r="E112" s="225" t="s">
        <v>188</v>
      </c>
      <c r="F112" s="222">
        <v>5</v>
      </c>
      <c r="G112" s="227" t="s">
        <v>985</v>
      </c>
    </row>
    <row r="113" spans="1:7" ht="84.75" customHeight="1" x14ac:dyDescent="0.25">
      <c r="A113" s="226" t="s">
        <v>234</v>
      </c>
      <c r="B113" s="1448" t="s">
        <v>183</v>
      </c>
      <c r="C113" s="1448" t="s">
        <v>572</v>
      </c>
      <c r="D113" s="436">
        <v>24.8</v>
      </c>
      <c r="E113" s="225">
        <v>25.5</v>
      </c>
      <c r="F113" s="438">
        <v>30</v>
      </c>
      <c r="G113" s="227" t="s">
        <v>944</v>
      </c>
    </row>
    <row r="114" spans="1:7" ht="43.15" hidden="1" customHeight="1" x14ac:dyDescent="0.25">
      <c r="A114" s="226"/>
      <c r="B114" s="1449"/>
      <c r="C114" s="1449"/>
      <c r="D114" s="436"/>
      <c r="E114" s="225">
        <v>58.1</v>
      </c>
      <c r="F114" s="222"/>
      <c r="G114" s="227"/>
    </row>
    <row r="115" spans="1:7" ht="43.15" hidden="1" customHeight="1" x14ac:dyDescent="0.25">
      <c r="A115" s="226">
        <v>44287</v>
      </c>
      <c r="B115" s="1449"/>
      <c r="C115" s="1449"/>
      <c r="D115" s="436"/>
      <c r="E115" s="225">
        <v>2203</v>
      </c>
      <c r="F115" s="222"/>
      <c r="G115" s="227"/>
    </row>
    <row r="116" spans="1:7" ht="43.15" hidden="1" customHeight="1" x14ac:dyDescent="0.25">
      <c r="A116" s="226"/>
      <c r="B116" s="1449"/>
      <c r="C116" s="1449"/>
      <c r="D116" s="436"/>
      <c r="E116" s="225">
        <v>61</v>
      </c>
      <c r="F116" s="222"/>
      <c r="G116" s="227"/>
    </row>
    <row r="117" spans="1:7" ht="43.15" hidden="1" customHeight="1" x14ac:dyDescent="0.25">
      <c r="A117" s="226"/>
      <c r="B117" s="1449"/>
      <c r="C117" s="1449"/>
      <c r="D117" s="436"/>
      <c r="E117" s="224"/>
      <c r="F117" s="222"/>
      <c r="G117" s="227"/>
    </row>
    <row r="118" spans="1:7" ht="35.25" hidden="1" customHeight="1" x14ac:dyDescent="0.25">
      <c r="A118" s="226"/>
      <c r="B118" s="1450"/>
      <c r="C118" s="1450"/>
      <c r="D118" s="436"/>
      <c r="E118" s="224"/>
      <c r="F118" s="222"/>
      <c r="G118" s="227"/>
    </row>
    <row r="119" spans="1:7" ht="65.25" customHeight="1" x14ac:dyDescent="0.25">
      <c r="A119" s="226" t="s">
        <v>4</v>
      </c>
      <c r="B119" s="225" t="s">
        <v>184</v>
      </c>
      <c r="C119" s="225" t="s">
        <v>572</v>
      </c>
      <c r="D119" s="436">
        <v>61.6</v>
      </c>
      <c r="E119" s="225">
        <v>58.2</v>
      </c>
      <c r="F119" s="222">
        <v>65.099999999999994</v>
      </c>
      <c r="G119" s="227" t="s">
        <v>945</v>
      </c>
    </row>
    <row r="120" spans="1:7" ht="45.75" customHeight="1" x14ac:dyDescent="0.25">
      <c r="A120" s="226" t="s">
        <v>189</v>
      </c>
      <c r="B120" s="225" t="s">
        <v>185</v>
      </c>
      <c r="C120" s="225" t="s">
        <v>186</v>
      </c>
      <c r="D120" s="436">
        <v>2622</v>
      </c>
      <c r="E120" s="225">
        <v>2277</v>
      </c>
      <c r="F120" s="222">
        <v>2300</v>
      </c>
      <c r="G120" s="227" t="s">
        <v>946</v>
      </c>
    </row>
    <row r="121" spans="1:7" ht="63" customHeight="1" x14ac:dyDescent="0.25">
      <c r="A121" s="226" t="s">
        <v>190</v>
      </c>
      <c r="B121" s="225" t="s">
        <v>187</v>
      </c>
      <c r="C121" s="225" t="s">
        <v>186</v>
      </c>
      <c r="D121" s="436">
        <v>61</v>
      </c>
      <c r="E121" s="225">
        <v>73</v>
      </c>
      <c r="F121" s="222">
        <v>281</v>
      </c>
      <c r="G121" s="227" t="s">
        <v>947</v>
      </c>
    </row>
    <row r="122" spans="1:7" ht="43.15" customHeight="1" x14ac:dyDescent="0.25">
      <c r="A122" s="1489" t="s">
        <v>390</v>
      </c>
      <c r="B122" s="1490"/>
      <c r="C122" s="1490"/>
      <c r="D122" s="1490"/>
      <c r="E122" s="1490"/>
      <c r="F122" s="1490"/>
      <c r="G122" s="1491"/>
    </row>
    <row r="123" spans="1:7" ht="303" customHeight="1" x14ac:dyDescent="0.25">
      <c r="A123" s="414" t="s">
        <v>237</v>
      </c>
      <c r="B123" s="432" t="s">
        <v>391</v>
      </c>
      <c r="C123" s="432" t="s">
        <v>572</v>
      </c>
      <c r="D123" s="432">
        <v>100</v>
      </c>
      <c r="E123" s="432">
        <v>100</v>
      </c>
      <c r="F123" s="432">
        <v>0</v>
      </c>
      <c r="G123" s="497" t="s">
        <v>950</v>
      </c>
    </row>
    <row r="124" spans="1:7" ht="157.5" customHeight="1" thickBot="1" x14ac:dyDescent="0.3">
      <c r="A124" s="440" t="s">
        <v>240</v>
      </c>
      <c r="B124" s="441" t="s">
        <v>392</v>
      </c>
      <c r="C124" s="439" t="s">
        <v>572</v>
      </c>
      <c r="D124" s="439">
        <v>103.2</v>
      </c>
      <c r="E124" s="439">
        <v>100</v>
      </c>
      <c r="F124" s="439">
        <v>98.11</v>
      </c>
      <c r="G124" s="439" t="s">
        <v>948</v>
      </c>
    </row>
    <row r="125" spans="1:7" ht="241.5" customHeight="1" thickBot="1" x14ac:dyDescent="0.3">
      <c r="A125" s="414" t="s">
        <v>242</v>
      </c>
      <c r="B125" s="441" t="s">
        <v>393</v>
      </c>
      <c r="C125" s="439" t="s">
        <v>572</v>
      </c>
      <c r="D125" s="439">
        <v>109.39</v>
      </c>
      <c r="E125" s="439">
        <v>100</v>
      </c>
      <c r="F125" s="439">
        <v>102.03</v>
      </c>
      <c r="G125" s="439" t="s">
        <v>986</v>
      </c>
    </row>
    <row r="126" spans="1:7" ht="168" customHeight="1" thickBot="1" x14ac:dyDescent="0.3">
      <c r="A126" s="414" t="s">
        <v>262</v>
      </c>
      <c r="B126" s="441" t="s">
        <v>394</v>
      </c>
      <c r="C126" s="439" t="s">
        <v>572</v>
      </c>
      <c r="D126" s="439">
        <v>157.69999999999999</v>
      </c>
      <c r="E126" s="439">
        <v>100</v>
      </c>
      <c r="F126" s="439">
        <v>100.27</v>
      </c>
      <c r="G126" s="439" t="s">
        <v>987</v>
      </c>
    </row>
    <row r="127" spans="1:7" ht="145.5" customHeight="1" thickBot="1" x14ac:dyDescent="0.3">
      <c r="A127" s="414" t="s">
        <v>265</v>
      </c>
      <c r="B127" s="441" t="s">
        <v>395</v>
      </c>
      <c r="C127" s="439" t="s">
        <v>572</v>
      </c>
      <c r="D127" s="439">
        <v>90</v>
      </c>
      <c r="E127" s="439">
        <v>92</v>
      </c>
      <c r="F127" s="439">
        <v>92</v>
      </c>
      <c r="G127" s="439" t="s">
        <v>949</v>
      </c>
    </row>
    <row r="128" spans="1:7" ht="156.75" customHeight="1" thickBot="1" x14ac:dyDescent="0.3">
      <c r="A128" s="414" t="s">
        <v>267</v>
      </c>
      <c r="B128" s="441" t="s">
        <v>396</v>
      </c>
      <c r="C128" s="439" t="s">
        <v>572</v>
      </c>
      <c r="D128" s="439">
        <v>10</v>
      </c>
      <c r="E128" s="439">
        <v>12</v>
      </c>
      <c r="F128" s="439">
        <v>12</v>
      </c>
      <c r="G128" s="439" t="s">
        <v>949</v>
      </c>
    </row>
    <row r="129" spans="1:7" ht="116.25" customHeight="1" thickBot="1" x14ac:dyDescent="0.3">
      <c r="A129" s="414" t="s">
        <v>270</v>
      </c>
      <c r="B129" s="441" t="s">
        <v>397</v>
      </c>
      <c r="C129" s="439" t="s">
        <v>572</v>
      </c>
      <c r="D129" s="439">
        <v>50</v>
      </c>
      <c r="E129" s="439">
        <v>60</v>
      </c>
      <c r="F129" s="439">
        <v>60</v>
      </c>
      <c r="G129" s="439" t="s">
        <v>949</v>
      </c>
    </row>
    <row r="130" spans="1:7" ht="157.5" customHeight="1" thickBot="1" x14ac:dyDescent="0.3">
      <c r="A130" s="414" t="s">
        <v>274</v>
      </c>
      <c r="B130" s="441" t="s">
        <v>398</v>
      </c>
      <c r="C130" s="439" t="s">
        <v>399</v>
      </c>
      <c r="D130" s="439">
        <v>17</v>
      </c>
      <c r="E130" s="439">
        <v>20</v>
      </c>
      <c r="F130" s="439">
        <v>22</v>
      </c>
      <c r="G130" s="439" t="s">
        <v>988</v>
      </c>
    </row>
    <row r="131" spans="1:7" ht="57.75" customHeight="1" x14ac:dyDescent="0.25">
      <c r="A131" s="1549" t="s">
        <v>400</v>
      </c>
      <c r="B131" s="1550"/>
      <c r="C131" s="1550"/>
      <c r="D131" s="1550"/>
      <c r="E131" s="1550"/>
      <c r="F131" s="1550"/>
      <c r="G131" s="1551"/>
    </row>
    <row r="132" spans="1:7" ht="35.25" customHeight="1" x14ac:dyDescent="0.25">
      <c r="A132" s="203" t="s">
        <v>245</v>
      </c>
      <c r="B132" s="200" t="s">
        <v>401</v>
      </c>
      <c r="C132" s="225" t="s">
        <v>180</v>
      </c>
      <c r="D132" s="225">
        <v>0</v>
      </c>
      <c r="E132" s="225">
        <v>0</v>
      </c>
      <c r="F132" s="222">
        <v>0</v>
      </c>
      <c r="G132" s="227" t="s">
        <v>989</v>
      </c>
    </row>
    <row r="133" spans="1:7" ht="60" customHeight="1" x14ac:dyDescent="0.25">
      <c r="A133" s="1489" t="s">
        <v>402</v>
      </c>
      <c r="B133" s="1490"/>
      <c r="C133" s="1490"/>
      <c r="D133" s="1490"/>
      <c r="E133" s="1490"/>
      <c r="F133" s="1490"/>
      <c r="G133" s="1491"/>
    </row>
    <row r="134" spans="1:7" ht="43.15" customHeight="1" x14ac:dyDescent="0.25">
      <c r="A134" s="1442" t="s">
        <v>283</v>
      </c>
      <c r="B134" s="1445" t="s">
        <v>403</v>
      </c>
      <c r="C134" s="1448" t="s">
        <v>572</v>
      </c>
      <c r="D134" s="1453">
        <v>91.8</v>
      </c>
      <c r="E134" s="1448">
        <v>90</v>
      </c>
      <c r="F134" s="1459">
        <v>91.3</v>
      </c>
      <c r="G134" s="1455" t="s">
        <v>937</v>
      </c>
    </row>
    <row r="135" spans="1:7" ht="8.4499999999999993" customHeight="1" x14ac:dyDescent="0.25">
      <c r="A135" s="1443"/>
      <c r="B135" s="1446"/>
      <c r="C135" s="1449"/>
      <c r="D135" s="1454"/>
      <c r="E135" s="1449"/>
      <c r="F135" s="1460"/>
      <c r="G135" s="1456"/>
    </row>
    <row r="136" spans="1:7" ht="43.15" hidden="1" customHeight="1" x14ac:dyDescent="0.25">
      <c r="A136" s="1444"/>
      <c r="B136" s="1447"/>
      <c r="C136" s="1450"/>
      <c r="D136" s="436"/>
      <c r="E136" s="1450"/>
      <c r="F136" s="222"/>
      <c r="G136" s="243"/>
    </row>
    <row r="137" spans="1:7" ht="43.15" customHeight="1" x14ac:dyDescent="0.25">
      <c r="A137" s="1442" t="s">
        <v>286</v>
      </c>
      <c r="B137" s="1445" t="s">
        <v>404</v>
      </c>
      <c r="C137" s="1448" t="s">
        <v>572</v>
      </c>
      <c r="D137" s="1453">
        <v>99.7</v>
      </c>
      <c r="E137" s="1448" t="s">
        <v>406</v>
      </c>
      <c r="F137" s="1459">
        <v>99.3</v>
      </c>
      <c r="G137" s="1455" t="s">
        <v>923</v>
      </c>
    </row>
    <row r="138" spans="1:7" ht="1.9" customHeight="1" x14ac:dyDescent="0.25">
      <c r="A138" s="1444"/>
      <c r="B138" s="1447"/>
      <c r="C138" s="1450"/>
      <c r="D138" s="1454"/>
      <c r="E138" s="1450"/>
      <c r="F138" s="1460"/>
      <c r="G138" s="1456"/>
    </row>
    <row r="139" spans="1:7" ht="47.25" x14ac:dyDescent="0.25">
      <c r="A139" s="226" t="s">
        <v>289</v>
      </c>
      <c r="B139" s="172" t="s">
        <v>405</v>
      </c>
      <c r="C139" s="225" t="s">
        <v>572</v>
      </c>
      <c r="D139" s="436">
        <v>99.7</v>
      </c>
      <c r="E139" s="225">
        <v>98</v>
      </c>
      <c r="F139" s="222">
        <v>99.7</v>
      </c>
      <c r="G139" s="435" t="s">
        <v>938</v>
      </c>
    </row>
    <row r="140" spans="1:7" ht="19.899999999999999" customHeight="1" x14ac:dyDescent="0.25">
      <c r="A140" s="1489" t="s">
        <v>407</v>
      </c>
      <c r="B140" s="1490"/>
      <c r="C140" s="1490"/>
      <c r="D140" s="1490"/>
      <c r="E140" s="1490"/>
      <c r="F140" s="1490"/>
      <c r="G140" s="1491"/>
    </row>
    <row r="141" spans="1:7" ht="61.15" customHeight="1" x14ac:dyDescent="0.25">
      <c r="A141" s="203" t="s">
        <v>499</v>
      </c>
      <c r="B141" s="201" t="s">
        <v>408</v>
      </c>
      <c r="C141" s="201" t="s">
        <v>409</v>
      </c>
      <c r="D141" s="436">
        <v>108.6</v>
      </c>
      <c r="E141" s="225">
        <v>102</v>
      </c>
      <c r="F141" s="222">
        <v>92.1</v>
      </c>
      <c r="G141" s="172" t="s">
        <v>990</v>
      </c>
    </row>
    <row r="142" spans="1:7" ht="92.25" customHeight="1" x14ac:dyDescent="0.25">
      <c r="A142" s="203" t="s">
        <v>506</v>
      </c>
      <c r="B142" s="201" t="s">
        <v>410</v>
      </c>
      <c r="C142" s="201" t="s">
        <v>409</v>
      </c>
      <c r="D142" s="436">
        <v>110</v>
      </c>
      <c r="E142" s="225">
        <v>102.6</v>
      </c>
      <c r="F142" s="222">
        <v>92.1</v>
      </c>
      <c r="G142" s="227" t="s">
        <v>991</v>
      </c>
    </row>
    <row r="143" spans="1:7" ht="43.15" customHeight="1" x14ac:dyDescent="0.25">
      <c r="A143" s="203" t="s">
        <v>513</v>
      </c>
      <c r="B143" s="201" t="s">
        <v>411</v>
      </c>
      <c r="C143" s="201" t="s">
        <v>180</v>
      </c>
      <c r="D143" s="436">
        <v>2</v>
      </c>
      <c r="E143" s="225">
        <v>2</v>
      </c>
      <c r="F143" s="222">
        <v>2</v>
      </c>
      <c r="G143" s="496" t="s">
        <v>939</v>
      </c>
    </row>
    <row r="144" spans="1:7" ht="43.15" customHeight="1" x14ac:dyDescent="0.25">
      <c r="A144" s="203" t="s">
        <v>438</v>
      </c>
      <c r="B144" s="201" t="s">
        <v>412</v>
      </c>
      <c r="C144" s="201" t="s">
        <v>409</v>
      </c>
      <c r="D144" s="436">
        <v>100</v>
      </c>
      <c r="E144" s="225">
        <v>100</v>
      </c>
      <c r="F144" s="222">
        <v>100</v>
      </c>
      <c r="G144" s="496" t="s">
        <v>939</v>
      </c>
    </row>
    <row r="145" spans="1:7" ht="50.45" customHeight="1" x14ac:dyDescent="0.25">
      <c r="A145" s="1489" t="s">
        <v>413</v>
      </c>
      <c r="B145" s="1490"/>
      <c r="C145" s="1490"/>
      <c r="D145" s="1490"/>
      <c r="E145" s="1490"/>
      <c r="F145" s="1490"/>
      <c r="G145" s="1491"/>
    </row>
    <row r="146" spans="1:7" ht="43.15" customHeight="1" x14ac:dyDescent="0.25">
      <c r="A146" s="1448" t="s">
        <v>546</v>
      </c>
      <c r="B146" s="1448" t="s">
        <v>414</v>
      </c>
      <c r="C146" s="1448" t="s">
        <v>432</v>
      </c>
      <c r="D146" s="1453">
        <v>103.1</v>
      </c>
      <c r="E146" s="1448">
        <v>103.3</v>
      </c>
      <c r="F146" s="1459">
        <v>112.2</v>
      </c>
      <c r="G146" s="1510" t="s">
        <v>992</v>
      </c>
    </row>
    <row r="147" spans="1:7" ht="21.75" customHeight="1" x14ac:dyDescent="0.25">
      <c r="A147" s="1450"/>
      <c r="B147" s="1450"/>
      <c r="C147" s="1450"/>
      <c r="D147" s="1454"/>
      <c r="E147" s="1450"/>
      <c r="F147" s="1460"/>
      <c r="G147" s="1511"/>
    </row>
    <row r="148" spans="1:7" ht="19.5" customHeight="1" x14ac:dyDescent="0.25">
      <c r="A148" s="226"/>
      <c r="B148" s="225" t="s">
        <v>415</v>
      </c>
      <c r="C148" s="225"/>
      <c r="D148" s="436"/>
      <c r="E148" s="225"/>
      <c r="F148" s="222"/>
      <c r="G148" s="223"/>
    </row>
    <row r="149" spans="1:7" ht="35.25" customHeight="1" x14ac:dyDescent="0.25">
      <c r="A149" s="226" t="s">
        <v>227</v>
      </c>
      <c r="B149" s="225" t="s">
        <v>416</v>
      </c>
      <c r="C149" s="225" t="s">
        <v>417</v>
      </c>
      <c r="D149" s="436">
        <v>102.5</v>
      </c>
      <c r="E149" s="225">
        <v>103.2</v>
      </c>
      <c r="F149" s="222">
        <v>119.2</v>
      </c>
      <c r="G149" s="1510" t="s">
        <v>1000</v>
      </c>
    </row>
    <row r="150" spans="1:7" ht="90.75" customHeight="1" x14ac:dyDescent="0.25">
      <c r="A150" s="226" t="s">
        <v>230</v>
      </c>
      <c r="B150" s="225" t="s">
        <v>418</v>
      </c>
      <c r="C150" s="225" t="s">
        <v>417</v>
      </c>
      <c r="D150" s="436">
        <v>106.4</v>
      </c>
      <c r="E150" s="225">
        <v>100</v>
      </c>
      <c r="F150" s="222">
        <v>115.4</v>
      </c>
      <c r="G150" s="1511"/>
    </row>
    <row r="151" spans="1:7" ht="40.5" customHeight="1" x14ac:dyDescent="0.25">
      <c r="A151" s="1561" t="s">
        <v>232</v>
      </c>
      <c r="B151" s="1448" t="s">
        <v>419</v>
      </c>
      <c r="C151" s="1448" t="s">
        <v>417</v>
      </c>
      <c r="D151" s="1453">
        <v>103</v>
      </c>
      <c r="E151" s="1448">
        <v>102.2</v>
      </c>
      <c r="F151" s="1459">
        <v>105.1</v>
      </c>
      <c r="G151" s="1510" t="s">
        <v>993</v>
      </c>
    </row>
    <row r="152" spans="1:7" x14ac:dyDescent="0.25">
      <c r="A152" s="1562"/>
      <c r="B152" s="1548"/>
      <c r="C152" s="1450"/>
      <c r="D152" s="1454"/>
      <c r="E152" s="1450"/>
      <c r="F152" s="1460"/>
      <c r="G152" s="1511"/>
    </row>
    <row r="153" spans="1:7" ht="49.5" customHeight="1" x14ac:dyDescent="0.25">
      <c r="A153" s="1448" t="s">
        <v>80</v>
      </c>
      <c r="B153" s="1448" t="s">
        <v>997</v>
      </c>
      <c r="C153" s="225" t="s">
        <v>420</v>
      </c>
      <c r="D153" s="436">
        <v>35134</v>
      </c>
      <c r="E153" s="225">
        <v>35780</v>
      </c>
      <c r="F153" s="222">
        <v>38504</v>
      </c>
      <c r="G153" s="495" t="s">
        <v>998</v>
      </c>
    </row>
    <row r="154" spans="1:7" x14ac:dyDescent="0.25">
      <c r="A154" s="1449"/>
      <c r="B154" s="1449"/>
      <c r="C154" s="1448" t="s">
        <v>994</v>
      </c>
      <c r="D154" s="1453">
        <v>102.3</v>
      </c>
      <c r="E154" s="1448">
        <v>104.2</v>
      </c>
      <c r="F154" s="1459">
        <v>109.6</v>
      </c>
      <c r="G154" s="1505" t="s">
        <v>999</v>
      </c>
    </row>
    <row r="155" spans="1:7" ht="36" customHeight="1" x14ac:dyDescent="0.25">
      <c r="A155" s="1450"/>
      <c r="B155" s="1450"/>
      <c r="C155" s="1548"/>
      <c r="D155" s="1454"/>
      <c r="E155" s="1450"/>
      <c r="F155" s="1460"/>
      <c r="G155" s="1506"/>
    </row>
    <row r="156" spans="1:7" ht="107.25" customHeight="1" x14ac:dyDescent="0.25">
      <c r="A156" s="225" t="s">
        <v>115</v>
      </c>
      <c r="B156" s="225" t="s">
        <v>421</v>
      </c>
      <c r="C156" s="225" t="s">
        <v>572</v>
      </c>
      <c r="D156" s="436">
        <v>3.5</v>
      </c>
      <c r="E156" s="225">
        <v>2.95</v>
      </c>
      <c r="F156" s="222">
        <v>2.5</v>
      </c>
      <c r="G156" s="227" t="s">
        <v>1003</v>
      </c>
    </row>
    <row r="157" spans="1:7" ht="117.75" customHeight="1" x14ac:dyDescent="0.25">
      <c r="A157" s="225">
        <v>4</v>
      </c>
      <c r="B157" s="225" t="s">
        <v>422</v>
      </c>
      <c r="C157" s="225" t="s">
        <v>423</v>
      </c>
      <c r="D157" s="436">
        <v>7977</v>
      </c>
      <c r="E157" s="225">
        <v>7755</v>
      </c>
      <c r="F157" s="222">
        <v>8273</v>
      </c>
      <c r="G157" s="227" t="s">
        <v>1001</v>
      </c>
    </row>
    <row r="158" spans="1:7" ht="94.5" x14ac:dyDescent="0.25">
      <c r="A158" s="225">
        <v>5</v>
      </c>
      <c r="B158" s="225" t="s">
        <v>424</v>
      </c>
      <c r="C158" s="225" t="s">
        <v>425</v>
      </c>
      <c r="D158" s="436">
        <v>20.7</v>
      </c>
      <c r="E158" s="225">
        <v>11.5</v>
      </c>
      <c r="F158" s="222">
        <v>20.7</v>
      </c>
      <c r="G158" s="227" t="s">
        <v>940</v>
      </c>
    </row>
    <row r="159" spans="1:7" ht="78.75" x14ac:dyDescent="0.25">
      <c r="A159" s="225">
        <v>6</v>
      </c>
      <c r="B159" s="225" t="s">
        <v>426</v>
      </c>
      <c r="C159" s="225" t="s">
        <v>427</v>
      </c>
      <c r="D159" s="436">
        <v>42</v>
      </c>
      <c r="E159" s="225">
        <v>50</v>
      </c>
      <c r="F159" s="222">
        <v>-83</v>
      </c>
      <c r="G159" s="227" t="s">
        <v>941</v>
      </c>
    </row>
    <row r="160" spans="1:7" ht="63" x14ac:dyDescent="0.25">
      <c r="A160" s="225">
        <v>7</v>
      </c>
      <c r="B160" s="225" t="s">
        <v>428</v>
      </c>
      <c r="C160" s="225" t="s">
        <v>572</v>
      </c>
      <c r="D160" s="436">
        <v>129.9</v>
      </c>
      <c r="E160" s="225">
        <v>106.2</v>
      </c>
      <c r="F160" s="438">
        <v>107</v>
      </c>
      <c r="G160" s="227" t="s">
        <v>995</v>
      </c>
    </row>
    <row r="161" spans="1:45" ht="47.25" x14ac:dyDescent="0.25">
      <c r="A161" s="225">
        <v>8</v>
      </c>
      <c r="B161" s="225" t="s">
        <v>429</v>
      </c>
      <c r="C161" s="225" t="s">
        <v>628</v>
      </c>
      <c r="D161" s="436">
        <v>1</v>
      </c>
      <c r="E161" s="225">
        <v>1</v>
      </c>
      <c r="F161" s="222">
        <v>1</v>
      </c>
      <c r="G161" s="228">
        <v>1</v>
      </c>
    </row>
    <row r="162" spans="1:45" ht="78.75" x14ac:dyDescent="0.25">
      <c r="A162" s="225">
        <v>9</v>
      </c>
      <c r="B162" s="225" t="s">
        <v>430</v>
      </c>
      <c r="C162" s="225" t="s">
        <v>431</v>
      </c>
      <c r="D162" s="436">
        <v>19</v>
      </c>
      <c r="E162" s="225">
        <v>20</v>
      </c>
      <c r="F162" s="222">
        <v>25</v>
      </c>
      <c r="G162" s="227" t="s">
        <v>996</v>
      </c>
      <c r="H162" s="430"/>
    </row>
    <row r="163" spans="1:45" s="231" customFormat="1" ht="15.75" x14ac:dyDescent="0.25">
      <c r="A163" s="1507" t="s">
        <v>446</v>
      </c>
      <c r="B163" s="1508"/>
      <c r="C163" s="1508"/>
      <c r="D163" s="1508"/>
      <c r="E163" s="1508"/>
      <c r="F163" s="1508"/>
      <c r="G163" s="1509"/>
      <c r="H163" s="7"/>
      <c r="I163" s="430"/>
      <c r="J163" s="430"/>
      <c r="K163" s="430"/>
      <c r="L163" s="430"/>
      <c r="M163" s="430"/>
      <c r="N163" s="430"/>
      <c r="O163" s="430"/>
      <c r="P163" s="430"/>
      <c r="Q163" s="430"/>
      <c r="R163" s="430"/>
      <c r="S163" s="430"/>
      <c r="T163" s="430"/>
      <c r="U163" s="430"/>
      <c r="V163" s="430"/>
      <c r="W163" s="430"/>
      <c r="X163" s="430"/>
      <c r="Y163" s="430"/>
      <c r="Z163" s="430"/>
      <c r="AA163" s="430"/>
      <c r="AB163" s="430"/>
      <c r="AC163" s="430"/>
      <c r="AD163" s="430"/>
      <c r="AE163" s="430"/>
      <c r="AF163" s="430"/>
      <c r="AG163" s="430"/>
      <c r="AH163" s="430"/>
      <c r="AI163" s="430"/>
      <c r="AJ163" s="430"/>
      <c r="AK163" s="430"/>
      <c r="AL163" s="430"/>
      <c r="AM163" s="430"/>
      <c r="AN163" s="430"/>
      <c r="AO163" s="430"/>
      <c r="AP163" s="430"/>
      <c r="AQ163" s="430"/>
      <c r="AR163" s="430"/>
      <c r="AS163" s="430"/>
    </row>
    <row r="164" spans="1:45" ht="15" customHeight="1" x14ac:dyDescent="0.25">
      <c r="A164" s="1498">
        <v>1</v>
      </c>
      <c r="B164" s="1492" t="s">
        <v>760</v>
      </c>
      <c r="C164" s="1448" t="s">
        <v>761</v>
      </c>
      <c r="D164" s="1503">
        <v>15000</v>
      </c>
      <c r="E164" s="1448">
        <v>15000</v>
      </c>
      <c r="F164" s="1448">
        <v>15000</v>
      </c>
      <c r="G164" s="1502" t="s">
        <v>949</v>
      </c>
    </row>
    <row r="165" spans="1:45" ht="15" customHeight="1" x14ac:dyDescent="0.25">
      <c r="A165" s="1499"/>
      <c r="B165" s="1494"/>
      <c r="C165" s="1450"/>
      <c r="D165" s="1504"/>
      <c r="E165" s="1450"/>
      <c r="F165" s="1450"/>
      <c r="G165" s="1494"/>
    </row>
    <row r="166" spans="1:45" ht="31.9" customHeight="1" x14ac:dyDescent="0.25">
      <c r="A166" s="1498">
        <v>2</v>
      </c>
      <c r="B166" s="1464" t="s">
        <v>762</v>
      </c>
      <c r="C166" s="1448" t="s">
        <v>748</v>
      </c>
      <c r="D166" s="1503">
        <v>30</v>
      </c>
      <c r="E166" s="1448">
        <v>30</v>
      </c>
      <c r="F166" s="1448">
        <v>30</v>
      </c>
      <c r="G166" s="1502" t="s">
        <v>949</v>
      </c>
    </row>
    <row r="167" spans="1:45" ht="15" customHeight="1" x14ac:dyDescent="0.25">
      <c r="A167" s="1499"/>
      <c r="B167" s="1465"/>
      <c r="C167" s="1450"/>
      <c r="D167" s="1504"/>
      <c r="E167" s="1450"/>
      <c r="F167" s="1450"/>
      <c r="G167" s="1494"/>
    </row>
    <row r="168" spans="1:45" ht="16.149999999999999" customHeight="1" x14ac:dyDescent="0.25">
      <c r="A168" s="1498">
        <v>3</v>
      </c>
      <c r="B168" s="1464" t="s">
        <v>763</v>
      </c>
      <c r="C168" s="1448" t="s">
        <v>748</v>
      </c>
      <c r="D168" s="1503">
        <v>1</v>
      </c>
      <c r="E168" s="1448">
        <v>1</v>
      </c>
      <c r="F168" s="1448">
        <v>1</v>
      </c>
      <c r="G168" s="1502" t="s">
        <v>949</v>
      </c>
    </row>
    <row r="169" spans="1:45" ht="15" customHeight="1" x14ac:dyDescent="0.25">
      <c r="A169" s="1499"/>
      <c r="B169" s="1465"/>
      <c r="C169" s="1450"/>
      <c r="D169" s="1504"/>
      <c r="E169" s="1450"/>
      <c r="F169" s="1450"/>
      <c r="G169" s="1494"/>
      <c r="H169" s="430"/>
    </row>
    <row r="170" spans="1:45" s="231" customFormat="1" ht="34.15" customHeight="1" x14ac:dyDescent="0.25">
      <c r="A170" s="1484" t="s">
        <v>451</v>
      </c>
      <c r="B170" s="1485"/>
      <c r="C170" s="1485"/>
      <c r="D170" s="1485"/>
      <c r="E170" s="1485"/>
      <c r="F170" s="1485"/>
      <c r="G170" s="1486"/>
      <c r="H170" s="7"/>
      <c r="I170" s="430"/>
      <c r="J170" s="430"/>
      <c r="K170" s="430"/>
      <c r="L170" s="430"/>
      <c r="M170" s="430"/>
      <c r="N170" s="430"/>
      <c r="O170" s="430"/>
      <c r="P170" s="430"/>
      <c r="Q170" s="430"/>
      <c r="R170" s="430"/>
      <c r="S170" s="430"/>
      <c r="T170" s="430"/>
      <c r="U170" s="430"/>
      <c r="V170" s="430"/>
    </row>
    <row r="171" spans="1:45" ht="15" customHeight="1" x14ac:dyDescent="0.25">
      <c r="A171" s="1468">
        <v>1</v>
      </c>
      <c r="B171" s="1500" t="s">
        <v>764</v>
      </c>
      <c r="C171" s="1480" t="s">
        <v>572</v>
      </c>
      <c r="D171" s="1478">
        <v>3</v>
      </c>
      <c r="E171" s="1480">
        <v>2</v>
      </c>
      <c r="F171" s="1480">
        <v>3</v>
      </c>
      <c r="G171" s="1464" t="s">
        <v>951</v>
      </c>
    </row>
    <row r="172" spans="1:45" ht="90" customHeight="1" x14ac:dyDescent="0.25">
      <c r="A172" s="1469"/>
      <c r="B172" s="1501"/>
      <c r="C172" s="1481"/>
      <c r="D172" s="1479"/>
      <c r="E172" s="1481"/>
      <c r="F172" s="1481"/>
      <c r="G172" s="1465"/>
    </row>
    <row r="173" spans="1:45" ht="102" customHeight="1" x14ac:dyDescent="0.25">
      <c r="A173" s="200">
        <v>2</v>
      </c>
      <c r="B173" s="200" t="s">
        <v>765</v>
      </c>
      <c r="C173" s="199" t="s">
        <v>572</v>
      </c>
      <c r="D173" s="144">
        <v>5</v>
      </c>
      <c r="E173" s="199">
        <v>2</v>
      </c>
      <c r="F173" s="199">
        <v>5</v>
      </c>
      <c r="G173" s="412" t="s">
        <v>952</v>
      </c>
    </row>
    <row r="174" spans="1:45" ht="87" customHeight="1" x14ac:dyDescent="0.25">
      <c r="A174" s="200">
        <v>3</v>
      </c>
      <c r="B174" s="204" t="s">
        <v>766</v>
      </c>
      <c r="C174" s="199" t="s">
        <v>572</v>
      </c>
      <c r="D174" s="144">
        <v>15</v>
      </c>
      <c r="E174" s="199">
        <v>14</v>
      </c>
      <c r="F174" s="199">
        <v>15</v>
      </c>
      <c r="G174" s="412" t="s">
        <v>953</v>
      </c>
      <c r="H174" s="430"/>
    </row>
    <row r="175" spans="1:45" s="231" customFormat="1" ht="55.15" customHeight="1" x14ac:dyDescent="0.25">
      <c r="A175" s="1484" t="s">
        <v>767</v>
      </c>
      <c r="B175" s="1485"/>
      <c r="C175" s="1485"/>
      <c r="D175" s="1485"/>
      <c r="E175" s="1485"/>
      <c r="F175" s="1485"/>
      <c r="G175" s="1486"/>
      <c r="H175" s="7"/>
      <c r="I175" s="430"/>
      <c r="J175" s="430"/>
      <c r="K175" s="430"/>
      <c r="L175" s="430"/>
      <c r="M175" s="430"/>
      <c r="N175" s="430"/>
      <c r="O175" s="430"/>
      <c r="P175" s="430"/>
      <c r="Q175" s="430"/>
      <c r="R175" s="430"/>
      <c r="S175" s="430"/>
      <c r="T175" s="430"/>
      <c r="U175" s="430"/>
      <c r="V175" s="430"/>
      <c r="W175" s="430"/>
      <c r="X175" s="430"/>
      <c r="Y175" s="430"/>
      <c r="Z175" s="430"/>
      <c r="AA175" s="430"/>
      <c r="AB175" s="430"/>
      <c r="AC175" s="430"/>
      <c r="AD175" s="430"/>
      <c r="AE175" s="430"/>
      <c r="AF175" s="430"/>
      <c r="AG175" s="430"/>
      <c r="AH175" s="430"/>
      <c r="AI175" s="430"/>
      <c r="AJ175" s="430"/>
      <c r="AK175" s="430"/>
      <c r="AL175" s="430"/>
      <c r="AM175" s="430"/>
      <c r="AN175" s="430"/>
      <c r="AO175" s="430"/>
    </row>
    <row r="176" spans="1:45" ht="70.150000000000006" customHeight="1" x14ac:dyDescent="0.25">
      <c r="A176" s="1466">
        <v>1</v>
      </c>
      <c r="B176" s="1464" t="s">
        <v>768</v>
      </c>
      <c r="C176" s="1464" t="s">
        <v>431</v>
      </c>
      <c r="D176" s="1495">
        <v>7</v>
      </c>
      <c r="E176" s="1466">
        <v>7</v>
      </c>
      <c r="F176" s="1466">
        <v>15</v>
      </c>
      <c r="G176" s="1464" t="s">
        <v>956</v>
      </c>
    </row>
    <row r="177" spans="1:7" ht="15" customHeight="1" x14ac:dyDescent="0.25">
      <c r="A177" s="1467"/>
      <c r="B177" s="1465"/>
      <c r="C177" s="1465"/>
      <c r="D177" s="1497"/>
      <c r="E177" s="1467"/>
      <c r="F177" s="1467"/>
      <c r="G177" s="1465"/>
    </row>
    <row r="178" spans="1:7" ht="15.6" customHeight="1" x14ac:dyDescent="0.25">
      <c r="A178" s="1466">
        <v>2</v>
      </c>
      <c r="B178" s="1492" t="s">
        <v>142</v>
      </c>
      <c r="C178" s="1464" t="s">
        <v>431</v>
      </c>
      <c r="D178" s="1495">
        <v>175</v>
      </c>
      <c r="E178" s="1466">
        <v>175</v>
      </c>
      <c r="F178" s="1466">
        <v>175</v>
      </c>
      <c r="G178" s="1464" t="s">
        <v>954</v>
      </c>
    </row>
    <row r="179" spans="1:7" ht="15.6" customHeight="1" x14ac:dyDescent="0.25">
      <c r="A179" s="1487"/>
      <c r="B179" s="1493"/>
      <c r="C179" s="1482"/>
      <c r="D179" s="1496"/>
      <c r="E179" s="1487"/>
      <c r="F179" s="1487"/>
      <c r="G179" s="1482"/>
    </row>
    <row r="180" spans="1:7" ht="15" customHeight="1" x14ac:dyDescent="0.25">
      <c r="A180" s="1467"/>
      <c r="B180" s="1494"/>
      <c r="C180" s="1465"/>
      <c r="D180" s="1497"/>
      <c r="E180" s="1467"/>
      <c r="F180" s="1467"/>
      <c r="G180" s="1465"/>
    </row>
    <row r="181" spans="1:7" ht="93" customHeight="1" x14ac:dyDescent="0.25">
      <c r="A181" s="1466">
        <v>3</v>
      </c>
      <c r="B181" s="1492" t="s">
        <v>143</v>
      </c>
      <c r="C181" s="1464" t="s">
        <v>431</v>
      </c>
      <c r="D181" s="1495">
        <v>2</v>
      </c>
      <c r="E181" s="1466">
        <v>4</v>
      </c>
      <c r="F181" s="1466">
        <v>3</v>
      </c>
      <c r="G181" s="1464" t="s">
        <v>144</v>
      </c>
    </row>
    <row r="182" spans="1:7" ht="15" customHeight="1" x14ac:dyDescent="0.25">
      <c r="A182" s="1487"/>
      <c r="B182" s="1493"/>
      <c r="C182" s="1482"/>
      <c r="D182" s="1496"/>
      <c r="E182" s="1487"/>
      <c r="F182" s="1487"/>
      <c r="G182" s="1482"/>
    </row>
    <row r="183" spans="1:7" ht="15" customHeight="1" x14ac:dyDescent="0.25">
      <c r="A183" s="1467"/>
      <c r="B183" s="1494"/>
      <c r="C183" s="1465"/>
      <c r="D183" s="1497"/>
      <c r="E183" s="1467"/>
      <c r="F183" s="1467"/>
      <c r="G183" s="1465"/>
    </row>
    <row r="184" spans="1:7" ht="66" customHeight="1" x14ac:dyDescent="0.25">
      <c r="A184" s="1466">
        <v>4</v>
      </c>
      <c r="B184" s="1492" t="s">
        <v>145</v>
      </c>
      <c r="C184" s="1464" t="s">
        <v>431</v>
      </c>
      <c r="D184" s="1495">
        <v>20</v>
      </c>
      <c r="E184" s="1466">
        <v>20</v>
      </c>
      <c r="F184" s="1466">
        <v>20</v>
      </c>
      <c r="G184" s="1464" t="s">
        <v>954</v>
      </c>
    </row>
    <row r="185" spans="1:7" ht="34.5" customHeight="1" x14ac:dyDescent="0.25">
      <c r="A185" s="1467"/>
      <c r="B185" s="1494"/>
      <c r="C185" s="1465"/>
      <c r="D185" s="1497"/>
      <c r="E185" s="1467"/>
      <c r="F185" s="1467"/>
      <c r="G185" s="1465"/>
    </row>
    <row r="186" spans="1:7" ht="15" customHeight="1" x14ac:dyDescent="0.25">
      <c r="A186" s="1466">
        <v>5</v>
      </c>
      <c r="B186" s="1492" t="s">
        <v>146</v>
      </c>
      <c r="C186" s="1464" t="s">
        <v>431</v>
      </c>
      <c r="D186" s="1495">
        <v>20</v>
      </c>
      <c r="E186" s="1466">
        <v>20</v>
      </c>
      <c r="F186" s="1466">
        <v>20</v>
      </c>
      <c r="G186" s="1464" t="s">
        <v>954</v>
      </c>
    </row>
    <row r="187" spans="1:7" ht="15" customHeight="1" x14ac:dyDescent="0.25">
      <c r="A187" s="1487"/>
      <c r="B187" s="1493"/>
      <c r="C187" s="1482"/>
      <c r="D187" s="1496"/>
      <c r="E187" s="1487"/>
      <c r="F187" s="1487"/>
      <c r="G187" s="1482"/>
    </row>
    <row r="188" spans="1:7" ht="15.6" customHeight="1" x14ac:dyDescent="0.25">
      <c r="A188" s="1487"/>
      <c r="B188" s="1493"/>
      <c r="C188" s="1482"/>
      <c r="D188" s="1496"/>
      <c r="E188" s="1487"/>
      <c r="F188" s="1487"/>
      <c r="G188" s="1482"/>
    </row>
    <row r="189" spans="1:7" ht="15.6" customHeight="1" x14ac:dyDescent="0.25">
      <c r="A189" s="1487"/>
      <c r="B189" s="1493"/>
      <c r="C189" s="1482"/>
      <c r="D189" s="1496"/>
      <c r="E189" s="1487"/>
      <c r="F189" s="1487"/>
      <c r="G189" s="1482"/>
    </row>
    <row r="190" spans="1:7" ht="15.6" customHeight="1" x14ac:dyDescent="0.25">
      <c r="A190" s="1487"/>
      <c r="B190" s="1493"/>
      <c r="C190" s="1482"/>
      <c r="D190" s="1496"/>
      <c r="E190" s="1487"/>
      <c r="F190" s="1487"/>
      <c r="G190" s="1482"/>
    </row>
    <row r="191" spans="1:7" ht="15.6" customHeight="1" x14ac:dyDescent="0.25">
      <c r="A191" s="1487"/>
      <c r="B191" s="1493"/>
      <c r="C191" s="1482"/>
      <c r="D191" s="1496"/>
      <c r="E191" s="1487"/>
      <c r="F191" s="1487"/>
      <c r="G191" s="1482"/>
    </row>
    <row r="192" spans="1:7" ht="15" customHeight="1" x14ac:dyDescent="0.25">
      <c r="A192" s="1467"/>
      <c r="B192" s="1494"/>
      <c r="C192" s="1465"/>
      <c r="D192" s="1497"/>
      <c r="E192" s="1467"/>
      <c r="F192" s="1467"/>
      <c r="G192" s="1465"/>
    </row>
    <row r="193" spans="1:42" ht="15" customHeight="1" x14ac:dyDescent="0.25">
      <c r="A193" s="1466">
        <v>6</v>
      </c>
      <c r="B193" s="1492" t="s">
        <v>147</v>
      </c>
      <c r="C193" s="1464" t="s">
        <v>431</v>
      </c>
      <c r="D193" s="1495">
        <v>60</v>
      </c>
      <c r="E193" s="1466">
        <v>60</v>
      </c>
      <c r="F193" s="1466">
        <v>60</v>
      </c>
      <c r="G193" s="1464" t="s">
        <v>954</v>
      </c>
    </row>
    <row r="194" spans="1:42" ht="15" customHeight="1" x14ac:dyDescent="0.25">
      <c r="A194" s="1487"/>
      <c r="B194" s="1493"/>
      <c r="C194" s="1482"/>
      <c r="D194" s="1496"/>
      <c r="E194" s="1487"/>
      <c r="F194" s="1487"/>
      <c r="G194" s="1482"/>
    </row>
    <row r="195" spans="1:42" ht="15.6" customHeight="1" x14ac:dyDescent="0.25">
      <c r="A195" s="1487"/>
      <c r="B195" s="1493"/>
      <c r="C195" s="1482"/>
      <c r="D195" s="1496"/>
      <c r="E195" s="1487"/>
      <c r="F195" s="1487"/>
      <c r="G195" s="1482"/>
    </row>
    <row r="196" spans="1:42" ht="15" customHeight="1" x14ac:dyDescent="0.25">
      <c r="A196" s="1467"/>
      <c r="B196" s="1494"/>
      <c r="C196" s="1465"/>
      <c r="D196" s="1497"/>
      <c r="E196" s="1467"/>
      <c r="F196" s="1467"/>
      <c r="G196" s="1465"/>
    </row>
    <row r="197" spans="1:42" ht="61.9" customHeight="1" x14ac:dyDescent="0.25">
      <c r="A197" s="1466">
        <v>7</v>
      </c>
      <c r="B197" s="1492" t="s">
        <v>148</v>
      </c>
      <c r="C197" s="1464" t="s">
        <v>431</v>
      </c>
      <c r="D197" s="1495">
        <v>2</v>
      </c>
      <c r="E197" s="1466">
        <v>4</v>
      </c>
      <c r="F197" s="1466">
        <v>2</v>
      </c>
      <c r="G197" s="1464" t="s">
        <v>955</v>
      </c>
    </row>
    <row r="198" spans="1:42" ht="15" customHeight="1" x14ac:dyDescent="0.25">
      <c r="A198" s="1487"/>
      <c r="B198" s="1493"/>
      <c r="C198" s="1482"/>
      <c r="D198" s="1496"/>
      <c r="E198" s="1487"/>
      <c r="F198" s="1487"/>
      <c r="G198" s="1482"/>
    </row>
    <row r="199" spans="1:42" ht="6" customHeight="1" x14ac:dyDescent="0.25">
      <c r="A199" s="1487"/>
      <c r="B199" s="1493"/>
      <c r="C199" s="1482"/>
      <c r="D199" s="1496"/>
      <c r="E199" s="1487"/>
      <c r="F199" s="1487"/>
      <c r="G199" s="1482"/>
    </row>
    <row r="200" spans="1:42" ht="15" hidden="1" customHeight="1" x14ac:dyDescent="0.25">
      <c r="A200" s="1487"/>
      <c r="B200" s="1493"/>
      <c r="C200" s="1482"/>
      <c r="D200" s="1496"/>
      <c r="E200" s="1487"/>
      <c r="F200" s="1487"/>
      <c r="G200" s="1482"/>
    </row>
    <row r="201" spans="1:42" ht="15" hidden="1" customHeight="1" x14ac:dyDescent="0.25">
      <c r="A201" s="1487"/>
      <c r="B201" s="1493"/>
      <c r="C201" s="1482"/>
      <c r="D201" s="1496"/>
      <c r="E201" s="1487"/>
      <c r="F201" s="1487"/>
      <c r="G201" s="1482"/>
    </row>
    <row r="202" spans="1:42" ht="27.75" hidden="1" customHeight="1" x14ac:dyDescent="0.25">
      <c r="A202" s="1467"/>
      <c r="B202" s="1494"/>
      <c r="C202" s="1465"/>
      <c r="D202" s="1497"/>
      <c r="E202" s="1467"/>
      <c r="F202" s="1467"/>
      <c r="G202" s="1465"/>
      <c r="H202" s="430"/>
    </row>
    <row r="203" spans="1:42" s="231" customFormat="1" ht="45.6" customHeight="1" x14ac:dyDescent="0.25">
      <c r="A203" s="1484" t="s">
        <v>456</v>
      </c>
      <c r="B203" s="1485"/>
      <c r="C203" s="1485"/>
      <c r="D203" s="1485"/>
      <c r="E203" s="1485"/>
      <c r="F203" s="1485"/>
      <c r="G203" s="1486"/>
      <c r="H203" s="7"/>
      <c r="I203" s="430"/>
      <c r="J203" s="430"/>
      <c r="K203" s="430"/>
      <c r="L203" s="430"/>
      <c r="M203" s="430"/>
      <c r="N203" s="430"/>
      <c r="O203" s="430"/>
      <c r="P203" s="430"/>
      <c r="Q203" s="430"/>
      <c r="R203" s="430"/>
      <c r="S203" s="430"/>
      <c r="T203" s="430"/>
      <c r="U203" s="430"/>
      <c r="V203" s="430"/>
      <c r="W203" s="430"/>
      <c r="X203" s="430"/>
      <c r="Y203" s="430"/>
      <c r="Z203" s="430"/>
      <c r="AA203" s="430"/>
      <c r="AB203" s="430"/>
      <c r="AC203" s="430"/>
      <c r="AD203" s="430"/>
      <c r="AE203" s="430"/>
      <c r="AF203" s="430"/>
      <c r="AG203" s="430"/>
      <c r="AH203" s="430"/>
      <c r="AI203" s="430"/>
      <c r="AJ203" s="430"/>
      <c r="AK203" s="430"/>
      <c r="AL203" s="430"/>
      <c r="AM203" s="430"/>
      <c r="AN203" s="430"/>
      <c r="AO203" s="430"/>
      <c r="AP203" s="430"/>
    </row>
    <row r="204" spans="1:42" ht="37.9" customHeight="1" x14ac:dyDescent="0.25">
      <c r="A204" s="1489" t="s">
        <v>149</v>
      </c>
      <c r="B204" s="1490"/>
      <c r="C204" s="1490"/>
      <c r="D204" s="1490"/>
      <c r="E204" s="1490"/>
      <c r="F204" s="1490"/>
      <c r="G204" s="1491"/>
    </row>
    <row r="205" spans="1:42" ht="124.15" customHeight="1" x14ac:dyDescent="0.25">
      <c r="A205" s="1466">
        <v>1</v>
      </c>
      <c r="B205" s="1468" t="s">
        <v>150</v>
      </c>
      <c r="C205" s="1464" t="s">
        <v>151</v>
      </c>
      <c r="D205" s="1470">
        <v>3</v>
      </c>
      <c r="E205" s="1464">
        <v>7</v>
      </c>
      <c r="F205" s="1464">
        <v>5</v>
      </c>
      <c r="G205" s="1464" t="s">
        <v>957</v>
      </c>
    </row>
    <row r="206" spans="1:42" ht="15.6" customHeight="1" x14ac:dyDescent="0.25">
      <c r="A206" s="1487"/>
      <c r="B206" s="1488"/>
      <c r="C206" s="1482"/>
      <c r="D206" s="1483"/>
      <c r="E206" s="1482"/>
      <c r="F206" s="1482"/>
      <c r="G206" s="1482"/>
    </row>
    <row r="207" spans="1:42" ht="58.5" customHeight="1" x14ac:dyDescent="0.25">
      <c r="A207" s="1467"/>
      <c r="B207" s="1469"/>
      <c r="C207" s="1465"/>
      <c r="D207" s="1471"/>
      <c r="E207" s="1465"/>
      <c r="F207" s="1465"/>
      <c r="G207" s="1465"/>
    </row>
    <row r="208" spans="1:42" ht="15.6" customHeight="1" x14ac:dyDescent="0.25">
      <c r="A208" s="1466">
        <v>2</v>
      </c>
      <c r="B208" s="1468" t="s">
        <v>152</v>
      </c>
      <c r="C208" s="1464" t="s">
        <v>151</v>
      </c>
      <c r="D208" s="1470">
        <v>5</v>
      </c>
      <c r="E208" s="1464">
        <v>5</v>
      </c>
      <c r="F208" s="1464">
        <v>4</v>
      </c>
      <c r="G208" s="1464" t="s">
        <v>958</v>
      </c>
    </row>
    <row r="209" spans="1:44" ht="66.75" customHeight="1" x14ac:dyDescent="0.25">
      <c r="A209" s="1467"/>
      <c r="B209" s="1469"/>
      <c r="C209" s="1465"/>
      <c r="D209" s="1471"/>
      <c r="E209" s="1465"/>
      <c r="F209" s="1465"/>
      <c r="G209" s="1465"/>
    </row>
    <row r="210" spans="1:44" ht="77.45" customHeight="1" x14ac:dyDescent="0.25">
      <c r="A210" s="1466">
        <v>3</v>
      </c>
      <c r="B210" s="1468" t="s">
        <v>459</v>
      </c>
      <c r="C210" s="1464" t="s">
        <v>628</v>
      </c>
      <c r="D210" s="1470">
        <v>0</v>
      </c>
      <c r="E210" s="1464">
        <v>2</v>
      </c>
      <c r="F210" s="1464">
        <v>0</v>
      </c>
      <c r="G210" s="1464" t="s">
        <v>959</v>
      </c>
    </row>
    <row r="211" spans="1:44" ht="34.5" customHeight="1" x14ac:dyDescent="0.25">
      <c r="A211" s="1467"/>
      <c r="B211" s="1469"/>
      <c r="C211" s="1465"/>
      <c r="D211" s="1471"/>
      <c r="E211" s="1465"/>
      <c r="F211" s="1465"/>
      <c r="G211" s="1465"/>
    </row>
    <row r="212" spans="1:44" ht="15.75" x14ac:dyDescent="0.25">
      <c r="A212" s="1472" t="s">
        <v>165</v>
      </c>
      <c r="B212" s="1473"/>
      <c r="C212" s="1473"/>
      <c r="D212" s="1473"/>
      <c r="E212" s="1473"/>
      <c r="F212" s="1473"/>
      <c r="G212" s="1474"/>
    </row>
    <row r="213" spans="1:44" ht="63" x14ac:dyDescent="0.25">
      <c r="A213" s="201">
        <v>1</v>
      </c>
      <c r="B213" s="201" t="s">
        <v>153</v>
      </c>
      <c r="C213" s="201" t="s">
        <v>628</v>
      </c>
      <c r="D213" s="108">
        <v>0</v>
      </c>
      <c r="E213" s="201">
        <v>3</v>
      </c>
      <c r="F213" s="201">
        <v>15</v>
      </c>
      <c r="G213" s="201" t="s">
        <v>960</v>
      </c>
    </row>
    <row r="214" spans="1:44" ht="47.25" x14ac:dyDescent="0.25">
      <c r="A214" s="201">
        <v>2</v>
      </c>
      <c r="B214" s="201" t="s">
        <v>154</v>
      </c>
      <c r="C214" s="201" t="s">
        <v>628</v>
      </c>
      <c r="D214" s="108">
        <v>13171</v>
      </c>
      <c r="E214" s="201">
        <v>13171</v>
      </c>
      <c r="F214" s="201">
        <v>13171</v>
      </c>
      <c r="G214" s="201" t="s">
        <v>961</v>
      </c>
    </row>
    <row r="215" spans="1:44" ht="63" x14ac:dyDescent="0.25">
      <c r="A215" s="201">
        <v>3</v>
      </c>
      <c r="B215" s="201" t="s">
        <v>155</v>
      </c>
      <c r="C215" s="201" t="s">
        <v>156</v>
      </c>
      <c r="D215" s="443">
        <v>76.7</v>
      </c>
      <c r="E215" s="201">
        <v>76.7</v>
      </c>
      <c r="F215" s="201">
        <v>29.234999999999999</v>
      </c>
      <c r="G215" s="201" t="s">
        <v>962</v>
      </c>
    </row>
    <row r="216" spans="1:44" ht="63" x14ac:dyDescent="0.25">
      <c r="A216" s="201">
        <v>4</v>
      </c>
      <c r="B216" s="201" t="s">
        <v>157</v>
      </c>
      <c r="C216" s="201" t="s">
        <v>158</v>
      </c>
      <c r="D216" s="108">
        <v>89.9</v>
      </c>
      <c r="E216" s="201">
        <v>89.9</v>
      </c>
      <c r="F216" s="201">
        <v>89.9</v>
      </c>
      <c r="G216" s="412" t="s">
        <v>961</v>
      </c>
    </row>
    <row r="217" spans="1:44" ht="66" x14ac:dyDescent="0.25">
      <c r="A217" s="201">
        <v>5</v>
      </c>
      <c r="B217" s="201" t="s">
        <v>159</v>
      </c>
      <c r="C217" s="201" t="s">
        <v>628</v>
      </c>
      <c r="D217" s="108">
        <v>4</v>
      </c>
      <c r="E217" s="201">
        <v>4</v>
      </c>
      <c r="F217" s="201">
        <v>0</v>
      </c>
      <c r="G217" s="201" t="s">
        <v>963</v>
      </c>
    </row>
    <row r="218" spans="1:44" ht="79.5" customHeight="1" x14ac:dyDescent="0.25">
      <c r="A218" s="201">
        <v>6</v>
      </c>
      <c r="B218" s="201" t="s">
        <v>160</v>
      </c>
      <c r="C218" s="201" t="s">
        <v>161</v>
      </c>
      <c r="D218" s="108">
        <v>12</v>
      </c>
      <c r="E218" s="413">
        <v>59</v>
      </c>
      <c r="F218" s="413">
        <v>0</v>
      </c>
      <c r="G218" s="412" t="s">
        <v>964</v>
      </c>
    </row>
    <row r="219" spans="1:44" ht="63" x14ac:dyDescent="0.25">
      <c r="A219" s="201">
        <v>7</v>
      </c>
      <c r="B219" s="23" t="s">
        <v>162</v>
      </c>
      <c r="C219" s="23" t="s">
        <v>628</v>
      </c>
      <c r="D219" s="442">
        <v>3</v>
      </c>
      <c r="E219" s="23">
        <v>3</v>
      </c>
      <c r="F219" s="23">
        <v>0</v>
      </c>
      <c r="G219" s="23" t="s">
        <v>963</v>
      </c>
    </row>
    <row r="220" spans="1:44" ht="63" x14ac:dyDescent="0.25">
      <c r="A220" s="201">
        <v>8</v>
      </c>
      <c r="B220" s="23" t="s">
        <v>163</v>
      </c>
      <c r="C220" s="23" t="s">
        <v>628</v>
      </c>
      <c r="D220" s="442">
        <v>0</v>
      </c>
      <c r="E220" s="23">
        <v>7</v>
      </c>
      <c r="F220" s="23">
        <v>0</v>
      </c>
      <c r="G220" s="23" t="s">
        <v>963</v>
      </c>
    </row>
    <row r="221" spans="1:44" ht="63" x14ac:dyDescent="0.25">
      <c r="A221" s="201">
        <v>9</v>
      </c>
      <c r="B221" s="23" t="s">
        <v>164</v>
      </c>
      <c r="C221" s="23" t="s">
        <v>628</v>
      </c>
      <c r="D221" s="442">
        <v>0</v>
      </c>
      <c r="E221" s="23">
        <v>7</v>
      </c>
      <c r="F221" s="23">
        <v>0</v>
      </c>
      <c r="G221" s="23" t="s">
        <v>963</v>
      </c>
      <c r="H221" s="430"/>
    </row>
    <row r="222" spans="1:44" s="231" customFormat="1" ht="33.6" customHeight="1" x14ac:dyDescent="0.25">
      <c r="A222" s="1475" t="s">
        <v>464</v>
      </c>
      <c r="B222" s="1476"/>
      <c r="C222" s="1476"/>
      <c r="D222" s="1476"/>
      <c r="E222" s="1476"/>
      <c r="F222" s="1476"/>
      <c r="G222" s="1477"/>
      <c r="H222" s="7"/>
      <c r="I222" s="430"/>
      <c r="J222" s="430"/>
      <c r="K222" s="430"/>
      <c r="L222" s="430"/>
      <c r="M222" s="430"/>
      <c r="N222" s="430"/>
      <c r="O222" s="430"/>
      <c r="P222" s="430"/>
      <c r="Q222" s="430"/>
      <c r="R222" s="430"/>
      <c r="S222" s="430"/>
      <c r="T222" s="430"/>
      <c r="U222" s="430"/>
      <c r="V222" s="430"/>
      <c r="W222" s="430"/>
      <c r="X222" s="430"/>
      <c r="Y222" s="430"/>
      <c r="Z222" s="430"/>
      <c r="AA222" s="430"/>
      <c r="AB222" s="430"/>
      <c r="AC222" s="430"/>
      <c r="AD222" s="430"/>
      <c r="AE222" s="430"/>
      <c r="AF222" s="430"/>
      <c r="AG222" s="430"/>
      <c r="AH222" s="430"/>
      <c r="AI222" s="430"/>
      <c r="AJ222" s="430"/>
      <c r="AK222" s="430"/>
      <c r="AL222" s="430"/>
      <c r="AM222" s="430"/>
      <c r="AN222" s="430"/>
      <c r="AO222" s="430"/>
      <c r="AP222" s="430"/>
      <c r="AQ222" s="430"/>
      <c r="AR222" s="430"/>
    </row>
    <row r="223" spans="1:44" ht="47.25" x14ac:dyDescent="0.25">
      <c r="A223" s="379">
        <v>1</v>
      </c>
      <c r="B223" s="201" t="s">
        <v>868</v>
      </c>
      <c r="C223" s="221" t="s">
        <v>431</v>
      </c>
      <c r="D223" s="229">
        <v>85</v>
      </c>
      <c r="E223" s="415">
        <v>3</v>
      </c>
      <c r="F223" s="415">
        <v>3</v>
      </c>
      <c r="G223" s="401" t="s">
        <v>1004</v>
      </c>
    </row>
    <row r="224" spans="1:44" ht="63" x14ac:dyDescent="0.25">
      <c r="A224" s="380">
        <v>2</v>
      </c>
      <c r="B224" s="378" t="s">
        <v>869</v>
      </c>
      <c r="C224" s="221" t="s">
        <v>967</v>
      </c>
      <c r="D224" s="276">
        <v>2154.4</v>
      </c>
      <c r="E224" s="500">
        <v>2154.4</v>
      </c>
      <c r="F224" s="500">
        <v>2154.4</v>
      </c>
      <c r="G224" s="412" t="s">
        <v>949</v>
      </c>
    </row>
    <row r="225" spans="1:23" ht="15" customHeight="1" x14ac:dyDescent="0.25">
      <c r="A225" s="1466">
        <v>3</v>
      </c>
      <c r="B225" s="1464" t="s">
        <v>870</v>
      </c>
      <c r="C225" s="1464" t="s">
        <v>431</v>
      </c>
      <c r="D225" s="1478">
        <v>6</v>
      </c>
      <c r="E225" s="1480">
        <v>6</v>
      </c>
      <c r="F225" s="1480">
        <v>6</v>
      </c>
      <c r="G225" s="1464" t="s">
        <v>949</v>
      </c>
    </row>
    <row r="226" spans="1:23" ht="15" customHeight="1" x14ac:dyDescent="0.25">
      <c r="A226" s="1467"/>
      <c r="B226" s="1465"/>
      <c r="C226" s="1465"/>
      <c r="D226" s="1479"/>
      <c r="E226" s="1481"/>
      <c r="F226" s="1481"/>
      <c r="G226" s="1465"/>
    </row>
    <row r="227" spans="1:23" ht="78.75" x14ac:dyDescent="0.25">
      <c r="A227" s="380">
        <v>4</v>
      </c>
      <c r="B227" s="201" t="s">
        <v>166</v>
      </c>
      <c r="C227" s="378" t="s">
        <v>968</v>
      </c>
      <c r="D227" s="229">
        <v>136</v>
      </c>
      <c r="E227" s="415">
        <v>136</v>
      </c>
      <c r="F227" s="415">
        <v>136</v>
      </c>
      <c r="G227" s="378" t="s">
        <v>949</v>
      </c>
      <c r="H227" s="430"/>
    </row>
    <row r="228" spans="1:23" s="231" customFormat="1" ht="37.15" customHeight="1" x14ac:dyDescent="0.25">
      <c r="A228" s="1475" t="s">
        <v>469</v>
      </c>
      <c r="B228" s="1476"/>
      <c r="C228" s="1476"/>
      <c r="D228" s="1476"/>
      <c r="E228" s="1476"/>
      <c r="F228" s="1476"/>
      <c r="G228" s="1477"/>
      <c r="H228" s="7"/>
      <c r="I228" s="430"/>
      <c r="J228" s="430"/>
      <c r="K228" s="430"/>
      <c r="L228" s="430"/>
      <c r="M228" s="430"/>
      <c r="N228" s="430"/>
      <c r="O228" s="430"/>
      <c r="P228" s="430"/>
      <c r="Q228" s="430"/>
      <c r="R228" s="430"/>
      <c r="S228" s="430"/>
      <c r="T228" s="430"/>
      <c r="U228" s="430"/>
      <c r="V228" s="430"/>
      <c r="W228" s="430"/>
    </row>
    <row r="229" spans="1:23" ht="15.75" x14ac:dyDescent="0.25">
      <c r="A229" s="1461" t="s">
        <v>167</v>
      </c>
      <c r="B229" s="1462"/>
      <c r="C229" s="1462"/>
      <c r="D229" s="1462"/>
      <c r="E229" s="1462"/>
      <c r="F229" s="1462"/>
      <c r="G229" s="1463"/>
    </row>
    <row r="230" spans="1:23" ht="63" x14ac:dyDescent="0.25">
      <c r="A230" s="691" t="s">
        <v>227</v>
      </c>
      <c r="B230" s="692" t="s">
        <v>168</v>
      </c>
      <c r="C230" s="692" t="s">
        <v>572</v>
      </c>
      <c r="D230" s="692">
        <v>100</v>
      </c>
      <c r="E230" s="692">
        <v>100</v>
      </c>
      <c r="F230" s="692">
        <v>100</v>
      </c>
      <c r="G230" s="692" t="s">
        <v>961</v>
      </c>
    </row>
    <row r="231" spans="1:23" ht="15.75" x14ac:dyDescent="0.25">
      <c r="A231" s="1461" t="s">
        <v>169</v>
      </c>
      <c r="B231" s="1462"/>
      <c r="C231" s="1462"/>
      <c r="D231" s="1462"/>
      <c r="E231" s="1462"/>
      <c r="F231" s="1462"/>
      <c r="G231" s="1463"/>
    </row>
    <row r="232" spans="1:23" ht="47.25" x14ac:dyDescent="0.25">
      <c r="A232" s="693" t="s">
        <v>237</v>
      </c>
      <c r="B232" s="692" t="s">
        <v>170</v>
      </c>
      <c r="C232" s="692" t="s">
        <v>572</v>
      </c>
      <c r="D232" s="692">
        <v>100</v>
      </c>
      <c r="E232" s="692">
        <v>75</v>
      </c>
      <c r="F232" s="692">
        <v>75</v>
      </c>
      <c r="G232" s="692" t="s">
        <v>961</v>
      </c>
    </row>
    <row r="233" spans="1:23" ht="31.5" x14ac:dyDescent="0.25">
      <c r="A233" s="693" t="s">
        <v>240</v>
      </c>
      <c r="B233" s="692" t="s">
        <v>171</v>
      </c>
      <c r="C233" s="692" t="s">
        <v>572</v>
      </c>
      <c r="D233" s="692">
        <v>50</v>
      </c>
      <c r="E233" s="692">
        <v>60</v>
      </c>
      <c r="F233" s="692">
        <v>60</v>
      </c>
      <c r="G233" s="692" t="s">
        <v>961</v>
      </c>
    </row>
    <row r="234" spans="1:23" ht="15.75" x14ac:dyDescent="0.25">
      <c r="A234" s="1461" t="s">
        <v>172</v>
      </c>
      <c r="B234" s="1462"/>
      <c r="C234" s="1462"/>
      <c r="D234" s="1462"/>
      <c r="E234" s="1462"/>
      <c r="F234" s="1462"/>
      <c r="G234" s="1463"/>
    </row>
    <row r="235" spans="1:23" ht="15.75" x14ac:dyDescent="0.25">
      <c r="A235" s="1457" t="s">
        <v>283</v>
      </c>
      <c r="B235" s="1451" t="s">
        <v>173</v>
      </c>
      <c r="C235" s="692" t="s">
        <v>174</v>
      </c>
      <c r="D235" s="1451">
        <v>100</v>
      </c>
      <c r="E235" s="1451">
        <v>0</v>
      </c>
      <c r="F235" s="1451">
        <v>0</v>
      </c>
      <c r="G235" s="1451" t="s">
        <v>961</v>
      </c>
    </row>
    <row r="236" spans="1:23" ht="15.75" x14ac:dyDescent="0.25">
      <c r="A236" s="1458"/>
      <c r="B236" s="1452"/>
      <c r="C236" s="692" t="s">
        <v>175</v>
      </c>
      <c r="D236" s="1452"/>
      <c r="E236" s="1452"/>
      <c r="F236" s="1452"/>
      <c r="G236" s="1452"/>
    </row>
    <row r="237" spans="1:23" ht="16.149999999999999" customHeight="1" x14ac:dyDescent="0.25">
      <c r="A237" s="1457" t="s">
        <v>286</v>
      </c>
      <c r="B237" s="1451" t="s">
        <v>176</v>
      </c>
      <c r="C237" s="1451" t="s">
        <v>177</v>
      </c>
      <c r="D237" s="1451">
        <v>100</v>
      </c>
      <c r="E237" s="1451">
        <v>0</v>
      </c>
      <c r="F237" s="1451">
        <v>0</v>
      </c>
      <c r="G237" s="1451" t="s">
        <v>961</v>
      </c>
    </row>
    <row r="238" spans="1:23" x14ac:dyDescent="0.25">
      <c r="A238" s="1458"/>
      <c r="B238" s="1452"/>
      <c r="C238" s="1452"/>
      <c r="D238" s="1452"/>
      <c r="E238" s="1452"/>
      <c r="F238" s="1452"/>
      <c r="G238" s="1452"/>
    </row>
    <row r="239" spans="1:23" ht="16.5" thickBot="1" x14ac:dyDescent="0.3">
      <c r="A239" s="1439" t="s">
        <v>904</v>
      </c>
      <c r="B239" s="1440"/>
      <c r="C239" s="1440"/>
      <c r="D239" s="1440"/>
      <c r="E239" s="1440"/>
      <c r="F239" s="1440"/>
      <c r="G239" s="1441"/>
    </row>
    <row r="240" spans="1:23" ht="32.25" thickBot="1" x14ac:dyDescent="0.3">
      <c r="A240" s="327">
        <v>1</v>
      </c>
      <c r="B240" s="420" t="s">
        <v>898</v>
      </c>
      <c r="C240" s="327" t="s">
        <v>899</v>
      </c>
      <c r="D240" s="327">
        <v>0</v>
      </c>
      <c r="E240" s="421">
        <v>500</v>
      </c>
      <c r="F240" s="421">
        <v>500</v>
      </c>
      <c r="G240" s="385" t="s">
        <v>900</v>
      </c>
    </row>
    <row r="241" spans="1:7" ht="32.25" thickBot="1" x14ac:dyDescent="0.3">
      <c r="A241" s="327">
        <v>2</v>
      </c>
      <c r="B241" s="422" t="s">
        <v>901</v>
      </c>
      <c r="C241" s="327" t="s">
        <v>899</v>
      </c>
      <c r="D241" s="327">
        <v>0</v>
      </c>
      <c r="E241" s="423">
        <v>3</v>
      </c>
      <c r="F241" s="423">
        <v>3</v>
      </c>
      <c r="G241" s="385" t="s">
        <v>900</v>
      </c>
    </row>
    <row r="242" spans="1:7" ht="16.5" thickBot="1" x14ac:dyDescent="0.3">
      <c r="A242" s="327">
        <v>3</v>
      </c>
      <c r="B242" s="422" t="s">
        <v>902</v>
      </c>
      <c r="C242" s="327" t="s">
        <v>899</v>
      </c>
      <c r="D242" s="327">
        <v>0</v>
      </c>
      <c r="E242" s="423">
        <v>35</v>
      </c>
      <c r="F242" s="423">
        <v>35</v>
      </c>
      <c r="G242" s="385" t="s">
        <v>900</v>
      </c>
    </row>
    <row r="243" spans="1:7" ht="95.25" thickBot="1" x14ac:dyDescent="0.3">
      <c r="A243" s="327">
        <v>4</v>
      </c>
      <c r="B243" s="422" t="s">
        <v>903</v>
      </c>
      <c r="C243" s="327" t="s">
        <v>899</v>
      </c>
      <c r="D243" s="327">
        <v>0</v>
      </c>
      <c r="E243" s="423">
        <v>3</v>
      </c>
      <c r="F243" s="423">
        <v>3</v>
      </c>
      <c r="G243" s="385" t="s">
        <v>900</v>
      </c>
    </row>
  </sheetData>
  <mergeCells count="206">
    <mergeCell ref="G149:G150"/>
    <mergeCell ref="B151:B152"/>
    <mergeCell ref="C154:C155"/>
    <mergeCell ref="A131:G131"/>
    <mergeCell ref="A36:G36"/>
    <mergeCell ref="A39:G39"/>
    <mergeCell ref="A22:G22"/>
    <mergeCell ref="A32:G32"/>
    <mergeCell ref="G44:G53"/>
    <mergeCell ref="A54:G54"/>
    <mergeCell ref="A151:A152"/>
    <mergeCell ref="F137:F138"/>
    <mergeCell ref="G137:G138"/>
    <mergeCell ref="A109:G109"/>
    <mergeCell ref="B113:B118"/>
    <mergeCell ref="C113:C118"/>
    <mergeCell ref="A122:G122"/>
    <mergeCell ref="E137:E138"/>
    <mergeCell ref="F134:F135"/>
    <mergeCell ref="B146:B147"/>
    <mergeCell ref="C146:C147"/>
    <mergeCell ref="F151:F152"/>
    <mergeCell ref="G151:G152"/>
    <mergeCell ref="C151:C152"/>
    <mergeCell ref="A16:G16"/>
    <mergeCell ref="A44:A53"/>
    <mergeCell ref="C44:C53"/>
    <mergeCell ref="A61:G61"/>
    <mergeCell ref="A78:G78"/>
    <mergeCell ref="A104:G104"/>
    <mergeCell ref="A41:G41"/>
    <mergeCell ref="A108:G108"/>
    <mergeCell ref="D44:D53"/>
    <mergeCell ref="B44:B53"/>
    <mergeCell ref="A97:G97"/>
    <mergeCell ref="F44:F53"/>
    <mergeCell ref="E44:E53"/>
    <mergeCell ref="A89:G89"/>
    <mergeCell ref="B4:B6"/>
    <mergeCell ref="C4:C6"/>
    <mergeCell ref="F1:G1"/>
    <mergeCell ref="A2:G2"/>
    <mergeCell ref="B3:G3"/>
    <mergeCell ref="A12:G12"/>
    <mergeCell ref="G4:G6"/>
    <mergeCell ref="A8:G8"/>
    <mergeCell ref="D5:D6"/>
    <mergeCell ref="E5:F5"/>
    <mergeCell ref="D4:F4"/>
    <mergeCell ref="A4:A6"/>
    <mergeCell ref="D146:D147"/>
    <mergeCell ref="E146:E147"/>
    <mergeCell ref="A133:G133"/>
    <mergeCell ref="A137:A138"/>
    <mergeCell ref="B137:B138"/>
    <mergeCell ref="G146:G147"/>
    <mergeCell ref="C137:C138"/>
    <mergeCell ref="A140:G140"/>
    <mergeCell ref="A145:G145"/>
    <mergeCell ref="D134:D135"/>
    <mergeCell ref="A146:A147"/>
    <mergeCell ref="A153:A155"/>
    <mergeCell ref="B153:B155"/>
    <mergeCell ref="D154:D155"/>
    <mergeCell ref="E154:E155"/>
    <mergeCell ref="F154:F155"/>
    <mergeCell ref="G154:G155"/>
    <mergeCell ref="C164:C165"/>
    <mergeCell ref="D164:D165"/>
    <mergeCell ref="E164:E165"/>
    <mergeCell ref="F164:F165"/>
    <mergeCell ref="A163:G163"/>
    <mergeCell ref="B164:B165"/>
    <mergeCell ref="G164:G165"/>
    <mergeCell ref="A164:A165"/>
    <mergeCell ref="G166:G167"/>
    <mergeCell ref="B168:B169"/>
    <mergeCell ref="C168:C169"/>
    <mergeCell ref="B166:B167"/>
    <mergeCell ref="C166:C167"/>
    <mergeCell ref="D166:D167"/>
    <mergeCell ref="E168:E169"/>
    <mergeCell ref="F168:F169"/>
    <mergeCell ref="D168:D169"/>
    <mergeCell ref="G168:G169"/>
    <mergeCell ref="D178:D180"/>
    <mergeCell ref="E181:E183"/>
    <mergeCell ref="F181:F183"/>
    <mergeCell ref="D181:D183"/>
    <mergeCell ref="C178:C180"/>
    <mergeCell ref="F178:F180"/>
    <mergeCell ref="A166:A167"/>
    <mergeCell ref="A168:A169"/>
    <mergeCell ref="F166:F167"/>
    <mergeCell ref="F171:F172"/>
    <mergeCell ref="A178:A180"/>
    <mergeCell ref="E166:E167"/>
    <mergeCell ref="A176:A177"/>
    <mergeCell ref="B171:B172"/>
    <mergeCell ref="A170:G170"/>
    <mergeCell ref="B176:B177"/>
    <mergeCell ref="C176:C177"/>
    <mergeCell ref="D176:D177"/>
    <mergeCell ref="F176:F177"/>
    <mergeCell ref="G176:G177"/>
    <mergeCell ref="G171:G172"/>
    <mergeCell ref="A175:G175"/>
    <mergeCell ref="A171:A172"/>
    <mergeCell ref="E176:E177"/>
    <mergeCell ref="E184:E185"/>
    <mergeCell ref="F184:F185"/>
    <mergeCell ref="A181:A183"/>
    <mergeCell ref="B186:B192"/>
    <mergeCell ref="D184:D185"/>
    <mergeCell ref="C171:C172"/>
    <mergeCell ref="D171:D172"/>
    <mergeCell ref="E171:E172"/>
    <mergeCell ref="G184:G185"/>
    <mergeCell ref="B184:B185"/>
    <mergeCell ref="A186:A192"/>
    <mergeCell ref="A184:A185"/>
    <mergeCell ref="G186:G192"/>
    <mergeCell ref="D186:D192"/>
    <mergeCell ref="B181:B183"/>
    <mergeCell ref="B178:B180"/>
    <mergeCell ref="E178:E180"/>
    <mergeCell ref="F186:F192"/>
    <mergeCell ref="C184:C185"/>
    <mergeCell ref="C181:C183"/>
    <mergeCell ref="E186:E192"/>
    <mergeCell ref="C186:C192"/>
    <mergeCell ref="G181:G183"/>
    <mergeCell ref="G178:G180"/>
    <mergeCell ref="B193:B196"/>
    <mergeCell ref="C193:C196"/>
    <mergeCell ref="G193:G196"/>
    <mergeCell ref="F193:F196"/>
    <mergeCell ref="G197:G202"/>
    <mergeCell ref="A197:A202"/>
    <mergeCell ref="D197:D202"/>
    <mergeCell ref="F197:F202"/>
    <mergeCell ref="D193:D196"/>
    <mergeCell ref="E193:E196"/>
    <mergeCell ref="A193:A196"/>
    <mergeCell ref="C208:C209"/>
    <mergeCell ref="C205:C207"/>
    <mergeCell ref="D205:D207"/>
    <mergeCell ref="A203:G203"/>
    <mergeCell ref="E197:E202"/>
    <mergeCell ref="G205:G207"/>
    <mergeCell ref="A205:A207"/>
    <mergeCell ref="A208:A209"/>
    <mergeCell ref="F208:F209"/>
    <mergeCell ref="G208:G209"/>
    <mergeCell ref="F205:F207"/>
    <mergeCell ref="E205:E207"/>
    <mergeCell ref="D208:D209"/>
    <mergeCell ref="B205:B207"/>
    <mergeCell ref="A204:G204"/>
    <mergeCell ref="B197:B202"/>
    <mergeCell ref="C197:C202"/>
    <mergeCell ref="E208:E209"/>
    <mergeCell ref="B208:B209"/>
    <mergeCell ref="D210:D211"/>
    <mergeCell ref="A212:G212"/>
    <mergeCell ref="A222:G222"/>
    <mergeCell ref="G237:G238"/>
    <mergeCell ref="B237:B238"/>
    <mergeCell ref="C237:C238"/>
    <mergeCell ref="E235:E236"/>
    <mergeCell ref="A228:G228"/>
    <mergeCell ref="A225:A226"/>
    <mergeCell ref="C225:C226"/>
    <mergeCell ref="D225:D226"/>
    <mergeCell ref="E225:E226"/>
    <mergeCell ref="F225:F226"/>
    <mergeCell ref="G225:G226"/>
    <mergeCell ref="D235:D236"/>
    <mergeCell ref="A235:A236"/>
    <mergeCell ref="E237:E238"/>
    <mergeCell ref="F237:F238"/>
    <mergeCell ref="B225:B226"/>
    <mergeCell ref="A239:G239"/>
    <mergeCell ref="A134:A136"/>
    <mergeCell ref="B134:B136"/>
    <mergeCell ref="C134:C136"/>
    <mergeCell ref="F235:F236"/>
    <mergeCell ref="D237:D238"/>
    <mergeCell ref="D137:D138"/>
    <mergeCell ref="G134:G135"/>
    <mergeCell ref="E134:E136"/>
    <mergeCell ref="B235:B236"/>
    <mergeCell ref="A237:A238"/>
    <mergeCell ref="F146:F147"/>
    <mergeCell ref="D151:D152"/>
    <mergeCell ref="E151:E152"/>
    <mergeCell ref="A229:G229"/>
    <mergeCell ref="A231:G231"/>
    <mergeCell ref="A234:G234"/>
    <mergeCell ref="G235:G236"/>
    <mergeCell ref="F210:F211"/>
    <mergeCell ref="G210:G211"/>
    <mergeCell ref="E210:E211"/>
    <mergeCell ref="A210:A211"/>
    <mergeCell ref="B210:B211"/>
    <mergeCell ref="C210:C211"/>
  </mergeCells>
  <phoneticPr fontId="0" type="noConversion"/>
  <pageMargins left="0.70866141732283472" right="0.70866141732283472" top="0.74803149606299213" bottom="0.74803149606299213" header="0.31496062992125984" footer="0.31496062992125984"/>
  <pageSetup paperSize="9" scale="69" fitToHeight="0" orientation="portrait" r:id="rId1"/>
  <rowBreaks count="1" manualBreakCount="1">
    <brk id="1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00000"/>
    <pageSetUpPr fitToPage="1"/>
  </sheetPr>
  <dimension ref="A1:Q655"/>
  <sheetViews>
    <sheetView topLeftCell="A58" zoomScale="93" zoomScaleNormal="93" zoomScaleSheetLayoutView="90" workbookViewId="0">
      <selection activeCell="J9" sqref="J9"/>
    </sheetView>
  </sheetViews>
  <sheetFormatPr defaultColWidth="9.140625" defaultRowHeight="15" x14ac:dyDescent="0.25"/>
  <cols>
    <col min="1" max="1" width="9.42578125" style="1" customWidth="1"/>
    <col min="2" max="2" width="40.140625" style="1" customWidth="1"/>
    <col min="3" max="3" width="31.7109375" style="1" customWidth="1"/>
    <col min="4" max="4" width="8.42578125" style="1" customWidth="1"/>
    <col min="5" max="5" width="8.140625" style="1" customWidth="1"/>
    <col min="6" max="6" width="8.28515625" style="1" customWidth="1"/>
    <col min="7" max="7" width="14.28515625" style="1" customWidth="1"/>
    <col min="8" max="8" width="9" style="1" customWidth="1"/>
    <col min="9" max="9" width="17.5703125" style="1" customWidth="1"/>
    <col min="10" max="10" width="17.140625" style="1" customWidth="1"/>
    <col min="11" max="11" width="16.7109375" style="1" customWidth="1"/>
    <col min="12" max="12" width="19.5703125" style="1" hidden="1" customWidth="1"/>
    <col min="13" max="14" width="0" style="1" hidden="1" customWidth="1"/>
    <col min="15" max="15" width="19.42578125" style="1" customWidth="1"/>
    <col min="16" max="16" width="16" style="1" customWidth="1"/>
    <col min="17" max="16384" width="9.140625" style="1"/>
  </cols>
  <sheetData>
    <row r="1" spans="1:17" ht="20.25" customHeight="1" x14ac:dyDescent="0.25">
      <c r="A1" s="1640" t="s">
        <v>640</v>
      </c>
      <c r="B1" s="1641"/>
      <c r="C1" s="1641"/>
      <c r="D1" s="1641"/>
      <c r="E1" s="1641"/>
      <c r="F1" s="1641"/>
      <c r="G1" s="1641"/>
      <c r="H1" s="1641"/>
      <c r="I1" s="1641"/>
      <c r="J1" s="1641"/>
      <c r="K1" s="1642"/>
    </row>
    <row r="2" spans="1:17" ht="63" customHeight="1" x14ac:dyDescent="0.25">
      <c r="A2" s="1747" t="s">
        <v>1585</v>
      </c>
      <c r="B2" s="1747"/>
      <c r="C2" s="1747"/>
      <c r="D2" s="1747"/>
      <c r="E2" s="1747"/>
      <c r="F2" s="1747"/>
      <c r="G2" s="1747"/>
      <c r="H2" s="1747"/>
      <c r="I2" s="1747"/>
      <c r="J2" s="1747"/>
      <c r="K2" s="1747"/>
    </row>
    <row r="3" spans="1:17" ht="33.75" customHeight="1" x14ac:dyDescent="0.25">
      <c r="A3" s="1588" t="s">
        <v>543</v>
      </c>
      <c r="B3" s="1751" t="s">
        <v>641</v>
      </c>
      <c r="C3" s="1751"/>
      <c r="D3" s="1748" t="s">
        <v>642</v>
      </c>
      <c r="E3" s="1749"/>
      <c r="F3" s="1749"/>
      <c r="G3" s="1749"/>
      <c r="H3" s="1750"/>
      <c r="I3" s="1748" t="s">
        <v>971</v>
      </c>
      <c r="J3" s="1749"/>
      <c r="K3" s="1750"/>
    </row>
    <row r="4" spans="1:17" ht="33.75" customHeight="1" x14ac:dyDescent="0.25">
      <c r="A4" s="1758"/>
      <c r="B4" s="1708"/>
      <c r="C4" s="1708"/>
      <c r="D4" s="1751" t="s">
        <v>643</v>
      </c>
      <c r="E4" s="1748" t="s">
        <v>644</v>
      </c>
      <c r="F4" s="1750"/>
      <c r="G4" s="1751" t="s">
        <v>645</v>
      </c>
      <c r="H4" s="1751" t="s">
        <v>646</v>
      </c>
      <c r="I4" s="1745" t="s">
        <v>1494</v>
      </c>
      <c r="J4" s="1745" t="s">
        <v>1584</v>
      </c>
      <c r="K4" s="1745" t="s">
        <v>1545</v>
      </c>
    </row>
    <row r="5" spans="1:17" ht="84" customHeight="1" x14ac:dyDescent="0.25">
      <c r="A5" s="1759"/>
      <c r="B5" s="1706"/>
      <c r="C5" s="1706"/>
      <c r="D5" s="1706"/>
      <c r="E5" s="506" t="s">
        <v>647</v>
      </c>
      <c r="F5" s="506" t="s">
        <v>648</v>
      </c>
      <c r="G5" s="1706"/>
      <c r="H5" s="1706"/>
      <c r="I5" s="1746"/>
      <c r="J5" s="1746"/>
      <c r="K5" s="1746"/>
    </row>
    <row r="6" spans="1:17" ht="18.75" customHeight="1" x14ac:dyDescent="0.25">
      <c r="A6" s="2184" t="s">
        <v>1493</v>
      </c>
      <c r="B6" s="2185"/>
      <c r="C6" s="2185"/>
      <c r="D6" s="2185"/>
      <c r="E6" s="2185"/>
      <c r="F6" s="2185"/>
      <c r="G6" s="2185"/>
      <c r="H6" s="2185"/>
      <c r="I6" s="2185"/>
      <c r="J6" s="2185"/>
      <c r="K6" s="2186"/>
    </row>
    <row r="7" spans="1:17" ht="30" customHeight="1" thickBot="1" x14ac:dyDescent="0.3">
      <c r="A7" s="446">
        <v>1</v>
      </c>
      <c r="B7" s="446">
        <v>2</v>
      </c>
      <c r="C7" s="446">
        <v>3</v>
      </c>
      <c r="D7" s="445">
        <v>4</v>
      </c>
      <c r="E7" s="445">
        <v>5</v>
      </c>
      <c r="F7" s="445">
        <v>5</v>
      </c>
      <c r="G7" s="445">
        <v>6</v>
      </c>
      <c r="H7" s="445">
        <v>7</v>
      </c>
      <c r="I7" s="445">
        <v>8</v>
      </c>
      <c r="J7" s="445">
        <v>9</v>
      </c>
      <c r="K7" s="445">
        <v>10</v>
      </c>
      <c r="L7" s="33" t="e">
        <f>L11+L58+L136+L165</f>
        <v>#REF!</v>
      </c>
      <c r="M7" s="33" t="e">
        <f>I7-L7</f>
        <v>#REF!</v>
      </c>
      <c r="N7" s="34"/>
      <c r="O7" s="33"/>
      <c r="P7" s="33"/>
      <c r="Q7" s="11"/>
    </row>
    <row r="8" spans="1:17" ht="58.5" customHeight="1" thickBot="1" x14ac:dyDescent="0.3">
      <c r="A8" s="1752"/>
      <c r="B8" s="1756" t="s">
        <v>1495</v>
      </c>
      <c r="C8" s="1211" t="s">
        <v>1047</v>
      </c>
      <c r="D8" s="1212"/>
      <c r="E8" s="1212"/>
      <c r="F8" s="1212"/>
      <c r="G8" s="1212"/>
      <c r="H8" s="1212"/>
      <c r="I8" s="1213">
        <f>I9+I10+I11</f>
        <v>813467274.96000004</v>
      </c>
      <c r="J8" s="1213">
        <f>J9+J10+J11</f>
        <v>829991650.02999997</v>
      </c>
      <c r="K8" s="1213">
        <f>K9+K10+K11</f>
        <v>416578343.24000001</v>
      </c>
      <c r="L8" s="11"/>
    </row>
    <row r="9" spans="1:17" ht="72" customHeight="1" x14ac:dyDescent="0.25">
      <c r="A9" s="1672"/>
      <c r="B9" s="1757"/>
      <c r="C9" s="1214" t="s">
        <v>1048</v>
      </c>
      <c r="D9" s="1215"/>
      <c r="E9" s="1215"/>
      <c r="F9" s="1215"/>
      <c r="G9" s="1215"/>
      <c r="H9" s="1215"/>
      <c r="I9" s="1216">
        <f>I13+I61</f>
        <v>38581002</v>
      </c>
      <c r="J9" s="1216">
        <f>J13+J61</f>
        <v>86276934.289999992</v>
      </c>
      <c r="K9" s="1216">
        <f>K13+K61</f>
        <v>21940507.829999998</v>
      </c>
      <c r="L9" s="11"/>
    </row>
    <row r="10" spans="1:17" ht="67.5" customHeight="1" x14ac:dyDescent="0.25">
      <c r="A10" s="1672"/>
      <c r="B10" s="1757"/>
      <c r="C10" s="1217" t="s">
        <v>1049</v>
      </c>
      <c r="D10" s="1218"/>
      <c r="E10" s="1218"/>
      <c r="F10" s="1218"/>
      <c r="G10" s="1218"/>
      <c r="H10" s="1218"/>
      <c r="I10" s="1219">
        <f>I14+I62+I141</f>
        <v>475217852.94999999</v>
      </c>
      <c r="J10" s="1219">
        <f>J14+J62+J141</f>
        <v>413635248.11000001</v>
      </c>
      <c r="K10" s="1219">
        <f>K14+K62+K141</f>
        <v>232834034.81000003</v>
      </c>
      <c r="L10" s="11"/>
    </row>
    <row r="11" spans="1:17" ht="70.5" customHeight="1" thickBot="1" x14ac:dyDescent="0.3">
      <c r="A11" s="1672"/>
      <c r="B11" s="1757"/>
      <c r="C11" s="1220" t="s">
        <v>1050</v>
      </c>
      <c r="D11" s="1220"/>
      <c r="E11" s="1220"/>
      <c r="F11" s="1220"/>
      <c r="G11" s="1220"/>
      <c r="H11" s="1220"/>
      <c r="I11" s="1221">
        <f>I15+I63+I142+I168</f>
        <v>299668420.00999999</v>
      </c>
      <c r="J11" s="1221">
        <f>J15+J63+J142+J168</f>
        <v>330079467.63</v>
      </c>
      <c r="K11" s="1221">
        <f>K15+K63+K142+K168</f>
        <v>161803800.59999999</v>
      </c>
      <c r="L11" s="33" t="e">
        <f>I15+I20+I50+#REF!</f>
        <v>#REF!</v>
      </c>
      <c r="M11" s="33" t="e">
        <f>L11-I11</f>
        <v>#REF!</v>
      </c>
    </row>
    <row r="12" spans="1:17" ht="50.25" customHeight="1" thickBot="1" x14ac:dyDescent="0.3">
      <c r="A12" s="1753" t="s">
        <v>545</v>
      </c>
      <c r="B12" s="2187" t="s">
        <v>1113</v>
      </c>
      <c r="C12" s="2188" t="s">
        <v>1047</v>
      </c>
      <c r="D12" s="2189"/>
      <c r="E12" s="2189"/>
      <c r="F12" s="2189"/>
      <c r="G12" s="2189"/>
      <c r="H12" s="2189"/>
      <c r="I12" s="2190">
        <f>I13+I14+I15</f>
        <v>188078732.88</v>
      </c>
      <c r="J12" s="2190">
        <f>J13+J14+J15</f>
        <v>208181977.88</v>
      </c>
      <c r="K12" s="2190">
        <f>K13+K14+K15</f>
        <v>88690919.11999999</v>
      </c>
      <c r="L12" s="11"/>
    </row>
    <row r="13" spans="1:17" ht="76.5" customHeight="1" x14ac:dyDescent="0.25">
      <c r="A13" s="1754"/>
      <c r="B13" s="2191"/>
      <c r="C13" s="1214" t="s">
        <v>1048</v>
      </c>
      <c r="D13" s="1215"/>
      <c r="E13" s="1215"/>
      <c r="F13" s="1215"/>
      <c r="G13" s="1215"/>
      <c r="H13" s="1215"/>
      <c r="I13" s="1216">
        <f>I58</f>
        <v>0</v>
      </c>
      <c r="J13" s="1216">
        <f>J58</f>
        <v>0</v>
      </c>
      <c r="K13" s="1216">
        <f>K58</f>
        <v>0</v>
      </c>
      <c r="L13" s="11"/>
    </row>
    <row r="14" spans="1:17" ht="96" customHeight="1" thickBot="1" x14ac:dyDescent="0.3">
      <c r="A14" s="1754"/>
      <c r="B14" s="2191"/>
      <c r="C14" s="1217" t="s">
        <v>1049</v>
      </c>
      <c r="D14" s="1218"/>
      <c r="E14" s="1218"/>
      <c r="F14" s="1218"/>
      <c r="G14" s="1218"/>
      <c r="H14" s="1218"/>
      <c r="I14" s="1219">
        <f>I47+I48+I49+I50+I51+I55+I59+I23</f>
        <v>117485869</v>
      </c>
      <c r="J14" s="1219">
        <f>J47+J48+J49+J50+J51+J55+J59+J23</f>
        <v>120485869</v>
      </c>
      <c r="K14" s="1219">
        <f>K47+K48+K49+K50+K51+K55+K59+K23</f>
        <v>47132705.079999991</v>
      </c>
      <c r="L14" s="468" t="e">
        <f>L16+L17+L19+L25+L26+L28+L30+L32+L34+L36+#REF!+#REF!+#REF!+L37+L38+L39+L54</f>
        <v>#REF!</v>
      </c>
      <c r="M14" s="35" t="e">
        <f>M16+M17+M19+M25+M26+M28+M30+M32+M34+M36+#REF!+#REF!+#REF!+M37+M38+M39+M54</f>
        <v>#REF!</v>
      </c>
      <c r="N14" s="35" t="e">
        <f>N16+N17+N19+N25+N26+N28+N30+N32+N34+N36+#REF!+#REF!+#REF!+N37+N38+N39+N54</f>
        <v>#REF!</v>
      </c>
    </row>
    <row r="15" spans="1:17" ht="72.75" customHeight="1" thickBot="1" x14ac:dyDescent="0.3">
      <c r="A15" s="1755"/>
      <c r="B15" s="2192"/>
      <c r="C15" s="1220" t="s">
        <v>1050</v>
      </c>
      <c r="D15" s="1220"/>
      <c r="E15" s="1220"/>
      <c r="F15" s="1220"/>
      <c r="G15" s="1220"/>
      <c r="H15" s="1220"/>
      <c r="I15" s="1221">
        <f>I17+I18+I19+I20+I22+I26+I27+I28+I29+I30+I31+I32+I33+I34+I36+I37+I38+I39+I40+I41+I42+I43+I44+I45+I46+I53+I57+I21+I35+I24</f>
        <v>70592863.88000001</v>
      </c>
      <c r="J15" s="1221">
        <f>J17+J18+J19+J20+J22+J26+J27+J28+J29+J30+J31+J32+J33+J34+J36+J37+J38+J39+J40+J41+J42+J43+J44+J45+J46+J53+J57+J21+J35+J24</f>
        <v>87696108.88000001</v>
      </c>
      <c r="K15" s="1221">
        <f>K17+K18+K19+K20+K22+K26+K27+K28+K29+K30+K31+K32+K33+K34+K36+K37+K38+K39+K40+K41+K42+K43+K44+K45+K46+K53+K57+K21+K35+K24</f>
        <v>41558214.039999999</v>
      </c>
    </row>
    <row r="16" spans="1:17" ht="64.5" customHeight="1" thickBot="1" x14ac:dyDescent="0.3">
      <c r="A16" s="2199" t="s">
        <v>545</v>
      </c>
      <c r="B16" s="2193" t="s">
        <v>619</v>
      </c>
      <c r="C16" s="2194"/>
      <c r="D16" s="2195"/>
      <c r="E16" s="2196"/>
      <c r="F16" s="2196"/>
      <c r="G16" s="2196"/>
      <c r="H16" s="2197"/>
      <c r="I16" s="2198">
        <f>I17+I18+I19+I20+I21+I22</f>
        <v>317202</v>
      </c>
      <c r="J16" s="2198">
        <f>J17+J18+J19+J20+J21+J22+J23+J24</f>
        <v>3571505.03</v>
      </c>
      <c r="K16" s="2198">
        <f>K17+K18+K19+K20+K21+K22+K23+K24</f>
        <v>197630</v>
      </c>
      <c r="O16" s="33"/>
    </row>
    <row r="17" spans="1:15" ht="30.75" thickBot="1" x14ac:dyDescent="0.3">
      <c r="A17" s="45" t="s">
        <v>561</v>
      </c>
      <c r="B17" s="46" t="s">
        <v>620</v>
      </c>
      <c r="C17" s="286" t="s">
        <v>637</v>
      </c>
      <c r="D17" s="47">
        <v>974</v>
      </c>
      <c r="E17" s="48" t="s">
        <v>649</v>
      </c>
      <c r="F17" s="48" t="s">
        <v>650</v>
      </c>
      <c r="G17" s="48" t="s">
        <v>651</v>
      </c>
      <c r="H17" s="48" t="s">
        <v>652</v>
      </c>
      <c r="I17" s="49">
        <v>270708</v>
      </c>
      <c r="J17" s="50">
        <v>270708</v>
      </c>
      <c r="K17" s="50">
        <v>138720</v>
      </c>
      <c r="O17" s="33"/>
    </row>
    <row r="18" spans="1:15" ht="45.75" thickBot="1" x14ac:dyDescent="0.3">
      <c r="A18" s="45" t="s">
        <v>562</v>
      </c>
      <c r="B18" s="340" t="s">
        <v>1030</v>
      </c>
      <c r="C18" s="286" t="s">
        <v>637</v>
      </c>
      <c r="D18" s="47">
        <v>974</v>
      </c>
      <c r="E18" s="48">
        <v>7</v>
      </c>
      <c r="F18" s="48" t="s">
        <v>650</v>
      </c>
      <c r="G18" s="48">
        <v>110120190</v>
      </c>
      <c r="H18" s="557">
        <v>612</v>
      </c>
      <c r="I18" s="558">
        <v>46494</v>
      </c>
      <c r="J18" s="558">
        <v>46494</v>
      </c>
      <c r="K18" s="560">
        <v>20910</v>
      </c>
      <c r="O18" s="33"/>
    </row>
    <row r="19" spans="1:15" ht="45.75" thickBot="1" x14ac:dyDescent="0.3">
      <c r="A19" s="45" t="s">
        <v>563</v>
      </c>
      <c r="B19" s="53" t="s">
        <v>621</v>
      </c>
      <c r="C19" s="286" t="s">
        <v>637</v>
      </c>
      <c r="D19" s="55">
        <v>974</v>
      </c>
      <c r="E19" s="56" t="s">
        <v>649</v>
      </c>
      <c r="F19" s="56" t="s">
        <v>650</v>
      </c>
      <c r="G19" s="56" t="s">
        <v>653</v>
      </c>
      <c r="H19" s="56" t="s">
        <v>654</v>
      </c>
      <c r="I19" s="57">
        <v>0</v>
      </c>
      <c r="J19" s="58">
        <v>0</v>
      </c>
      <c r="K19" s="59">
        <v>0</v>
      </c>
      <c r="O19" s="33"/>
    </row>
    <row r="20" spans="1:15" ht="31.5" customHeight="1" x14ac:dyDescent="0.25">
      <c r="A20" s="1722" t="s">
        <v>842</v>
      </c>
      <c r="B20" s="1721" t="s">
        <v>622</v>
      </c>
      <c r="C20" s="1724" t="s">
        <v>637</v>
      </c>
      <c r="D20" s="66">
        <v>974</v>
      </c>
      <c r="E20" s="250" t="s">
        <v>649</v>
      </c>
      <c r="F20" s="250" t="s">
        <v>650</v>
      </c>
      <c r="G20" s="250" t="s">
        <v>655</v>
      </c>
      <c r="H20" s="250" t="s">
        <v>656</v>
      </c>
      <c r="I20" s="251">
        <v>0</v>
      </c>
      <c r="J20" s="68">
        <v>0</v>
      </c>
      <c r="K20" s="69">
        <v>0</v>
      </c>
      <c r="O20" s="33"/>
    </row>
    <row r="21" spans="1:15" ht="44.25" customHeight="1" thickBot="1" x14ac:dyDescent="0.3">
      <c r="A21" s="1723"/>
      <c r="B21" s="1563"/>
      <c r="C21" s="1725"/>
      <c r="D21" s="1082">
        <v>974</v>
      </c>
      <c r="E21" s="1083" t="s">
        <v>649</v>
      </c>
      <c r="F21" s="1083" t="s">
        <v>650</v>
      </c>
      <c r="G21" s="1083" t="s">
        <v>655</v>
      </c>
      <c r="H21" s="1083">
        <v>244</v>
      </c>
      <c r="I21" s="251">
        <v>0</v>
      </c>
      <c r="J21" s="68">
        <v>224000</v>
      </c>
      <c r="K21" s="58">
        <v>24000</v>
      </c>
      <c r="O21" s="33"/>
    </row>
    <row r="22" spans="1:15" ht="60.75" thickBot="1" x14ac:dyDescent="0.3">
      <c r="A22" s="45" t="s">
        <v>843</v>
      </c>
      <c r="B22" s="245" t="s">
        <v>770</v>
      </c>
      <c r="C22" s="1069" t="s">
        <v>637</v>
      </c>
      <c r="D22" s="55">
        <v>974</v>
      </c>
      <c r="E22" s="56" t="s">
        <v>649</v>
      </c>
      <c r="F22" s="56" t="s">
        <v>650</v>
      </c>
      <c r="G22" s="56" t="s">
        <v>655</v>
      </c>
      <c r="H22" s="56" t="s">
        <v>656</v>
      </c>
      <c r="I22" s="57">
        <v>0</v>
      </c>
      <c r="J22" s="58">
        <v>0</v>
      </c>
      <c r="K22" s="58">
        <v>0</v>
      </c>
      <c r="O22" s="33"/>
    </row>
    <row r="23" spans="1:15" s="883" customFormat="1" ht="75.75" thickBot="1" x14ac:dyDescent="0.3">
      <c r="A23" s="45" t="s">
        <v>1253</v>
      </c>
      <c r="B23" s="977" t="s">
        <v>1407</v>
      </c>
      <c r="C23" s="290" t="s">
        <v>578</v>
      </c>
      <c r="D23" s="55">
        <v>974</v>
      </c>
      <c r="E23" s="56" t="s">
        <v>649</v>
      </c>
      <c r="F23" s="56" t="s">
        <v>650</v>
      </c>
      <c r="G23" s="56">
        <v>110192362</v>
      </c>
      <c r="H23" s="56">
        <v>244</v>
      </c>
      <c r="I23" s="57">
        <v>0</v>
      </c>
      <c r="J23" s="58">
        <v>3000000</v>
      </c>
      <c r="K23" s="58">
        <v>13860</v>
      </c>
      <c r="O23" s="33"/>
    </row>
    <row r="24" spans="1:15" s="883" customFormat="1" ht="75.75" thickBot="1" x14ac:dyDescent="0.3">
      <c r="A24" s="45" t="s">
        <v>1311</v>
      </c>
      <c r="B24" s="977" t="s">
        <v>1407</v>
      </c>
      <c r="C24" s="572" t="s">
        <v>637</v>
      </c>
      <c r="D24" s="55">
        <v>971</v>
      </c>
      <c r="E24" s="56" t="s">
        <v>649</v>
      </c>
      <c r="F24" s="56" t="s">
        <v>650</v>
      </c>
      <c r="G24" s="56" t="s">
        <v>1415</v>
      </c>
      <c r="H24" s="56">
        <v>414</v>
      </c>
      <c r="I24" s="57">
        <v>0</v>
      </c>
      <c r="J24" s="58">
        <v>30303.03</v>
      </c>
      <c r="K24" s="58">
        <v>140</v>
      </c>
      <c r="O24" s="33"/>
    </row>
    <row r="25" spans="1:15" ht="43.5" thickBot="1" x14ac:dyDescent="0.3">
      <c r="A25" s="2200" t="s">
        <v>547</v>
      </c>
      <c r="B25" s="1433" t="s">
        <v>623</v>
      </c>
      <c r="C25" s="1970"/>
      <c r="D25" s="2201"/>
      <c r="E25" s="2201"/>
      <c r="F25" s="2201"/>
      <c r="G25" s="2201"/>
      <c r="H25" s="2201"/>
      <c r="I25" s="2202">
        <f>SUM(I26:I51)</f>
        <v>186351530.88</v>
      </c>
      <c r="J25" s="2202">
        <f>SUM(J26:J51)</f>
        <v>203150472.85000002</v>
      </c>
      <c r="K25" s="2202">
        <f>SUM(K26:K51)</f>
        <v>88003289.11999999</v>
      </c>
      <c r="O25" s="33"/>
    </row>
    <row r="26" spans="1:15" ht="30.75" thickBot="1" x14ac:dyDescent="0.3">
      <c r="A26" s="45" t="s">
        <v>550</v>
      </c>
      <c r="B26" s="46" t="s">
        <v>575</v>
      </c>
      <c r="C26" s="340"/>
      <c r="D26" s="1084">
        <v>974</v>
      </c>
      <c r="E26" s="563" t="s">
        <v>649</v>
      </c>
      <c r="F26" s="563" t="s">
        <v>650</v>
      </c>
      <c r="G26" s="563" t="s">
        <v>657</v>
      </c>
      <c r="H26" s="563" t="s">
        <v>652</v>
      </c>
      <c r="I26" s="50">
        <v>66170.8</v>
      </c>
      <c r="J26" s="50">
        <v>66170.8</v>
      </c>
      <c r="K26" s="51">
        <v>52250</v>
      </c>
      <c r="O26" s="33"/>
    </row>
    <row r="27" spans="1:15" ht="45.75" thickBot="1" x14ac:dyDescent="0.3">
      <c r="A27" s="45" t="s">
        <v>551</v>
      </c>
      <c r="B27" s="340" t="s">
        <v>1031</v>
      </c>
      <c r="C27" s="286" t="s">
        <v>637</v>
      </c>
      <c r="D27" s="47">
        <v>974</v>
      </c>
      <c r="E27" s="60" t="s">
        <v>649</v>
      </c>
      <c r="F27" s="48" t="s">
        <v>650</v>
      </c>
      <c r="G27" s="60">
        <v>110220050</v>
      </c>
      <c r="H27" s="563">
        <v>612</v>
      </c>
      <c r="I27" s="559">
        <v>12000</v>
      </c>
      <c r="J27" s="559">
        <v>12000</v>
      </c>
      <c r="K27" s="560">
        <v>9250</v>
      </c>
      <c r="O27" s="33"/>
    </row>
    <row r="28" spans="1:15" ht="30.75" thickBot="1" x14ac:dyDescent="0.3">
      <c r="A28" s="45" t="s">
        <v>552</v>
      </c>
      <c r="B28" s="61" t="s">
        <v>624</v>
      </c>
      <c r="C28" s="286" t="s">
        <v>637</v>
      </c>
      <c r="D28" s="55">
        <v>974</v>
      </c>
      <c r="E28" s="60" t="s">
        <v>649</v>
      </c>
      <c r="F28" s="48" t="s">
        <v>650</v>
      </c>
      <c r="G28" s="62" t="s">
        <v>658</v>
      </c>
      <c r="H28" s="62" t="s">
        <v>652</v>
      </c>
      <c r="I28" s="58">
        <v>1370250</v>
      </c>
      <c r="J28" s="58">
        <v>1370250</v>
      </c>
      <c r="K28" s="59">
        <v>135602.32</v>
      </c>
      <c r="O28" s="33"/>
    </row>
    <row r="29" spans="1:15" ht="45.75" thickBot="1" x14ac:dyDescent="0.3">
      <c r="A29" s="45" t="s">
        <v>553</v>
      </c>
      <c r="B29" s="340" t="s">
        <v>1032</v>
      </c>
      <c r="C29" s="286" t="s">
        <v>637</v>
      </c>
      <c r="D29" s="55">
        <v>974</v>
      </c>
      <c r="E29" s="60" t="s">
        <v>649</v>
      </c>
      <c r="F29" s="48" t="s">
        <v>650</v>
      </c>
      <c r="G29" s="62">
        <v>110220060</v>
      </c>
      <c r="H29" s="62">
        <v>612</v>
      </c>
      <c r="I29" s="58">
        <v>207500</v>
      </c>
      <c r="J29" s="58">
        <v>207500</v>
      </c>
      <c r="K29" s="58">
        <v>29049.200000000001</v>
      </c>
      <c r="O29" s="33"/>
    </row>
    <row r="30" spans="1:15" ht="45.75" thickBot="1" x14ac:dyDescent="0.3">
      <c r="A30" s="45" t="s">
        <v>554</v>
      </c>
      <c r="B30" s="63" t="s">
        <v>625</v>
      </c>
      <c r="C30" s="286" t="s">
        <v>637</v>
      </c>
      <c r="D30" s="55">
        <v>974</v>
      </c>
      <c r="E30" s="60" t="s">
        <v>649</v>
      </c>
      <c r="F30" s="48" t="s">
        <v>650</v>
      </c>
      <c r="G30" s="62" t="s">
        <v>659</v>
      </c>
      <c r="H30" s="62" t="s">
        <v>652</v>
      </c>
      <c r="I30" s="58">
        <v>13500</v>
      </c>
      <c r="J30" s="58">
        <v>13500</v>
      </c>
      <c r="K30" s="59">
        <v>5500</v>
      </c>
      <c r="O30" s="33"/>
    </row>
    <row r="31" spans="1:15" ht="60.75" thickBot="1" x14ac:dyDescent="0.3">
      <c r="A31" s="45" t="s">
        <v>555</v>
      </c>
      <c r="B31" s="564" t="s">
        <v>1033</v>
      </c>
      <c r="C31" s="286" t="s">
        <v>637</v>
      </c>
      <c r="D31" s="66">
        <v>974</v>
      </c>
      <c r="E31" s="60" t="s">
        <v>649</v>
      </c>
      <c r="F31" s="48" t="s">
        <v>650</v>
      </c>
      <c r="G31" s="62">
        <v>110220100</v>
      </c>
      <c r="H31" s="67">
        <v>612</v>
      </c>
      <c r="I31" s="68">
        <v>1500</v>
      </c>
      <c r="J31" s="68">
        <v>1500</v>
      </c>
      <c r="K31" s="68">
        <v>1500</v>
      </c>
      <c r="O31" s="33"/>
    </row>
    <row r="32" spans="1:15" ht="30.75" thickBot="1" x14ac:dyDescent="0.3">
      <c r="A32" s="45" t="s">
        <v>556</v>
      </c>
      <c r="B32" s="65" t="s">
        <v>576</v>
      </c>
      <c r="C32" s="286" t="s">
        <v>637</v>
      </c>
      <c r="D32" s="66">
        <v>974</v>
      </c>
      <c r="E32" s="60" t="s">
        <v>649</v>
      </c>
      <c r="F32" s="48" t="s">
        <v>650</v>
      </c>
      <c r="G32" s="67" t="s">
        <v>660</v>
      </c>
      <c r="H32" s="67" t="s">
        <v>652</v>
      </c>
      <c r="I32" s="68">
        <v>210000</v>
      </c>
      <c r="J32" s="68">
        <v>240000</v>
      </c>
      <c r="K32" s="69">
        <v>123334.9</v>
      </c>
      <c r="O32" s="33"/>
    </row>
    <row r="33" spans="1:16" ht="45.75" thickBot="1" x14ac:dyDescent="0.3">
      <c r="A33" s="45" t="s">
        <v>557</v>
      </c>
      <c r="B33" s="512" t="s">
        <v>1034</v>
      </c>
      <c r="C33" s="286" t="s">
        <v>637</v>
      </c>
      <c r="D33" s="66">
        <v>974</v>
      </c>
      <c r="E33" s="60" t="s">
        <v>649</v>
      </c>
      <c r="F33" s="48" t="s">
        <v>650</v>
      </c>
      <c r="G33" s="67">
        <v>110220150</v>
      </c>
      <c r="H33" s="67">
        <v>612</v>
      </c>
      <c r="I33" s="68">
        <v>28680</v>
      </c>
      <c r="J33" s="68">
        <v>28680</v>
      </c>
      <c r="K33" s="69">
        <v>7250</v>
      </c>
      <c r="O33" s="33"/>
    </row>
    <row r="34" spans="1:16" ht="53.25" customHeight="1" thickBot="1" x14ac:dyDescent="0.3">
      <c r="A34" s="45" t="s">
        <v>558</v>
      </c>
      <c r="B34" s="510" t="s">
        <v>718</v>
      </c>
      <c r="C34" s="286" t="s">
        <v>637</v>
      </c>
      <c r="D34" s="55">
        <v>974</v>
      </c>
      <c r="E34" s="60" t="s">
        <v>649</v>
      </c>
      <c r="F34" s="48" t="s">
        <v>650</v>
      </c>
      <c r="G34" s="56">
        <v>110229070</v>
      </c>
      <c r="H34" s="56" t="s">
        <v>652</v>
      </c>
      <c r="I34" s="58">
        <v>0</v>
      </c>
      <c r="J34" s="58">
        <v>0</v>
      </c>
      <c r="K34" s="58">
        <v>0</v>
      </c>
      <c r="O34" s="33"/>
    </row>
    <row r="35" spans="1:16" ht="66.75" customHeight="1" thickBot="1" x14ac:dyDescent="0.3">
      <c r="A35" s="45" t="s">
        <v>1035</v>
      </c>
      <c r="B35" s="510" t="s">
        <v>1042</v>
      </c>
      <c r="C35" s="286" t="s">
        <v>637</v>
      </c>
      <c r="D35" s="55">
        <v>974</v>
      </c>
      <c r="E35" s="60" t="s">
        <v>649</v>
      </c>
      <c r="F35" s="48" t="s">
        <v>650</v>
      </c>
      <c r="G35" s="56">
        <v>110229070</v>
      </c>
      <c r="H35" s="56">
        <v>612</v>
      </c>
      <c r="I35" s="58">
        <v>0</v>
      </c>
      <c r="J35" s="58">
        <v>0</v>
      </c>
      <c r="K35" s="58">
        <v>0</v>
      </c>
      <c r="O35" s="33"/>
    </row>
    <row r="36" spans="1:16" ht="24.75" customHeight="1" x14ac:dyDescent="0.25">
      <c r="A36" s="1726" t="s">
        <v>1036</v>
      </c>
      <c r="B36" s="1721" t="s">
        <v>626</v>
      </c>
      <c r="C36" s="1724" t="s">
        <v>637</v>
      </c>
      <c r="D36" s="55">
        <v>974</v>
      </c>
      <c r="E36" s="56" t="s">
        <v>649</v>
      </c>
      <c r="F36" s="56" t="s">
        <v>650</v>
      </c>
      <c r="G36" s="56" t="s">
        <v>661</v>
      </c>
      <c r="H36" s="56" t="s">
        <v>662</v>
      </c>
      <c r="I36" s="58">
        <v>27349272</v>
      </c>
      <c r="J36" s="58">
        <v>27349272</v>
      </c>
      <c r="K36" s="59">
        <v>13920158.439999999</v>
      </c>
      <c r="O36" s="33"/>
      <c r="P36" s="33"/>
    </row>
    <row r="37" spans="1:16" ht="19.5" customHeight="1" x14ac:dyDescent="0.25">
      <c r="A37" s="1727"/>
      <c r="B37" s="1729"/>
      <c r="C37" s="1725"/>
      <c r="D37" s="55">
        <v>974</v>
      </c>
      <c r="E37" s="56" t="s">
        <v>649</v>
      </c>
      <c r="F37" s="56" t="s">
        <v>650</v>
      </c>
      <c r="G37" s="56" t="s">
        <v>661</v>
      </c>
      <c r="H37" s="56">
        <v>112</v>
      </c>
      <c r="I37" s="58">
        <v>10000</v>
      </c>
      <c r="J37" s="58">
        <v>10000</v>
      </c>
      <c r="K37" s="59">
        <v>0</v>
      </c>
      <c r="O37" s="33"/>
    </row>
    <row r="38" spans="1:16" ht="23.25" customHeight="1" x14ac:dyDescent="0.25">
      <c r="A38" s="1727"/>
      <c r="B38" s="1729"/>
      <c r="C38" s="1725"/>
      <c r="D38" s="55">
        <v>974</v>
      </c>
      <c r="E38" s="56" t="s">
        <v>649</v>
      </c>
      <c r="F38" s="56" t="s">
        <v>650</v>
      </c>
      <c r="G38" s="56" t="s">
        <v>661</v>
      </c>
      <c r="H38" s="56">
        <v>119</v>
      </c>
      <c r="I38" s="58">
        <v>8260229.0700000003</v>
      </c>
      <c r="J38" s="58">
        <v>8260229.0700000003</v>
      </c>
      <c r="K38" s="59">
        <v>3572884.02</v>
      </c>
      <c r="O38" s="33"/>
    </row>
    <row r="39" spans="1:16" ht="30" customHeight="1" x14ac:dyDescent="0.25">
      <c r="A39" s="1727"/>
      <c r="B39" s="1729"/>
      <c r="C39" s="1725"/>
      <c r="D39" s="55">
        <v>974</v>
      </c>
      <c r="E39" s="56" t="s">
        <v>649</v>
      </c>
      <c r="F39" s="56" t="s">
        <v>650</v>
      </c>
      <c r="G39" s="56" t="s">
        <v>661</v>
      </c>
      <c r="H39" s="56">
        <v>244</v>
      </c>
      <c r="I39" s="58">
        <v>11586132</v>
      </c>
      <c r="J39" s="58">
        <v>18264945.879999999</v>
      </c>
      <c r="K39" s="59">
        <v>8665461.8599999994</v>
      </c>
      <c r="O39" s="33"/>
    </row>
    <row r="40" spans="1:16" ht="30" customHeight="1" x14ac:dyDescent="0.25">
      <c r="A40" s="1728"/>
      <c r="B40" s="1585"/>
      <c r="C40" s="1725"/>
      <c r="D40" s="55">
        <v>974</v>
      </c>
      <c r="E40" s="56" t="s">
        <v>649</v>
      </c>
      <c r="F40" s="56" t="s">
        <v>650</v>
      </c>
      <c r="G40" s="56">
        <v>110270590</v>
      </c>
      <c r="H40" s="56">
        <v>851</v>
      </c>
      <c r="I40" s="58">
        <v>973478.25</v>
      </c>
      <c r="J40" s="58">
        <v>1073478.25</v>
      </c>
      <c r="K40" s="59">
        <v>328357</v>
      </c>
      <c r="O40" s="33"/>
    </row>
    <row r="41" spans="1:16" ht="30" customHeight="1" x14ac:dyDescent="0.25">
      <c r="A41" s="1728"/>
      <c r="B41" s="1585"/>
      <c r="C41" s="1725"/>
      <c r="D41" s="55">
        <v>974</v>
      </c>
      <c r="E41" s="56" t="s">
        <v>649</v>
      </c>
      <c r="F41" s="56" t="s">
        <v>650</v>
      </c>
      <c r="G41" s="56">
        <v>110270590</v>
      </c>
      <c r="H41" s="56">
        <v>852</v>
      </c>
      <c r="I41" s="58">
        <v>9000</v>
      </c>
      <c r="J41" s="58">
        <v>9000</v>
      </c>
      <c r="K41" s="59">
        <v>0</v>
      </c>
      <c r="O41" s="33"/>
    </row>
    <row r="42" spans="1:16" ht="30" customHeight="1" x14ac:dyDescent="0.25">
      <c r="A42" s="1728"/>
      <c r="B42" s="1585"/>
      <c r="C42" s="1725"/>
      <c r="D42" s="66">
        <v>974</v>
      </c>
      <c r="E42" s="250" t="s">
        <v>649</v>
      </c>
      <c r="F42" s="250" t="s">
        <v>650</v>
      </c>
      <c r="G42" s="250">
        <v>110270590</v>
      </c>
      <c r="H42" s="250">
        <v>853</v>
      </c>
      <c r="I42" s="68">
        <v>331840</v>
      </c>
      <c r="J42" s="68">
        <v>331840</v>
      </c>
      <c r="K42" s="69">
        <v>5.39</v>
      </c>
      <c r="O42" s="33"/>
    </row>
    <row r="43" spans="1:16" ht="79.5" customHeight="1" x14ac:dyDescent="0.25">
      <c r="A43" s="566" t="s">
        <v>1037</v>
      </c>
      <c r="B43" s="268" t="s">
        <v>1043</v>
      </c>
      <c r="C43" s="331" t="s">
        <v>18</v>
      </c>
      <c r="D43" s="55">
        <v>974</v>
      </c>
      <c r="E43" s="493" t="s">
        <v>649</v>
      </c>
      <c r="F43" s="105" t="s">
        <v>650</v>
      </c>
      <c r="G43" s="250">
        <v>110270590</v>
      </c>
      <c r="H43" s="105">
        <v>611</v>
      </c>
      <c r="I43" s="1086">
        <v>6285381.0300000003</v>
      </c>
      <c r="J43" s="1086">
        <v>13237109.119999999</v>
      </c>
      <c r="K43" s="69">
        <v>5623487.79</v>
      </c>
      <c r="L43" s="567"/>
      <c r="M43" s="567"/>
      <c r="N43" s="1088"/>
      <c r="O43" s="1089"/>
    </row>
    <row r="44" spans="1:16" ht="15.6" customHeight="1" x14ac:dyDescent="0.25">
      <c r="A44" s="1726" t="s">
        <v>1038</v>
      </c>
      <c r="B44" s="1730" t="s">
        <v>583</v>
      </c>
      <c r="C44" s="1721"/>
      <c r="D44" s="55">
        <v>974</v>
      </c>
      <c r="E44" s="56" t="s">
        <v>649</v>
      </c>
      <c r="F44" s="56" t="s">
        <v>650</v>
      </c>
      <c r="G44" s="56" t="s">
        <v>668</v>
      </c>
      <c r="H44" s="56" t="s">
        <v>652</v>
      </c>
      <c r="I44" s="58">
        <v>925221.55</v>
      </c>
      <c r="J44" s="58">
        <v>925221.55</v>
      </c>
      <c r="K44" s="59">
        <v>279967.44</v>
      </c>
      <c r="O44" s="33"/>
      <c r="P44" s="33"/>
    </row>
    <row r="45" spans="1:16" ht="28.5" customHeight="1" x14ac:dyDescent="0.25">
      <c r="A45" s="1712"/>
      <c r="B45" s="1731"/>
      <c r="C45" s="1563"/>
      <c r="D45" s="55">
        <v>974</v>
      </c>
      <c r="E45" s="56" t="s">
        <v>649</v>
      </c>
      <c r="F45" s="56" t="s">
        <v>650</v>
      </c>
      <c r="G45" s="56" t="s">
        <v>668</v>
      </c>
      <c r="H45" s="56">
        <v>247</v>
      </c>
      <c r="I45" s="58">
        <v>11084956.59</v>
      </c>
      <c r="J45" s="58">
        <v>12823356.59</v>
      </c>
      <c r="K45" s="59">
        <v>7293893.3300000001</v>
      </c>
      <c r="O45" s="33"/>
    </row>
    <row r="46" spans="1:16" ht="113.25" customHeight="1" x14ac:dyDescent="0.25">
      <c r="A46" s="565" t="s">
        <v>1039</v>
      </c>
      <c r="B46" s="328" t="s">
        <v>1044</v>
      </c>
      <c r="C46" s="331" t="s">
        <v>637</v>
      </c>
      <c r="D46" s="561">
        <v>974</v>
      </c>
      <c r="E46" s="562" t="s">
        <v>649</v>
      </c>
      <c r="F46" s="562" t="s">
        <v>650</v>
      </c>
      <c r="G46" s="562" t="s">
        <v>668</v>
      </c>
      <c r="H46" s="562">
        <v>611</v>
      </c>
      <c r="I46" s="568">
        <v>1550550.59</v>
      </c>
      <c r="J46" s="568">
        <v>2850550.59</v>
      </c>
      <c r="K46" s="569">
        <v>1326492.3500000001</v>
      </c>
      <c r="O46" s="33"/>
    </row>
    <row r="47" spans="1:16" ht="15.6" customHeight="1" x14ac:dyDescent="0.25">
      <c r="A47" s="1743" t="s">
        <v>1040</v>
      </c>
      <c r="B47" s="1738" t="s">
        <v>574</v>
      </c>
      <c r="C47" s="1738" t="s">
        <v>578</v>
      </c>
      <c r="D47" s="561">
        <v>974</v>
      </c>
      <c r="E47" s="570" t="s">
        <v>649</v>
      </c>
      <c r="F47" s="570" t="s">
        <v>650</v>
      </c>
      <c r="G47" s="570" t="s">
        <v>669</v>
      </c>
      <c r="H47" s="570" t="s">
        <v>662</v>
      </c>
      <c r="I47" s="568">
        <v>69871030</v>
      </c>
      <c r="J47" s="568">
        <v>69871030</v>
      </c>
      <c r="K47" s="569">
        <v>30496576.449999999</v>
      </c>
      <c r="O47" s="33">
        <f>J47+J48+J49+J50</f>
        <v>110572141</v>
      </c>
      <c r="P47" s="33">
        <f>K47+K48+K49+K50</f>
        <v>45369264.669999994</v>
      </c>
    </row>
    <row r="48" spans="1:16" ht="63" customHeight="1" x14ac:dyDescent="0.25">
      <c r="A48" s="1744"/>
      <c r="B48" s="1739"/>
      <c r="C48" s="1739"/>
      <c r="D48" s="561">
        <v>974</v>
      </c>
      <c r="E48" s="570" t="s">
        <v>649</v>
      </c>
      <c r="F48" s="570" t="s">
        <v>650</v>
      </c>
      <c r="G48" s="570" t="s">
        <v>669</v>
      </c>
      <c r="H48" s="570" t="s">
        <v>664</v>
      </c>
      <c r="I48" s="568">
        <v>21101050</v>
      </c>
      <c r="J48" s="568">
        <v>21101050</v>
      </c>
      <c r="K48" s="569">
        <v>8185806.0999999996</v>
      </c>
      <c r="O48" s="33"/>
    </row>
    <row r="49" spans="1:15" ht="15.75" x14ac:dyDescent="0.25">
      <c r="A49" s="1744"/>
      <c r="B49" s="1739"/>
      <c r="C49" s="1739"/>
      <c r="D49" s="561">
        <v>974</v>
      </c>
      <c r="E49" s="570" t="s">
        <v>649</v>
      </c>
      <c r="F49" s="570" t="s">
        <v>650</v>
      </c>
      <c r="G49" s="570" t="s">
        <v>669</v>
      </c>
      <c r="H49" s="570" t="s">
        <v>652</v>
      </c>
      <c r="I49" s="568">
        <v>2571761</v>
      </c>
      <c r="J49" s="568">
        <v>2571761</v>
      </c>
      <c r="K49" s="569">
        <v>180296</v>
      </c>
      <c r="O49" s="33"/>
    </row>
    <row r="50" spans="1:15" ht="165" x14ac:dyDescent="0.25">
      <c r="A50" s="571" t="s">
        <v>1041</v>
      </c>
      <c r="B50" s="328" t="s">
        <v>1045</v>
      </c>
      <c r="C50" s="331" t="s">
        <v>578</v>
      </c>
      <c r="D50" s="561">
        <v>974</v>
      </c>
      <c r="E50" s="562" t="s">
        <v>649</v>
      </c>
      <c r="F50" s="562" t="s">
        <v>650</v>
      </c>
      <c r="G50" s="562" t="s">
        <v>669</v>
      </c>
      <c r="H50" s="562">
        <v>611</v>
      </c>
      <c r="I50" s="568">
        <v>17028300</v>
      </c>
      <c r="J50" s="568">
        <v>17028300</v>
      </c>
      <c r="K50" s="569">
        <v>6506586.1200000001</v>
      </c>
      <c r="O50" s="33"/>
    </row>
    <row r="51" spans="1:15" ht="105.75" thickBot="1" x14ac:dyDescent="0.3">
      <c r="A51" s="297" t="s">
        <v>1046</v>
      </c>
      <c r="B51" s="572" t="s">
        <v>75</v>
      </c>
      <c r="C51" s="572" t="s">
        <v>578</v>
      </c>
      <c r="D51" s="573">
        <v>974</v>
      </c>
      <c r="E51" s="574" t="s">
        <v>670</v>
      </c>
      <c r="F51" s="574" t="s">
        <v>671</v>
      </c>
      <c r="G51" s="574" t="s">
        <v>672</v>
      </c>
      <c r="H51" s="574" t="s">
        <v>673</v>
      </c>
      <c r="I51" s="575">
        <v>5503728</v>
      </c>
      <c r="J51" s="575">
        <v>5503728</v>
      </c>
      <c r="K51" s="576">
        <v>1259580.4099999999</v>
      </c>
      <c r="O51" s="33"/>
    </row>
    <row r="52" spans="1:15" ht="63" customHeight="1" thickBot="1" x14ac:dyDescent="0.3">
      <c r="A52" s="1222" t="s">
        <v>548</v>
      </c>
      <c r="B52" s="2203" t="s">
        <v>107</v>
      </c>
      <c r="C52" s="1433"/>
      <c r="D52" s="2204"/>
      <c r="E52" s="2205"/>
      <c r="F52" s="2205"/>
      <c r="G52" s="2205"/>
      <c r="H52" s="2206"/>
      <c r="I52" s="2207">
        <f>I53</f>
        <v>0</v>
      </c>
      <c r="J52" s="2207">
        <f>J53</f>
        <v>50000</v>
      </c>
      <c r="K52" s="2207">
        <f>K53</f>
        <v>0</v>
      </c>
      <c r="O52" s="33"/>
    </row>
    <row r="53" spans="1:15" ht="63" customHeight="1" thickBot="1" x14ac:dyDescent="0.3">
      <c r="A53" s="85" t="s">
        <v>559</v>
      </c>
      <c r="B53" s="86" t="s">
        <v>109</v>
      </c>
      <c r="C53" s="86" t="s">
        <v>637</v>
      </c>
      <c r="D53" s="70">
        <v>974</v>
      </c>
      <c r="E53" s="70" t="s">
        <v>670</v>
      </c>
      <c r="F53" s="2208" t="s">
        <v>692</v>
      </c>
      <c r="G53" s="2208" t="s">
        <v>691</v>
      </c>
      <c r="H53" s="2208" t="s">
        <v>652</v>
      </c>
      <c r="I53" s="2209">
        <v>0</v>
      </c>
      <c r="J53" s="2209">
        <v>50000</v>
      </c>
      <c r="K53" s="2210">
        <v>0</v>
      </c>
      <c r="O53" s="33"/>
    </row>
    <row r="54" spans="1:15" ht="90.75" customHeight="1" thickBot="1" x14ac:dyDescent="0.3">
      <c r="A54" s="2200" t="s">
        <v>549</v>
      </c>
      <c r="B54" s="1433" t="s">
        <v>1051</v>
      </c>
      <c r="C54" s="1433"/>
      <c r="D54" s="2211"/>
      <c r="E54" s="1741"/>
      <c r="F54" s="1741"/>
      <c r="G54" s="1741"/>
      <c r="H54" s="1742"/>
      <c r="I54" s="2198">
        <f>I55</f>
        <v>1410000</v>
      </c>
      <c r="J54" s="2198">
        <f>J55</f>
        <v>1410000</v>
      </c>
      <c r="K54" s="2212">
        <f>K55</f>
        <v>490000</v>
      </c>
      <c r="O54" s="33"/>
    </row>
    <row r="55" spans="1:15" ht="153" customHeight="1" thickBot="1" x14ac:dyDescent="0.3">
      <c r="A55" s="581" t="s">
        <v>78</v>
      </c>
      <c r="B55" s="582" t="s">
        <v>76</v>
      </c>
      <c r="C55" s="582" t="s">
        <v>578</v>
      </c>
      <c r="D55" s="583">
        <v>974</v>
      </c>
      <c r="E55" s="577">
        <v>10</v>
      </c>
      <c r="F55" s="578" t="s">
        <v>674</v>
      </c>
      <c r="G55" s="578" t="s">
        <v>1052</v>
      </c>
      <c r="H55" s="578" t="s">
        <v>675</v>
      </c>
      <c r="I55" s="579">
        <v>1410000</v>
      </c>
      <c r="J55" s="579">
        <v>1410000</v>
      </c>
      <c r="K55" s="580">
        <v>490000</v>
      </c>
      <c r="O55" s="33"/>
    </row>
    <row r="56" spans="1:15" ht="83.25" customHeight="1" thickBot="1" x14ac:dyDescent="0.3">
      <c r="A56" s="1223" t="s">
        <v>48</v>
      </c>
      <c r="B56" s="1224" t="s">
        <v>77</v>
      </c>
      <c r="C56" s="1224"/>
      <c r="D56" s="1740"/>
      <c r="E56" s="1741"/>
      <c r="F56" s="1741"/>
      <c r="G56" s="1741"/>
      <c r="H56" s="1742"/>
      <c r="I56" s="1225">
        <f>SUM(I57:I59)</f>
        <v>0</v>
      </c>
      <c r="J56" s="1225">
        <f>SUM(J57:J59)</f>
        <v>0</v>
      </c>
      <c r="K56" s="1226">
        <f>SUM(K57:K59)</f>
        <v>0</v>
      </c>
      <c r="O56" s="33"/>
    </row>
    <row r="57" spans="1:15" ht="55.15" customHeight="1" x14ac:dyDescent="0.25">
      <c r="A57" s="1732" t="s">
        <v>1053</v>
      </c>
      <c r="B57" s="1735" t="s">
        <v>79</v>
      </c>
      <c r="C57" s="339" t="s">
        <v>637</v>
      </c>
      <c r="D57" s="71" t="s">
        <v>676</v>
      </c>
      <c r="E57" s="72" t="s">
        <v>649</v>
      </c>
      <c r="F57" s="72" t="s">
        <v>650</v>
      </c>
      <c r="G57" s="73" t="s">
        <v>677</v>
      </c>
      <c r="H57" s="73" t="s">
        <v>654</v>
      </c>
      <c r="I57" s="74">
        <v>0</v>
      </c>
      <c r="J57" s="74">
        <v>0</v>
      </c>
      <c r="K57" s="74">
        <v>0</v>
      </c>
      <c r="O57" s="33"/>
    </row>
    <row r="58" spans="1:15" ht="45" customHeight="1" thickBot="1" x14ac:dyDescent="0.3">
      <c r="A58" s="1733"/>
      <c r="B58" s="1736"/>
      <c r="C58" s="339" t="s">
        <v>577</v>
      </c>
      <c r="D58" s="75" t="s">
        <v>676</v>
      </c>
      <c r="E58" s="75" t="s">
        <v>649</v>
      </c>
      <c r="F58" s="75" t="s">
        <v>650</v>
      </c>
      <c r="G58" s="76" t="s">
        <v>677</v>
      </c>
      <c r="H58" s="76" t="s">
        <v>654</v>
      </c>
      <c r="I58" s="77">
        <v>0</v>
      </c>
      <c r="J58" s="77">
        <v>0</v>
      </c>
      <c r="K58" s="78">
        <v>0</v>
      </c>
      <c r="L58" s="11" t="e">
        <f>I63+#REF!+#REF!+I122+#REF!+#REF!</f>
        <v>#REF!</v>
      </c>
      <c r="M58" s="11" t="e">
        <f>I58-L58</f>
        <v>#REF!</v>
      </c>
      <c r="O58" s="33"/>
    </row>
    <row r="59" spans="1:15" ht="59.25" customHeight="1" thickBot="1" x14ac:dyDescent="0.3">
      <c r="A59" s="1734"/>
      <c r="B59" s="1737"/>
      <c r="C59" s="572" t="s">
        <v>578</v>
      </c>
      <c r="D59" s="254" t="s">
        <v>676</v>
      </c>
      <c r="E59" s="254" t="s">
        <v>649</v>
      </c>
      <c r="F59" s="254" t="s">
        <v>650</v>
      </c>
      <c r="G59" s="255" t="s">
        <v>677</v>
      </c>
      <c r="H59" s="255" t="s">
        <v>654</v>
      </c>
      <c r="I59" s="256">
        <v>0</v>
      </c>
      <c r="J59" s="256">
        <v>0</v>
      </c>
      <c r="K59" s="256">
        <v>0</v>
      </c>
      <c r="L59" s="256">
        <v>3458342.75</v>
      </c>
      <c r="M59" s="256">
        <v>3458342.75</v>
      </c>
      <c r="N59" s="256">
        <v>3458342.75</v>
      </c>
      <c r="O59" s="33"/>
    </row>
    <row r="60" spans="1:15" ht="29.25" customHeight="1" thickBot="1" x14ac:dyDescent="0.3">
      <c r="A60" s="2213" t="s">
        <v>80</v>
      </c>
      <c r="B60" s="2214" t="s">
        <v>81</v>
      </c>
      <c r="C60" s="2215" t="s">
        <v>636</v>
      </c>
      <c r="D60" s="2216"/>
      <c r="E60" s="2216"/>
      <c r="F60" s="2216"/>
      <c r="G60" s="2216"/>
      <c r="H60" s="2216"/>
      <c r="I60" s="2217">
        <f t="shared" ref="I60:N60" si="0">SUM(I61:I63)</f>
        <v>542793951.81999993</v>
      </c>
      <c r="J60" s="2217">
        <f>SUM(J61:J63)</f>
        <v>538719408.8900001</v>
      </c>
      <c r="K60" s="2217">
        <f>SUM(K61:K63)</f>
        <v>287127244.88</v>
      </c>
      <c r="L60" s="585" t="e">
        <f t="shared" si="0"/>
        <v>#REF!</v>
      </c>
      <c r="M60" s="585" t="e">
        <f t="shared" si="0"/>
        <v>#REF!</v>
      </c>
      <c r="N60" s="585">
        <f t="shared" si="0"/>
        <v>0</v>
      </c>
      <c r="O60" s="33"/>
    </row>
    <row r="61" spans="1:15" ht="30" x14ac:dyDescent="0.25">
      <c r="A61" s="2218"/>
      <c r="B61" s="2219"/>
      <c r="C61" s="340" t="s">
        <v>577</v>
      </c>
      <c r="D61" s="79"/>
      <c r="E61" s="79"/>
      <c r="F61" s="79"/>
      <c r="G61" s="79"/>
      <c r="H61" s="79"/>
      <c r="I61" s="2220">
        <f>I93+I94+I95+I96+I119+I121+I132</f>
        <v>38581002</v>
      </c>
      <c r="J61" s="2220">
        <f>J76+J79+J93+J94+J95+J96+J119++J121+J138+J139</f>
        <v>86276934.289999992</v>
      </c>
      <c r="K61" s="2220">
        <f>K93+K94+K95+K96+K119+K121+K132</f>
        <v>21940507.829999998</v>
      </c>
      <c r="O61" s="33"/>
    </row>
    <row r="62" spans="1:15" ht="45" x14ac:dyDescent="0.25">
      <c r="A62" s="2218"/>
      <c r="B62" s="2219"/>
      <c r="C62" s="977" t="s">
        <v>578</v>
      </c>
      <c r="D62" s="80"/>
      <c r="E62" s="80"/>
      <c r="F62" s="80"/>
      <c r="G62" s="80"/>
      <c r="H62" s="80"/>
      <c r="I62" s="1014">
        <f t="shared" ref="I62:N62" si="1">I112+I113+I114+I115+I117+I118+I120+I122+I128+I133+I135+I136</f>
        <v>352799276</v>
      </c>
      <c r="J62" s="1014">
        <f>J112+J113+J114+J115+J117+J118+J120+J122+J128+J133+J135+J136+J77+J80</f>
        <v>288216671.16000003</v>
      </c>
      <c r="K62" s="1014">
        <f t="shared" si="1"/>
        <v>183531447.45000005</v>
      </c>
      <c r="L62" s="586" t="e">
        <f t="shared" si="1"/>
        <v>#REF!</v>
      </c>
      <c r="M62" s="586" t="e">
        <f t="shared" si="1"/>
        <v>#REF!</v>
      </c>
      <c r="N62" s="586">
        <f t="shared" si="1"/>
        <v>0</v>
      </c>
      <c r="O62" s="33"/>
    </row>
    <row r="63" spans="1:15" ht="30.75" thickBot="1" x14ac:dyDescent="0.3">
      <c r="A63" s="2221"/>
      <c r="B63" s="2222"/>
      <c r="C63" s="1407" t="s">
        <v>637</v>
      </c>
      <c r="D63" s="1080"/>
      <c r="E63" s="1080"/>
      <c r="F63" s="1080"/>
      <c r="G63" s="1080"/>
      <c r="H63" s="1080"/>
      <c r="I63" s="2223">
        <f>I65+I66+I69+I70+I71+I73+I74+I83+I84+I85+I86+I87+I88+I89+I90+I91+I92+I97+I98+I99+I100+I101+I102+I103+I104+I105+I106+I107+I108+I109+I110+I111+I124+I126+I129+I131+I72</f>
        <v>151413673.81999999</v>
      </c>
      <c r="J63" s="2223">
        <f>J65+J66+J69+J70+J71+J73+J74+J83+J84+J85+J86+J87+J88+J89+J90+J91+J92+J97+J98+J99+J100+J101+J102+J103+J104+J105+J106+J107+J108+J109+J110+J111+J124+J126+J129+J131+J72+J78+J81</f>
        <v>164225803.44</v>
      </c>
      <c r="K63" s="2223">
        <f>K65+K66+K69+K70+K71+K73+K74+K83+K84+K85+K86+K87+K88+K89+K90+K91+K92+K97+K98+K99+K100+K101+K102+K103+K104+K105+K106+K107+K108+K109+K110+K111+K124+K126+K129+K131+K72</f>
        <v>81655289.599999994</v>
      </c>
      <c r="O63" s="33"/>
    </row>
    <row r="64" spans="1:15" ht="49.5" customHeight="1" thickBot="1" x14ac:dyDescent="0.3">
      <c r="A64" s="1227" t="s">
        <v>590</v>
      </c>
      <c r="B64" s="1410" t="s">
        <v>82</v>
      </c>
      <c r="C64" s="1410"/>
      <c r="D64" s="1402"/>
      <c r="E64" s="1402"/>
      <c r="F64" s="1402"/>
      <c r="G64" s="1402"/>
      <c r="H64" s="1402"/>
      <c r="I64" s="2217">
        <f t="shared" ref="I64:N64" si="2">SUM(I65:I77)</f>
        <v>1600000</v>
      </c>
      <c r="J64" s="2217">
        <f>SUM(J65:J81)</f>
        <v>55768069.919999994</v>
      </c>
      <c r="K64" s="2217">
        <f>SUM(K65:K81)</f>
        <v>120000</v>
      </c>
      <c r="L64" s="598">
        <f t="shared" si="2"/>
        <v>0</v>
      </c>
      <c r="M64" s="598">
        <f t="shared" si="2"/>
        <v>0</v>
      </c>
      <c r="N64" s="598">
        <f t="shared" si="2"/>
        <v>0</v>
      </c>
      <c r="O64" s="33"/>
    </row>
    <row r="65" spans="1:16" ht="49.5" customHeight="1" x14ac:dyDescent="0.25">
      <c r="A65" s="587" t="s">
        <v>83</v>
      </c>
      <c r="B65" s="340" t="s">
        <v>708</v>
      </c>
      <c r="C65" s="589" t="s">
        <v>637</v>
      </c>
      <c r="D65" s="72">
        <v>974</v>
      </c>
      <c r="E65" s="72" t="s">
        <v>649</v>
      </c>
      <c r="F65" s="72" t="s">
        <v>678</v>
      </c>
      <c r="G65" s="72" t="s">
        <v>1537</v>
      </c>
      <c r="H65" s="72" t="s">
        <v>652</v>
      </c>
      <c r="I65" s="257">
        <v>0</v>
      </c>
      <c r="J65" s="257">
        <v>1154521</v>
      </c>
      <c r="K65" s="258">
        <v>0</v>
      </c>
      <c r="O65" s="33"/>
      <c r="P65" s="33"/>
    </row>
    <row r="66" spans="1:16" ht="30" x14ac:dyDescent="0.25">
      <c r="A66" s="587" t="s">
        <v>84</v>
      </c>
      <c r="B66" s="510" t="s">
        <v>709</v>
      </c>
      <c r="C66" s="268" t="s">
        <v>637</v>
      </c>
      <c r="D66" s="517">
        <v>974</v>
      </c>
      <c r="E66" s="517" t="s">
        <v>649</v>
      </c>
      <c r="F66" s="517" t="s">
        <v>678</v>
      </c>
      <c r="G66" s="72" t="s">
        <v>1537</v>
      </c>
      <c r="H66" s="517" t="s">
        <v>679</v>
      </c>
      <c r="I66" s="257">
        <v>0</v>
      </c>
      <c r="J66" s="257">
        <v>135826</v>
      </c>
      <c r="K66" s="258">
        <v>0</v>
      </c>
      <c r="O66" s="33"/>
    </row>
    <row r="67" spans="1:16" s="883" customFormat="1" ht="30" x14ac:dyDescent="0.25">
      <c r="A67" s="1372" t="s">
        <v>814</v>
      </c>
      <c r="B67" s="340" t="s">
        <v>708</v>
      </c>
      <c r="C67" s="589"/>
      <c r="D67" s="1365">
        <v>974</v>
      </c>
      <c r="E67" s="1365" t="s">
        <v>649</v>
      </c>
      <c r="F67" s="72" t="s">
        <v>678</v>
      </c>
      <c r="G67" s="72" t="s">
        <v>707</v>
      </c>
      <c r="H67" s="72" t="s">
        <v>652</v>
      </c>
      <c r="I67" s="257">
        <v>0</v>
      </c>
      <c r="J67" s="257">
        <v>0</v>
      </c>
      <c r="K67" s="258"/>
      <c r="O67" s="33"/>
    </row>
    <row r="68" spans="1:16" s="883" customFormat="1" ht="30" x14ac:dyDescent="0.25">
      <c r="A68" s="587" t="s">
        <v>815</v>
      </c>
      <c r="B68" s="977" t="s">
        <v>709</v>
      </c>
      <c r="C68" s="589"/>
      <c r="D68" s="1365">
        <v>974</v>
      </c>
      <c r="E68" s="1365" t="s">
        <v>649</v>
      </c>
      <c r="F68" s="72" t="s">
        <v>678</v>
      </c>
      <c r="G68" s="72" t="s">
        <v>707</v>
      </c>
      <c r="H68" s="72" t="s">
        <v>652</v>
      </c>
      <c r="I68" s="257">
        <v>0</v>
      </c>
      <c r="J68" s="257">
        <v>0</v>
      </c>
      <c r="K68" s="258">
        <v>0</v>
      </c>
      <c r="O68" s="33"/>
    </row>
    <row r="69" spans="1:16" ht="52.5" customHeight="1" x14ac:dyDescent="0.25">
      <c r="A69" s="1760" t="s">
        <v>816</v>
      </c>
      <c r="B69" s="1762" t="s">
        <v>622</v>
      </c>
      <c r="C69" s="589" t="s">
        <v>637</v>
      </c>
      <c r="D69" s="590">
        <v>974</v>
      </c>
      <c r="E69" s="590" t="s">
        <v>649</v>
      </c>
      <c r="F69" s="523" t="s">
        <v>678</v>
      </c>
      <c r="G69" s="523" t="s">
        <v>1057</v>
      </c>
      <c r="H69" s="523" t="s">
        <v>656</v>
      </c>
      <c r="I69" s="259">
        <v>0</v>
      </c>
      <c r="J69" s="259">
        <v>0</v>
      </c>
      <c r="K69" s="260">
        <v>0</v>
      </c>
      <c r="O69" s="33"/>
    </row>
    <row r="70" spans="1:16" ht="74.25" customHeight="1" x14ac:dyDescent="0.25">
      <c r="A70" s="1761"/>
      <c r="B70" s="1594"/>
      <c r="C70" s="589" t="s">
        <v>637</v>
      </c>
      <c r="D70" s="590">
        <v>974</v>
      </c>
      <c r="E70" s="590" t="s">
        <v>649</v>
      </c>
      <c r="F70" s="523" t="s">
        <v>678</v>
      </c>
      <c r="G70" s="523" t="s">
        <v>1057</v>
      </c>
      <c r="H70" s="523" t="s">
        <v>652</v>
      </c>
      <c r="I70" s="259">
        <v>0</v>
      </c>
      <c r="J70" s="259">
        <v>175000</v>
      </c>
      <c r="K70" s="259">
        <v>120000</v>
      </c>
      <c r="O70" s="33"/>
    </row>
    <row r="71" spans="1:16" ht="75" x14ac:dyDescent="0.25">
      <c r="A71" s="1367" t="s">
        <v>817</v>
      </c>
      <c r="B71" s="268" t="s">
        <v>1054</v>
      </c>
      <c r="C71" s="268" t="s">
        <v>637</v>
      </c>
      <c r="D71" s="269">
        <v>974</v>
      </c>
      <c r="E71" s="269" t="s">
        <v>649</v>
      </c>
      <c r="F71" s="270" t="s">
        <v>678</v>
      </c>
      <c r="G71" s="270" t="s">
        <v>1057</v>
      </c>
      <c r="H71" s="270" t="s">
        <v>679</v>
      </c>
      <c r="I71" s="259">
        <v>0</v>
      </c>
      <c r="J71" s="259">
        <v>200000</v>
      </c>
      <c r="K71" s="259">
        <v>0</v>
      </c>
      <c r="O71" s="33"/>
    </row>
    <row r="72" spans="1:16" ht="60" x14ac:dyDescent="0.25">
      <c r="A72" s="1373" t="s">
        <v>818</v>
      </c>
      <c r="B72" s="290" t="s">
        <v>1416</v>
      </c>
      <c r="C72" s="1076" t="s">
        <v>637</v>
      </c>
      <c r="D72" s="269">
        <v>974</v>
      </c>
      <c r="E72" s="269" t="s">
        <v>649</v>
      </c>
      <c r="F72" s="270" t="s">
        <v>678</v>
      </c>
      <c r="G72" s="270" t="s">
        <v>1417</v>
      </c>
      <c r="H72" s="270" t="s">
        <v>679</v>
      </c>
      <c r="I72" s="259">
        <v>1600000</v>
      </c>
      <c r="J72" s="259">
        <v>1600000</v>
      </c>
      <c r="K72" s="259">
        <v>0</v>
      </c>
      <c r="L72" s="259">
        <v>0</v>
      </c>
      <c r="M72" s="259">
        <v>0</v>
      </c>
      <c r="N72" s="259">
        <v>0</v>
      </c>
      <c r="O72" s="33"/>
    </row>
    <row r="73" spans="1:16" ht="75" x14ac:dyDescent="0.25">
      <c r="A73" s="1373" t="s">
        <v>1408</v>
      </c>
      <c r="B73" s="290" t="s">
        <v>1418</v>
      </c>
      <c r="C73" s="977" t="s">
        <v>578</v>
      </c>
      <c r="D73" s="590">
        <v>974</v>
      </c>
      <c r="E73" s="590" t="s">
        <v>649</v>
      </c>
      <c r="F73" s="523" t="s">
        <v>678</v>
      </c>
      <c r="G73" s="523" t="s">
        <v>1540</v>
      </c>
      <c r="H73" s="523" t="s">
        <v>656</v>
      </c>
      <c r="I73" s="259">
        <v>0</v>
      </c>
      <c r="J73" s="259">
        <v>0</v>
      </c>
      <c r="K73" s="259">
        <v>0</v>
      </c>
      <c r="O73" s="33"/>
    </row>
    <row r="74" spans="1:16" ht="60" x14ac:dyDescent="0.25">
      <c r="A74" s="1373" t="s">
        <v>1409</v>
      </c>
      <c r="B74" s="444" t="s">
        <v>770</v>
      </c>
      <c r="C74" s="268" t="s">
        <v>637</v>
      </c>
      <c r="D74" s="269">
        <v>974</v>
      </c>
      <c r="E74" s="269" t="s">
        <v>649</v>
      </c>
      <c r="F74" s="270" t="s">
        <v>678</v>
      </c>
      <c r="G74" s="270" t="s">
        <v>1058</v>
      </c>
      <c r="H74" s="270" t="s">
        <v>656</v>
      </c>
      <c r="I74" s="259">
        <v>0</v>
      </c>
      <c r="J74" s="259">
        <v>0</v>
      </c>
      <c r="K74" s="259">
        <v>0</v>
      </c>
      <c r="O74" s="33"/>
    </row>
    <row r="75" spans="1:16" s="883" customFormat="1" ht="75.75" thickBot="1" x14ac:dyDescent="0.3">
      <c r="A75" s="1373" t="s">
        <v>1538</v>
      </c>
      <c r="B75" s="292" t="s">
        <v>1056</v>
      </c>
      <c r="C75" s="1076" t="s">
        <v>637</v>
      </c>
      <c r="D75" s="269">
        <v>975</v>
      </c>
      <c r="E75" s="269" t="s">
        <v>649</v>
      </c>
      <c r="F75" s="270" t="s">
        <v>678</v>
      </c>
      <c r="G75" s="270" t="s">
        <v>1058</v>
      </c>
      <c r="H75" s="270" t="s">
        <v>679</v>
      </c>
      <c r="I75" s="505">
        <v>0</v>
      </c>
      <c r="J75" s="263">
        <v>0</v>
      </c>
      <c r="K75" s="263">
        <v>0</v>
      </c>
      <c r="O75" s="33"/>
    </row>
    <row r="76" spans="1:16" s="883" customFormat="1" ht="30" x14ac:dyDescent="0.25">
      <c r="A76" s="1771" t="s">
        <v>1539</v>
      </c>
      <c r="B76" s="1769" t="s">
        <v>1410</v>
      </c>
      <c r="C76" s="977" t="s">
        <v>577</v>
      </c>
      <c r="D76" s="269" t="s">
        <v>698</v>
      </c>
      <c r="E76" s="269" t="s">
        <v>649</v>
      </c>
      <c r="F76" s="270" t="s">
        <v>678</v>
      </c>
      <c r="G76" s="270" t="s">
        <v>1419</v>
      </c>
      <c r="H76" s="270" t="s">
        <v>656</v>
      </c>
      <c r="I76" s="259">
        <v>0</v>
      </c>
      <c r="J76" s="259">
        <v>30065000</v>
      </c>
      <c r="K76" s="259">
        <v>0</v>
      </c>
      <c r="O76" s="33"/>
      <c r="P76" s="33"/>
    </row>
    <row r="77" spans="1:16" s="883" customFormat="1" ht="45" x14ac:dyDescent="0.25">
      <c r="A77" s="1772"/>
      <c r="B77" s="1725"/>
      <c r="C77" s="977" t="s">
        <v>578</v>
      </c>
      <c r="D77" s="269" t="s">
        <v>698</v>
      </c>
      <c r="E77" s="269" t="s">
        <v>649</v>
      </c>
      <c r="F77" s="270" t="s">
        <v>678</v>
      </c>
      <c r="G77" s="270" t="s">
        <v>1419</v>
      </c>
      <c r="H77" s="270" t="s">
        <v>656</v>
      </c>
      <c r="I77" s="259">
        <v>0</v>
      </c>
      <c r="J77" s="259">
        <v>5726635.6900000004</v>
      </c>
      <c r="K77" s="259">
        <v>0</v>
      </c>
      <c r="O77" s="33"/>
    </row>
    <row r="78" spans="1:16" s="883" customFormat="1" ht="30" x14ac:dyDescent="0.25">
      <c r="A78" s="1773"/>
      <c r="B78" s="1725"/>
      <c r="C78" s="1366" t="s">
        <v>637</v>
      </c>
      <c r="D78" s="269" t="s">
        <v>698</v>
      </c>
      <c r="E78" s="269" t="s">
        <v>649</v>
      </c>
      <c r="F78" s="270" t="s">
        <v>678</v>
      </c>
      <c r="G78" s="270" t="s">
        <v>1419</v>
      </c>
      <c r="H78" s="270" t="s">
        <v>656</v>
      </c>
      <c r="I78" s="259"/>
      <c r="J78" s="259">
        <v>361531.68</v>
      </c>
      <c r="K78" s="259">
        <v>0</v>
      </c>
      <c r="O78" s="33"/>
    </row>
    <row r="79" spans="1:16" s="883" customFormat="1" ht="30" x14ac:dyDescent="0.25">
      <c r="A79" s="1773"/>
      <c r="B79" s="1725"/>
      <c r="C79" s="977" t="s">
        <v>577</v>
      </c>
      <c r="D79" s="269" t="s">
        <v>698</v>
      </c>
      <c r="E79" s="269" t="s">
        <v>649</v>
      </c>
      <c r="F79" s="270" t="s">
        <v>678</v>
      </c>
      <c r="G79" s="270" t="s">
        <v>1419</v>
      </c>
      <c r="H79" s="270" t="s">
        <v>652</v>
      </c>
      <c r="I79" s="259"/>
      <c r="J79" s="259">
        <v>13596290.4</v>
      </c>
      <c r="K79" s="259">
        <v>0</v>
      </c>
      <c r="O79" s="33"/>
    </row>
    <row r="80" spans="1:16" s="883" customFormat="1" ht="45" x14ac:dyDescent="0.25">
      <c r="A80" s="1773"/>
      <c r="B80" s="1725"/>
      <c r="C80" s="977" t="s">
        <v>578</v>
      </c>
      <c r="D80" s="269" t="s">
        <v>698</v>
      </c>
      <c r="E80" s="269" t="s">
        <v>649</v>
      </c>
      <c r="F80" s="270" t="s">
        <v>678</v>
      </c>
      <c r="G80" s="270" t="s">
        <v>1419</v>
      </c>
      <c r="H80" s="270" t="s">
        <v>652</v>
      </c>
      <c r="I80" s="259"/>
      <c r="J80" s="259">
        <v>2589769.6</v>
      </c>
      <c r="K80" s="259">
        <v>0</v>
      </c>
      <c r="O80" s="33"/>
    </row>
    <row r="81" spans="1:17" s="883" customFormat="1" ht="30.75" thickBot="1" x14ac:dyDescent="0.3">
      <c r="A81" s="1723"/>
      <c r="B81" s="1770"/>
      <c r="C81" s="1370" t="s">
        <v>637</v>
      </c>
      <c r="D81" s="269" t="s">
        <v>698</v>
      </c>
      <c r="E81" s="269" t="s">
        <v>649</v>
      </c>
      <c r="F81" s="270" t="s">
        <v>678</v>
      </c>
      <c r="G81" s="270" t="s">
        <v>1419</v>
      </c>
      <c r="H81" s="270" t="s">
        <v>652</v>
      </c>
      <c r="I81" s="259"/>
      <c r="J81" s="259">
        <v>163495.54999999999</v>
      </c>
      <c r="K81" s="259">
        <v>0</v>
      </c>
      <c r="O81" s="33"/>
    </row>
    <row r="82" spans="1:17" ht="65.25" customHeight="1" thickBot="1" x14ac:dyDescent="0.3">
      <c r="A82" s="2224" t="s">
        <v>585</v>
      </c>
      <c r="B82" s="1224" t="s">
        <v>85</v>
      </c>
      <c r="C82" s="2225"/>
      <c r="D82" s="2226"/>
      <c r="E82" s="2227"/>
      <c r="F82" s="2227"/>
      <c r="G82" s="2227"/>
      <c r="H82" s="2228"/>
      <c r="I82" s="1228">
        <f>SUM(I84:I115)</f>
        <v>506149251.81999999</v>
      </c>
      <c r="J82" s="1228">
        <f>SUM(J84:J115)</f>
        <v>445223343.20999998</v>
      </c>
      <c r="K82" s="1228">
        <f>SUM(K84:K115)</f>
        <v>271399364.77999997</v>
      </c>
      <c r="O82" s="33"/>
    </row>
    <row r="83" spans="1:17" ht="30.75" thickBot="1" x14ac:dyDescent="0.3">
      <c r="A83" s="591" t="s">
        <v>86</v>
      </c>
      <c r="B83" s="592" t="s">
        <v>1059</v>
      </c>
      <c r="C83" s="268" t="s">
        <v>637</v>
      </c>
      <c r="D83" s="269">
        <v>974</v>
      </c>
      <c r="E83" s="269" t="s">
        <v>649</v>
      </c>
      <c r="F83" s="270" t="s">
        <v>678</v>
      </c>
      <c r="G83" s="593" t="s">
        <v>680</v>
      </c>
      <c r="H83" s="593" t="s">
        <v>681</v>
      </c>
      <c r="I83" s="259">
        <v>0</v>
      </c>
      <c r="J83" s="259">
        <v>0</v>
      </c>
      <c r="K83" s="260">
        <v>0</v>
      </c>
      <c r="O83" s="33"/>
    </row>
    <row r="84" spans="1:17" ht="30" x14ac:dyDescent="0.25">
      <c r="A84" s="45" t="s">
        <v>87</v>
      </c>
      <c r="B84" s="266" t="s">
        <v>575</v>
      </c>
      <c r="C84" s="268" t="s">
        <v>637</v>
      </c>
      <c r="D84" s="81">
        <v>974</v>
      </c>
      <c r="E84" s="81" t="s">
        <v>649</v>
      </c>
      <c r="F84" s="81" t="s">
        <v>678</v>
      </c>
      <c r="G84" s="81" t="s">
        <v>680</v>
      </c>
      <c r="H84" s="81" t="s">
        <v>652</v>
      </c>
      <c r="I84" s="259">
        <v>128066.5</v>
      </c>
      <c r="J84" s="259">
        <v>128066.5</v>
      </c>
      <c r="K84" s="260">
        <v>13176</v>
      </c>
      <c r="O84" s="33"/>
      <c r="P84" s="33"/>
      <c r="Q84" s="33"/>
    </row>
    <row r="85" spans="1:17" ht="30" x14ac:dyDescent="0.25">
      <c r="A85" s="52" t="s">
        <v>88</v>
      </c>
      <c r="B85" s="267" t="s">
        <v>771</v>
      </c>
      <c r="C85" s="268" t="s">
        <v>637</v>
      </c>
      <c r="D85" s="82">
        <v>974</v>
      </c>
      <c r="E85" s="82" t="s">
        <v>649</v>
      </c>
      <c r="F85" s="82" t="s">
        <v>678</v>
      </c>
      <c r="G85" s="82" t="s">
        <v>682</v>
      </c>
      <c r="H85" s="82" t="s">
        <v>679</v>
      </c>
      <c r="I85" s="259">
        <v>44637.5</v>
      </c>
      <c r="J85" s="259">
        <v>44637.5</v>
      </c>
      <c r="K85" s="260">
        <v>9250</v>
      </c>
      <c r="O85" s="33"/>
    </row>
    <row r="86" spans="1:17" ht="53.25" customHeight="1" x14ac:dyDescent="0.25">
      <c r="A86" s="503" t="s">
        <v>90</v>
      </c>
      <c r="B86" s="507" t="s">
        <v>89</v>
      </c>
      <c r="C86" s="268" t="s">
        <v>637</v>
      </c>
      <c r="D86" s="82">
        <v>974</v>
      </c>
      <c r="E86" s="82" t="s">
        <v>649</v>
      </c>
      <c r="F86" s="82" t="s">
        <v>678</v>
      </c>
      <c r="G86" s="82" t="s">
        <v>683</v>
      </c>
      <c r="H86" s="265" t="s">
        <v>652</v>
      </c>
      <c r="I86" s="259">
        <v>3375128</v>
      </c>
      <c r="J86" s="259">
        <v>3375128</v>
      </c>
      <c r="K86" s="260">
        <v>1246505.56</v>
      </c>
      <c r="O86" s="33"/>
      <c r="P86" s="33"/>
    </row>
    <row r="87" spans="1:17" ht="60.75" customHeight="1" x14ac:dyDescent="0.25">
      <c r="A87" s="595" t="s">
        <v>91</v>
      </c>
      <c r="B87" s="331" t="s">
        <v>1060</v>
      </c>
      <c r="C87" s="268" t="s">
        <v>637</v>
      </c>
      <c r="D87" s="269">
        <v>974</v>
      </c>
      <c r="E87" s="269" t="s">
        <v>649</v>
      </c>
      <c r="F87" s="270" t="s">
        <v>678</v>
      </c>
      <c r="G87" s="270" t="s">
        <v>683</v>
      </c>
      <c r="H87" s="270" t="s">
        <v>679</v>
      </c>
      <c r="I87" s="259">
        <v>562478</v>
      </c>
      <c r="J87" s="259">
        <v>562478</v>
      </c>
      <c r="K87" s="260">
        <v>389610</v>
      </c>
      <c r="O87" s="33"/>
    </row>
    <row r="88" spans="1:17" ht="62.25" customHeight="1" x14ac:dyDescent="0.25">
      <c r="A88" s="595" t="s">
        <v>92</v>
      </c>
      <c r="B88" s="509" t="s">
        <v>576</v>
      </c>
      <c r="C88" s="268" t="s">
        <v>637</v>
      </c>
      <c r="D88" s="501" t="s">
        <v>698</v>
      </c>
      <c r="E88" s="501" t="s">
        <v>649</v>
      </c>
      <c r="F88" s="501" t="s">
        <v>678</v>
      </c>
      <c r="G88" s="270" t="s">
        <v>684</v>
      </c>
      <c r="H88" s="594" t="s">
        <v>652</v>
      </c>
      <c r="I88" s="505">
        <v>755607.5</v>
      </c>
      <c r="J88" s="505">
        <v>2470177.5</v>
      </c>
      <c r="K88" s="502">
        <v>416928</v>
      </c>
      <c r="O88" s="33"/>
      <c r="P88" s="33"/>
    </row>
    <row r="89" spans="1:17" ht="45" x14ac:dyDescent="0.25">
      <c r="A89" s="596" t="s">
        <v>93</v>
      </c>
      <c r="B89" s="268" t="s">
        <v>1034</v>
      </c>
      <c r="C89" s="268" t="s">
        <v>637</v>
      </c>
      <c r="D89" s="269">
        <v>974</v>
      </c>
      <c r="E89" s="269" t="s">
        <v>649</v>
      </c>
      <c r="F89" s="270" t="s">
        <v>678</v>
      </c>
      <c r="G89" s="270" t="s">
        <v>684</v>
      </c>
      <c r="H89" s="270" t="s">
        <v>679</v>
      </c>
      <c r="I89" s="259">
        <v>187262.15</v>
      </c>
      <c r="J89" s="259">
        <v>390565.01</v>
      </c>
      <c r="K89" s="260">
        <v>45491</v>
      </c>
      <c r="O89" s="33"/>
    </row>
    <row r="90" spans="1:17" ht="45" x14ac:dyDescent="0.25">
      <c r="A90" s="596" t="s">
        <v>94</v>
      </c>
      <c r="B90" s="268" t="s">
        <v>718</v>
      </c>
      <c r="C90" s="268" t="s">
        <v>637</v>
      </c>
      <c r="D90" s="269">
        <v>974</v>
      </c>
      <c r="E90" s="269" t="s">
        <v>649</v>
      </c>
      <c r="F90" s="270" t="s">
        <v>678</v>
      </c>
      <c r="G90" s="270" t="s">
        <v>719</v>
      </c>
      <c r="H90" s="270" t="s">
        <v>652</v>
      </c>
      <c r="I90" s="259">
        <v>0</v>
      </c>
      <c r="J90" s="259">
        <v>0</v>
      </c>
      <c r="K90" s="260">
        <v>0</v>
      </c>
      <c r="O90" s="33"/>
    </row>
    <row r="91" spans="1:17" ht="126.75" customHeight="1" x14ac:dyDescent="0.25">
      <c r="A91" s="596" t="s">
        <v>95</v>
      </c>
      <c r="B91" s="268" t="s">
        <v>1061</v>
      </c>
      <c r="C91" s="268" t="s">
        <v>637</v>
      </c>
      <c r="D91" s="269">
        <v>974</v>
      </c>
      <c r="E91" s="269" t="s">
        <v>649</v>
      </c>
      <c r="F91" s="270" t="s">
        <v>678</v>
      </c>
      <c r="G91" s="270" t="s">
        <v>719</v>
      </c>
      <c r="H91" s="270" t="s">
        <v>687</v>
      </c>
      <c r="I91" s="259">
        <v>0</v>
      </c>
      <c r="J91" s="259">
        <v>0</v>
      </c>
      <c r="K91" s="260">
        <v>0</v>
      </c>
      <c r="O91" s="33"/>
    </row>
    <row r="92" spans="1:17" ht="60" x14ac:dyDescent="0.25">
      <c r="A92" s="596" t="s">
        <v>96</v>
      </c>
      <c r="B92" s="268" t="s">
        <v>1042</v>
      </c>
      <c r="C92" s="268" t="s">
        <v>637</v>
      </c>
      <c r="D92" s="269">
        <v>974</v>
      </c>
      <c r="E92" s="269" t="s">
        <v>649</v>
      </c>
      <c r="F92" s="270" t="s">
        <v>678</v>
      </c>
      <c r="G92" s="270" t="s">
        <v>719</v>
      </c>
      <c r="H92" s="270" t="s">
        <v>679</v>
      </c>
      <c r="I92" s="259">
        <v>0</v>
      </c>
      <c r="J92" s="259">
        <v>0</v>
      </c>
      <c r="K92" s="260">
        <v>0</v>
      </c>
      <c r="O92" s="33"/>
    </row>
    <row r="93" spans="1:17" ht="34.5" customHeight="1" x14ac:dyDescent="0.25">
      <c r="A93" s="1763" t="s">
        <v>97</v>
      </c>
      <c r="B93" s="1764" t="s">
        <v>711</v>
      </c>
      <c r="C93" s="1764" t="s">
        <v>577</v>
      </c>
      <c r="D93" s="272">
        <v>974</v>
      </c>
      <c r="E93" s="272" t="s">
        <v>649</v>
      </c>
      <c r="F93" s="270" t="s">
        <v>678</v>
      </c>
      <c r="G93" s="270" t="s">
        <v>710</v>
      </c>
      <c r="H93" s="270" t="s">
        <v>662</v>
      </c>
      <c r="I93" s="259">
        <v>16425300</v>
      </c>
      <c r="J93" s="259">
        <v>17593500</v>
      </c>
      <c r="K93" s="260">
        <v>9065224.6199999992</v>
      </c>
      <c r="O93" s="33"/>
      <c r="P93" s="33"/>
    </row>
    <row r="94" spans="1:17" ht="47.25" customHeight="1" x14ac:dyDescent="0.25">
      <c r="A94" s="1761"/>
      <c r="B94" s="1725"/>
      <c r="C94" s="1563"/>
      <c r="D94" s="272">
        <v>974</v>
      </c>
      <c r="E94" s="272" t="s">
        <v>649</v>
      </c>
      <c r="F94" s="270" t="s">
        <v>678</v>
      </c>
      <c r="G94" s="270" t="s">
        <v>710</v>
      </c>
      <c r="H94" s="270" t="s">
        <v>664</v>
      </c>
      <c r="I94" s="259">
        <v>4978500</v>
      </c>
      <c r="J94" s="259">
        <v>5331300</v>
      </c>
      <c r="K94" s="260">
        <v>2553220.4900000002</v>
      </c>
      <c r="O94" s="33"/>
    </row>
    <row r="95" spans="1:17" ht="186.75" customHeight="1" x14ac:dyDescent="0.25">
      <c r="A95" s="271" t="s">
        <v>98</v>
      </c>
      <c r="B95" s="247" t="s">
        <v>1062</v>
      </c>
      <c r="C95" s="247" t="s">
        <v>577</v>
      </c>
      <c r="D95" s="272">
        <v>974</v>
      </c>
      <c r="E95" s="272" t="s">
        <v>649</v>
      </c>
      <c r="F95" s="270" t="s">
        <v>678</v>
      </c>
      <c r="G95" s="270" t="s">
        <v>710</v>
      </c>
      <c r="H95" s="270" t="s">
        <v>687</v>
      </c>
      <c r="I95" s="259">
        <v>0</v>
      </c>
      <c r="J95" s="259">
        <v>0</v>
      </c>
      <c r="K95" s="260">
        <v>0</v>
      </c>
      <c r="O95" s="33"/>
    </row>
    <row r="96" spans="1:17" ht="130.5" customHeight="1" x14ac:dyDescent="0.25">
      <c r="A96" s="271" t="s">
        <v>100</v>
      </c>
      <c r="B96" s="247" t="s">
        <v>1063</v>
      </c>
      <c r="C96" s="247" t="s">
        <v>577</v>
      </c>
      <c r="D96" s="272">
        <v>974</v>
      </c>
      <c r="E96" s="272" t="s">
        <v>649</v>
      </c>
      <c r="F96" s="270" t="s">
        <v>678</v>
      </c>
      <c r="G96" s="270" t="s">
        <v>710</v>
      </c>
      <c r="H96" s="270" t="s">
        <v>679</v>
      </c>
      <c r="I96" s="259">
        <v>4687200</v>
      </c>
      <c r="J96" s="259">
        <v>4687200</v>
      </c>
      <c r="K96" s="260">
        <v>2868131.2</v>
      </c>
      <c r="O96" s="33"/>
    </row>
    <row r="97" spans="1:16" ht="33" customHeight="1" x14ac:dyDescent="0.25">
      <c r="A97" s="1765" t="s">
        <v>712</v>
      </c>
      <c r="B97" s="1767" t="s">
        <v>582</v>
      </c>
      <c r="C97" s="1076" t="s">
        <v>637</v>
      </c>
      <c r="D97" s="269">
        <v>974</v>
      </c>
      <c r="E97" s="269" t="s">
        <v>649</v>
      </c>
      <c r="F97" s="270" t="s">
        <v>678</v>
      </c>
      <c r="G97" s="270" t="s">
        <v>685</v>
      </c>
      <c r="H97" s="270" t="s">
        <v>662</v>
      </c>
      <c r="I97" s="259">
        <v>414220.69</v>
      </c>
      <c r="J97" s="259">
        <v>519353.57</v>
      </c>
      <c r="K97" s="260">
        <v>301788.96000000002</v>
      </c>
      <c r="O97" s="33"/>
      <c r="P97" s="33"/>
    </row>
    <row r="98" spans="1:16" ht="40.5" customHeight="1" x14ac:dyDescent="0.25">
      <c r="A98" s="1766"/>
      <c r="B98" s="1789"/>
      <c r="C98" s="1076" t="s">
        <v>637</v>
      </c>
      <c r="D98" s="269" t="s">
        <v>698</v>
      </c>
      <c r="E98" s="269" t="s">
        <v>649</v>
      </c>
      <c r="F98" s="270" t="s">
        <v>678</v>
      </c>
      <c r="G98" s="270" t="s">
        <v>685</v>
      </c>
      <c r="H98" s="270" t="s">
        <v>664</v>
      </c>
      <c r="I98" s="259">
        <v>125094.67</v>
      </c>
      <c r="J98" s="259">
        <v>156844.79</v>
      </c>
      <c r="K98" s="259">
        <v>0</v>
      </c>
      <c r="L98" s="259">
        <v>125094.67</v>
      </c>
      <c r="M98" s="259">
        <v>125094.67</v>
      </c>
      <c r="N98" s="259">
        <v>125094.67</v>
      </c>
      <c r="O98" s="33"/>
    </row>
    <row r="99" spans="1:16" ht="45" x14ac:dyDescent="0.25">
      <c r="A99" s="271" t="s">
        <v>713</v>
      </c>
      <c r="B99" s="268" t="s">
        <v>1064</v>
      </c>
      <c r="C99" s="268" t="s">
        <v>637</v>
      </c>
      <c r="D99" s="269" t="s">
        <v>698</v>
      </c>
      <c r="E99" s="269" t="s">
        <v>649</v>
      </c>
      <c r="F99" s="270" t="s">
        <v>678</v>
      </c>
      <c r="G99" s="270" t="s">
        <v>685</v>
      </c>
      <c r="H99" s="270" t="s">
        <v>679</v>
      </c>
      <c r="I99" s="259">
        <v>218755.41</v>
      </c>
      <c r="J99" s="259">
        <v>218755.41</v>
      </c>
      <c r="K99" s="260">
        <v>87281.18</v>
      </c>
      <c r="O99" s="33"/>
    </row>
    <row r="100" spans="1:16" x14ac:dyDescent="0.25">
      <c r="A100" s="1790" t="s">
        <v>1065</v>
      </c>
      <c r="B100" s="1593" t="s">
        <v>626</v>
      </c>
      <c r="C100" s="1767" t="s">
        <v>637</v>
      </c>
      <c r="D100" s="269">
        <v>974</v>
      </c>
      <c r="E100" s="269" t="s">
        <v>649</v>
      </c>
      <c r="F100" s="270" t="s">
        <v>678</v>
      </c>
      <c r="G100" s="270" t="s">
        <v>686</v>
      </c>
      <c r="H100" s="270" t="s">
        <v>662</v>
      </c>
      <c r="I100" s="259">
        <v>60877000</v>
      </c>
      <c r="J100" s="259">
        <v>60877000</v>
      </c>
      <c r="K100" s="260">
        <v>30793915.870000001</v>
      </c>
      <c r="O100" s="33"/>
      <c r="P100" s="33"/>
    </row>
    <row r="101" spans="1:16" x14ac:dyDescent="0.25">
      <c r="A101" s="1754"/>
      <c r="B101" s="1768"/>
      <c r="C101" s="1725"/>
      <c r="D101" s="269">
        <v>974</v>
      </c>
      <c r="E101" s="269" t="s">
        <v>649</v>
      </c>
      <c r="F101" s="270" t="s">
        <v>678</v>
      </c>
      <c r="G101" s="270" t="s">
        <v>686</v>
      </c>
      <c r="H101" s="270" t="s">
        <v>663</v>
      </c>
      <c r="I101" s="259">
        <v>100000</v>
      </c>
      <c r="J101" s="259">
        <v>100000</v>
      </c>
      <c r="K101" s="260">
        <v>88760</v>
      </c>
      <c r="O101" s="33"/>
    </row>
    <row r="102" spans="1:16" x14ac:dyDescent="0.25">
      <c r="A102" s="1754"/>
      <c r="B102" s="1768"/>
      <c r="C102" s="1725"/>
      <c r="D102" s="269">
        <v>974</v>
      </c>
      <c r="E102" s="269" t="s">
        <v>649</v>
      </c>
      <c r="F102" s="270" t="s">
        <v>678</v>
      </c>
      <c r="G102" s="270" t="s">
        <v>686</v>
      </c>
      <c r="H102" s="270" t="s">
        <v>664</v>
      </c>
      <c r="I102" s="259">
        <v>18390894</v>
      </c>
      <c r="J102" s="259">
        <v>18390894</v>
      </c>
      <c r="K102" s="260">
        <v>8282382.2400000002</v>
      </c>
      <c r="O102" s="33"/>
    </row>
    <row r="103" spans="1:16" x14ac:dyDescent="0.25">
      <c r="A103" s="1754"/>
      <c r="B103" s="1768"/>
      <c r="C103" s="1725"/>
      <c r="D103" s="269">
        <v>974</v>
      </c>
      <c r="E103" s="269" t="s">
        <v>649</v>
      </c>
      <c r="F103" s="270" t="s">
        <v>678</v>
      </c>
      <c r="G103" s="270" t="s">
        <v>686</v>
      </c>
      <c r="H103" s="270" t="s">
        <v>652</v>
      </c>
      <c r="I103" s="259">
        <v>11516366.49</v>
      </c>
      <c r="J103" s="259">
        <v>16333166.02</v>
      </c>
      <c r="K103" s="260">
        <v>6611965.4299999997</v>
      </c>
      <c r="O103" s="33"/>
    </row>
    <row r="104" spans="1:16" x14ac:dyDescent="0.25">
      <c r="A104" s="1754"/>
      <c r="B104" s="1768"/>
      <c r="C104" s="1725"/>
      <c r="D104" s="269">
        <v>974</v>
      </c>
      <c r="E104" s="269" t="s">
        <v>649</v>
      </c>
      <c r="F104" s="270" t="s">
        <v>678</v>
      </c>
      <c r="G104" s="270" t="s">
        <v>686</v>
      </c>
      <c r="H104" s="270" t="s">
        <v>675</v>
      </c>
      <c r="I104" s="259">
        <v>0</v>
      </c>
      <c r="J104" s="259">
        <v>0</v>
      </c>
      <c r="K104" s="259">
        <v>0</v>
      </c>
      <c r="O104" s="33"/>
    </row>
    <row r="105" spans="1:16" x14ac:dyDescent="0.25">
      <c r="A105" s="1754"/>
      <c r="B105" s="1768"/>
      <c r="C105" s="1725"/>
      <c r="D105" s="269">
        <v>974</v>
      </c>
      <c r="E105" s="269" t="s">
        <v>649</v>
      </c>
      <c r="F105" s="270" t="s">
        <v>678</v>
      </c>
      <c r="G105" s="270" t="s">
        <v>686</v>
      </c>
      <c r="H105" s="270" t="s">
        <v>665</v>
      </c>
      <c r="I105" s="259">
        <v>5956564.4199999999</v>
      </c>
      <c r="J105" s="259">
        <v>6916564.4199999999</v>
      </c>
      <c r="K105" s="260">
        <v>1957099</v>
      </c>
      <c r="O105" s="33"/>
    </row>
    <row r="106" spans="1:16" x14ac:dyDescent="0.25">
      <c r="A106" s="1754"/>
      <c r="B106" s="1768"/>
      <c r="C106" s="1725"/>
      <c r="D106" s="269">
        <v>974</v>
      </c>
      <c r="E106" s="269" t="s">
        <v>649</v>
      </c>
      <c r="F106" s="270" t="s">
        <v>678</v>
      </c>
      <c r="G106" s="270" t="s">
        <v>686</v>
      </c>
      <c r="H106" s="270" t="s">
        <v>666</v>
      </c>
      <c r="I106" s="259">
        <v>36200</v>
      </c>
      <c r="J106" s="259">
        <v>36200</v>
      </c>
      <c r="K106" s="260">
        <v>4825</v>
      </c>
      <c r="O106" s="33"/>
    </row>
    <row r="107" spans="1:16" x14ac:dyDescent="0.25">
      <c r="A107" s="1791"/>
      <c r="B107" s="1594"/>
      <c r="C107" s="1563"/>
      <c r="D107" s="269">
        <v>974</v>
      </c>
      <c r="E107" s="269" t="s">
        <v>649</v>
      </c>
      <c r="F107" s="270" t="s">
        <v>678</v>
      </c>
      <c r="G107" s="270" t="s">
        <v>686</v>
      </c>
      <c r="H107" s="270" t="s">
        <v>667</v>
      </c>
      <c r="I107" s="259">
        <v>331840</v>
      </c>
      <c r="J107" s="259">
        <v>331840</v>
      </c>
      <c r="K107" s="260">
        <v>50000</v>
      </c>
      <c r="O107" s="33"/>
    </row>
    <row r="108" spans="1:16" ht="130.5" customHeight="1" x14ac:dyDescent="0.25">
      <c r="A108" s="271" t="s">
        <v>1066</v>
      </c>
      <c r="B108" s="247" t="s">
        <v>1043</v>
      </c>
      <c r="C108" s="247" t="s">
        <v>637</v>
      </c>
      <c r="D108" s="269">
        <v>974</v>
      </c>
      <c r="E108" s="269" t="s">
        <v>649</v>
      </c>
      <c r="F108" s="270" t="s">
        <v>678</v>
      </c>
      <c r="G108" s="270" t="s">
        <v>686</v>
      </c>
      <c r="H108" s="270" t="s">
        <v>687</v>
      </c>
      <c r="I108" s="259">
        <v>14659208.07</v>
      </c>
      <c r="J108" s="259">
        <v>14659208.07</v>
      </c>
      <c r="K108" s="260">
        <v>7472259.0999999996</v>
      </c>
      <c r="O108" s="33"/>
    </row>
    <row r="109" spans="1:16" x14ac:dyDescent="0.25">
      <c r="A109" s="1726" t="s">
        <v>1067</v>
      </c>
      <c r="B109" s="1721" t="s">
        <v>583</v>
      </c>
      <c r="C109" s="1764" t="s">
        <v>637</v>
      </c>
      <c r="D109" s="269">
        <v>974</v>
      </c>
      <c r="E109" s="269" t="s">
        <v>649</v>
      </c>
      <c r="F109" s="270" t="s">
        <v>678</v>
      </c>
      <c r="G109" s="270" t="s">
        <v>688</v>
      </c>
      <c r="H109" s="270" t="s">
        <v>652</v>
      </c>
      <c r="I109" s="259">
        <v>293972.46999999997</v>
      </c>
      <c r="J109" s="259">
        <v>293972.46999999997</v>
      </c>
      <c r="K109" s="260">
        <v>59452.94</v>
      </c>
      <c r="O109" s="33"/>
      <c r="P109" s="33"/>
    </row>
    <row r="110" spans="1:16" ht="37.5" customHeight="1" x14ac:dyDescent="0.25">
      <c r="A110" s="1712"/>
      <c r="B110" s="1563"/>
      <c r="C110" s="1563"/>
      <c r="D110" s="269">
        <v>974</v>
      </c>
      <c r="E110" s="269" t="s">
        <v>649</v>
      </c>
      <c r="F110" s="270" t="s">
        <v>678</v>
      </c>
      <c r="G110" s="270" t="s">
        <v>688</v>
      </c>
      <c r="H110" s="270" t="s">
        <v>772</v>
      </c>
      <c r="I110" s="259">
        <v>26293400.199999999</v>
      </c>
      <c r="J110" s="259">
        <v>28713400.199999999</v>
      </c>
      <c r="K110" s="260">
        <v>19441347.390000001</v>
      </c>
      <c r="O110" s="33"/>
      <c r="P110" s="33"/>
    </row>
    <row r="111" spans="1:16" ht="116.25" customHeight="1" x14ac:dyDescent="0.25">
      <c r="A111" s="271" t="s">
        <v>1068</v>
      </c>
      <c r="B111" s="247" t="s">
        <v>1044</v>
      </c>
      <c r="C111" s="247" t="s">
        <v>637</v>
      </c>
      <c r="D111" s="269">
        <v>974</v>
      </c>
      <c r="E111" s="269" t="s">
        <v>649</v>
      </c>
      <c r="F111" s="270" t="s">
        <v>678</v>
      </c>
      <c r="G111" s="270" t="s">
        <v>688</v>
      </c>
      <c r="H111" s="270" t="s">
        <v>687</v>
      </c>
      <c r="I111" s="259">
        <v>5496977.75</v>
      </c>
      <c r="J111" s="259">
        <v>5917177.75</v>
      </c>
      <c r="K111" s="260">
        <v>4263251.93</v>
      </c>
      <c r="O111" s="33"/>
    </row>
    <row r="112" spans="1:16" ht="46.5" customHeight="1" x14ac:dyDescent="0.25">
      <c r="A112" s="1809" t="s">
        <v>1069</v>
      </c>
      <c r="B112" s="1783" t="s">
        <v>99</v>
      </c>
      <c r="C112" s="1764" t="s">
        <v>578</v>
      </c>
      <c r="D112" s="273">
        <v>974</v>
      </c>
      <c r="E112" s="273" t="s">
        <v>649</v>
      </c>
      <c r="F112" s="523" t="s">
        <v>678</v>
      </c>
      <c r="G112" s="523" t="s">
        <v>689</v>
      </c>
      <c r="H112" s="523" t="s">
        <v>662</v>
      </c>
      <c r="I112" s="257">
        <v>200307220</v>
      </c>
      <c r="J112" s="257">
        <v>144148492</v>
      </c>
      <c r="K112" s="258">
        <v>109005034.28</v>
      </c>
      <c r="O112" s="33"/>
      <c r="P112" s="33"/>
    </row>
    <row r="113" spans="1:16" ht="46.5" customHeight="1" x14ac:dyDescent="0.25">
      <c r="A113" s="1754"/>
      <c r="B113" s="1725"/>
      <c r="C113" s="1725"/>
      <c r="D113" s="272">
        <v>974</v>
      </c>
      <c r="E113" s="272" t="s">
        <v>649</v>
      </c>
      <c r="F113" s="270" t="s">
        <v>678</v>
      </c>
      <c r="G113" s="270" t="s">
        <v>689</v>
      </c>
      <c r="H113" s="270" t="s">
        <v>664</v>
      </c>
      <c r="I113" s="259">
        <v>60492780</v>
      </c>
      <c r="J113" s="259">
        <v>43532844</v>
      </c>
      <c r="K113" s="260">
        <v>26147392.289999999</v>
      </c>
      <c r="O113" s="33"/>
    </row>
    <row r="114" spans="1:16" ht="60" customHeight="1" x14ac:dyDescent="0.25">
      <c r="A114" s="1791"/>
      <c r="B114" s="1563"/>
      <c r="C114" s="1563"/>
      <c r="D114" s="272">
        <v>974</v>
      </c>
      <c r="E114" s="272" t="s">
        <v>649</v>
      </c>
      <c r="F114" s="270" t="s">
        <v>678</v>
      </c>
      <c r="G114" s="270" t="s">
        <v>689</v>
      </c>
      <c r="H114" s="270" t="s">
        <v>652</v>
      </c>
      <c r="I114" s="259">
        <v>10992018</v>
      </c>
      <c r="J114" s="259">
        <v>10992018</v>
      </c>
      <c r="K114" s="260">
        <v>6593801.0800000001</v>
      </c>
      <c r="O114" s="33"/>
    </row>
    <row r="115" spans="1:16" ht="221.25" customHeight="1" thickBot="1" x14ac:dyDescent="0.3">
      <c r="A115" s="597" t="s">
        <v>1070</v>
      </c>
      <c r="B115" s="282" t="s">
        <v>1071</v>
      </c>
      <c r="C115" s="282" t="s">
        <v>578</v>
      </c>
      <c r="D115" s="283">
        <v>974</v>
      </c>
      <c r="E115" s="283" t="s">
        <v>649</v>
      </c>
      <c r="F115" s="284" t="s">
        <v>678</v>
      </c>
      <c r="G115" s="284" t="s">
        <v>689</v>
      </c>
      <c r="H115" s="284" t="s">
        <v>687</v>
      </c>
      <c r="I115" s="261">
        <v>58502560</v>
      </c>
      <c r="J115" s="261">
        <v>58502560</v>
      </c>
      <c r="K115" s="262">
        <v>33631271.219999999</v>
      </c>
      <c r="O115" s="33"/>
    </row>
    <row r="116" spans="1:16" ht="57.75" customHeight="1" thickBot="1" x14ac:dyDescent="0.3">
      <c r="A116" s="1222" t="s">
        <v>589</v>
      </c>
      <c r="B116" s="2203" t="s">
        <v>101</v>
      </c>
      <c r="C116" s="2229"/>
      <c r="D116" s="2230"/>
      <c r="E116" s="2231"/>
      <c r="F116" s="2231"/>
      <c r="G116" s="2231"/>
      <c r="H116" s="2232"/>
      <c r="I116" s="2233">
        <f>I117+I118+I119+I120+I121+I122</f>
        <v>31604700</v>
      </c>
      <c r="J116" s="2233">
        <f>J117+J118+J119+J120+J121+J122</f>
        <v>32977536.660000004</v>
      </c>
      <c r="K116" s="2233">
        <f>K117+K118+K119+K120+K121+K122</f>
        <v>14976820.819999998</v>
      </c>
      <c r="O116" s="33"/>
    </row>
    <row r="117" spans="1:16" ht="120" x14ac:dyDescent="0.25">
      <c r="A117" s="296" t="s">
        <v>102</v>
      </c>
      <c r="B117" s="279" t="s">
        <v>103</v>
      </c>
      <c r="C117" s="279" t="s">
        <v>578</v>
      </c>
      <c r="D117" s="280">
        <v>974</v>
      </c>
      <c r="E117" s="280" t="s">
        <v>649</v>
      </c>
      <c r="F117" s="281" t="s">
        <v>678</v>
      </c>
      <c r="G117" s="281" t="s">
        <v>690</v>
      </c>
      <c r="H117" s="281" t="s">
        <v>652</v>
      </c>
      <c r="I117" s="274">
        <v>12566580</v>
      </c>
      <c r="J117" s="274">
        <v>12566580</v>
      </c>
      <c r="K117" s="275">
        <v>3463742.36</v>
      </c>
      <c r="O117" s="33"/>
      <c r="P117" s="33"/>
    </row>
    <row r="118" spans="1:16" ht="159.75" customHeight="1" x14ac:dyDescent="0.25">
      <c r="A118" s="288" t="s">
        <v>104</v>
      </c>
      <c r="B118" s="247" t="s">
        <v>1072</v>
      </c>
      <c r="C118" s="247" t="s">
        <v>578</v>
      </c>
      <c r="D118" s="269">
        <v>974</v>
      </c>
      <c r="E118" s="269" t="s">
        <v>649</v>
      </c>
      <c r="F118" s="270" t="s">
        <v>678</v>
      </c>
      <c r="G118" s="270" t="s">
        <v>690</v>
      </c>
      <c r="H118" s="270" t="s">
        <v>679</v>
      </c>
      <c r="I118" s="259">
        <v>4169070</v>
      </c>
      <c r="J118" s="259">
        <v>4169070</v>
      </c>
      <c r="K118" s="260">
        <v>2639350.46</v>
      </c>
      <c r="O118" s="33"/>
    </row>
    <row r="119" spans="1:16" ht="80.25" customHeight="1" x14ac:dyDescent="0.25">
      <c r="A119" s="1781" t="s">
        <v>716</v>
      </c>
      <c r="B119" s="1783" t="s">
        <v>714</v>
      </c>
      <c r="C119" s="247" t="s">
        <v>577</v>
      </c>
      <c r="D119" s="269">
        <v>974</v>
      </c>
      <c r="E119" s="269" t="s">
        <v>649</v>
      </c>
      <c r="F119" s="270" t="s">
        <v>678</v>
      </c>
      <c r="G119" s="270" t="s">
        <v>715</v>
      </c>
      <c r="H119" s="270" t="s">
        <v>652</v>
      </c>
      <c r="I119" s="259">
        <v>7918663.2000000002</v>
      </c>
      <c r="J119" s="259">
        <v>9071845.9900000002</v>
      </c>
      <c r="K119" s="260">
        <v>3496167.74</v>
      </c>
      <c r="O119" s="33"/>
      <c r="P119" s="33"/>
    </row>
    <row r="120" spans="1:16" ht="63.75" customHeight="1" x14ac:dyDescent="0.25">
      <c r="A120" s="1782"/>
      <c r="B120" s="1563"/>
      <c r="C120" s="599" t="s">
        <v>578</v>
      </c>
      <c r="D120" s="590">
        <v>974</v>
      </c>
      <c r="E120" s="590" t="s">
        <v>649</v>
      </c>
      <c r="F120" s="523" t="s">
        <v>678</v>
      </c>
      <c r="G120" s="523" t="s">
        <v>715</v>
      </c>
      <c r="H120" s="523" t="s">
        <v>652</v>
      </c>
      <c r="I120" s="257">
        <v>1508316.8</v>
      </c>
      <c r="J120" s="257">
        <v>1727970.67</v>
      </c>
      <c r="K120" s="258">
        <v>665936.71</v>
      </c>
      <c r="O120" s="33"/>
    </row>
    <row r="121" spans="1:16" ht="87.75" customHeight="1" x14ac:dyDescent="0.25">
      <c r="A121" s="1780" t="s">
        <v>717</v>
      </c>
      <c r="B121" s="1764" t="s">
        <v>1073</v>
      </c>
      <c r="C121" s="600" t="s">
        <v>577</v>
      </c>
      <c r="D121" s="584">
        <v>974</v>
      </c>
      <c r="E121" s="584" t="s">
        <v>649</v>
      </c>
      <c r="F121" s="522" t="s">
        <v>678</v>
      </c>
      <c r="G121" s="522" t="s">
        <v>715</v>
      </c>
      <c r="H121" s="522" t="s">
        <v>679</v>
      </c>
      <c r="I121" s="263">
        <v>4571338.8</v>
      </c>
      <c r="J121" s="263">
        <v>4571338.8</v>
      </c>
      <c r="K121" s="264">
        <v>3957763.78</v>
      </c>
      <c r="O121" s="33"/>
    </row>
    <row r="122" spans="1:16" ht="90" customHeight="1" thickBot="1" x14ac:dyDescent="0.3">
      <c r="A122" s="1723"/>
      <c r="B122" s="1770"/>
      <c r="C122" s="282" t="s">
        <v>578</v>
      </c>
      <c r="D122" s="285">
        <v>974</v>
      </c>
      <c r="E122" s="285" t="s">
        <v>649</v>
      </c>
      <c r="F122" s="284" t="s">
        <v>678</v>
      </c>
      <c r="G122" s="284" t="s">
        <v>715</v>
      </c>
      <c r="H122" s="284" t="s">
        <v>679</v>
      </c>
      <c r="I122" s="261">
        <v>870731.2</v>
      </c>
      <c r="J122" s="261">
        <v>870731.2</v>
      </c>
      <c r="K122" s="262">
        <v>753859.77</v>
      </c>
      <c r="O122" s="33"/>
    </row>
    <row r="123" spans="1:16" ht="44.25" customHeight="1" thickBot="1" x14ac:dyDescent="0.3">
      <c r="A123" s="1222" t="s">
        <v>106</v>
      </c>
      <c r="B123" s="101" t="s">
        <v>107</v>
      </c>
      <c r="C123" s="2229"/>
      <c r="D123" s="2234"/>
      <c r="E123" s="2235"/>
      <c r="F123" s="2235"/>
      <c r="G123" s="2235"/>
      <c r="H123" s="2236"/>
      <c r="I123" s="2207">
        <f>I124</f>
        <v>50000</v>
      </c>
      <c r="J123" s="2207">
        <f>J124</f>
        <v>0</v>
      </c>
      <c r="K123" s="2207">
        <f>K124</f>
        <v>0</v>
      </c>
      <c r="O123" s="33"/>
    </row>
    <row r="124" spans="1:16" ht="60.75" thickBot="1" x14ac:dyDescent="0.3">
      <c r="A124" s="85" t="s">
        <v>108</v>
      </c>
      <c r="B124" s="86" t="s">
        <v>109</v>
      </c>
      <c r="C124" s="977" t="s">
        <v>637</v>
      </c>
      <c r="D124" s="70">
        <v>974</v>
      </c>
      <c r="E124" s="70" t="s">
        <v>649</v>
      </c>
      <c r="F124" s="70" t="s">
        <v>678</v>
      </c>
      <c r="G124" s="70" t="s">
        <v>691</v>
      </c>
      <c r="H124" s="70" t="s">
        <v>652</v>
      </c>
      <c r="I124" s="2237">
        <v>50000</v>
      </c>
      <c r="J124" s="2237">
        <v>0</v>
      </c>
      <c r="K124" s="2238">
        <v>0</v>
      </c>
      <c r="O124" s="33"/>
    </row>
    <row r="125" spans="1:16" ht="62.25" customHeight="1" x14ac:dyDescent="0.25">
      <c r="A125" s="2239" t="s">
        <v>110</v>
      </c>
      <c r="B125" s="1405" t="s">
        <v>1077</v>
      </c>
      <c r="C125" s="1405"/>
      <c r="D125" s="1673"/>
      <c r="E125" s="1848"/>
      <c r="F125" s="1848"/>
      <c r="G125" s="1848"/>
      <c r="H125" s="1848"/>
      <c r="I125" s="1396">
        <f>I126</f>
        <v>0</v>
      </c>
      <c r="J125" s="1396">
        <f>J126</f>
        <v>0</v>
      </c>
      <c r="K125" s="1396">
        <f>K126</f>
        <v>0</v>
      </c>
      <c r="O125" s="33"/>
    </row>
    <row r="126" spans="1:16" ht="62.25" customHeight="1" x14ac:dyDescent="0.25">
      <c r="A126" s="252" t="s">
        <v>1074</v>
      </c>
      <c r="B126" s="1413" t="s">
        <v>1075</v>
      </c>
      <c r="C126" s="1413" t="s">
        <v>637</v>
      </c>
      <c r="D126" s="1419">
        <v>974</v>
      </c>
      <c r="E126" s="1419" t="s">
        <v>649</v>
      </c>
      <c r="F126" s="2240" t="s">
        <v>678</v>
      </c>
      <c r="G126" s="2240" t="s">
        <v>1076</v>
      </c>
      <c r="H126" s="2240" t="s">
        <v>652</v>
      </c>
      <c r="I126" s="2233">
        <v>0</v>
      </c>
      <c r="J126" s="2233">
        <v>0</v>
      </c>
      <c r="K126" s="2233">
        <v>0</v>
      </c>
      <c r="O126" s="33"/>
    </row>
    <row r="127" spans="1:16" ht="62.25" customHeight="1" x14ac:dyDescent="0.25">
      <c r="A127" s="1007" t="s">
        <v>111</v>
      </c>
      <c r="B127" s="101" t="s">
        <v>773</v>
      </c>
      <c r="C127" s="1410"/>
      <c r="D127" s="2241"/>
      <c r="E127" s="1637"/>
      <c r="F127" s="1637"/>
      <c r="G127" s="1637"/>
      <c r="H127" s="1637"/>
      <c r="I127" s="1401">
        <f>SUM(I128:I129)</f>
        <v>0</v>
      </c>
      <c r="J127" s="1401">
        <f>SUM(J128:J129)</f>
        <v>0</v>
      </c>
      <c r="K127" s="1401">
        <f>SUM(K128:K129)</f>
        <v>0</v>
      </c>
      <c r="O127" s="33"/>
    </row>
    <row r="128" spans="1:16" ht="62.25" customHeight="1" x14ac:dyDescent="0.25">
      <c r="A128" s="588" t="s">
        <v>112</v>
      </c>
      <c r="B128" s="599" t="s">
        <v>779</v>
      </c>
      <c r="C128" s="599" t="s">
        <v>578</v>
      </c>
      <c r="D128" s="590" t="s">
        <v>676</v>
      </c>
      <c r="E128" s="590" t="s">
        <v>649</v>
      </c>
      <c r="F128" s="523" t="s">
        <v>678</v>
      </c>
      <c r="G128" s="523" t="s">
        <v>1078</v>
      </c>
      <c r="H128" s="523" t="s">
        <v>652</v>
      </c>
      <c r="I128" s="257">
        <v>0</v>
      </c>
      <c r="J128" s="257">
        <v>0</v>
      </c>
      <c r="K128" s="258">
        <v>0</v>
      </c>
      <c r="O128" s="33"/>
    </row>
    <row r="129" spans="1:15" ht="62.25" customHeight="1" thickBot="1" x14ac:dyDescent="0.3">
      <c r="A129" s="603" t="s">
        <v>113</v>
      </c>
      <c r="B129" s="519" t="s">
        <v>780</v>
      </c>
      <c r="C129" s="519" t="s">
        <v>637</v>
      </c>
      <c r="D129" s="604">
        <v>974</v>
      </c>
      <c r="E129" s="604" t="s">
        <v>649</v>
      </c>
      <c r="F129" s="521" t="s">
        <v>678</v>
      </c>
      <c r="G129" s="521" t="s">
        <v>1079</v>
      </c>
      <c r="H129" s="521" t="s">
        <v>652</v>
      </c>
      <c r="I129" s="505">
        <v>0</v>
      </c>
      <c r="J129" s="505">
        <v>0</v>
      </c>
      <c r="K129" s="502">
        <v>0</v>
      </c>
      <c r="O129" s="33"/>
    </row>
    <row r="130" spans="1:15" ht="62.25" customHeight="1" thickBot="1" x14ac:dyDescent="0.3">
      <c r="A130" s="2224" t="s">
        <v>1080</v>
      </c>
      <c r="B130" s="1224" t="s">
        <v>1081</v>
      </c>
      <c r="C130" s="1224"/>
      <c r="D130" s="2242"/>
      <c r="E130" s="2243"/>
      <c r="F130" s="2243"/>
      <c r="G130" s="2243"/>
      <c r="H130" s="2244"/>
      <c r="I130" s="1225">
        <f>SUM(I131:I131)</f>
        <v>0</v>
      </c>
      <c r="J130" s="1225">
        <f>SUM(J131:J131)</f>
        <v>0</v>
      </c>
      <c r="K130" s="1226">
        <f>SUM(K131:K131)</f>
        <v>0</v>
      </c>
      <c r="O130" s="33"/>
    </row>
    <row r="131" spans="1:15" ht="62.25" customHeight="1" x14ac:dyDescent="0.25">
      <c r="A131" s="1774" t="s">
        <v>271</v>
      </c>
      <c r="B131" s="1804" t="s">
        <v>1082</v>
      </c>
      <c r="C131" s="339" t="s">
        <v>637</v>
      </c>
      <c r="D131" s="605" t="s">
        <v>698</v>
      </c>
      <c r="E131" s="590" t="s">
        <v>649</v>
      </c>
      <c r="F131" s="523" t="s">
        <v>678</v>
      </c>
      <c r="G131" s="593" t="s">
        <v>1083</v>
      </c>
      <c r="H131" s="593" t="s">
        <v>656</v>
      </c>
      <c r="I131" s="257">
        <v>0</v>
      </c>
      <c r="J131" s="257">
        <v>0</v>
      </c>
      <c r="K131" s="258">
        <v>0</v>
      </c>
      <c r="O131" s="33"/>
    </row>
    <row r="132" spans="1:15" ht="62.25" customHeight="1" x14ac:dyDescent="0.25">
      <c r="A132" s="1775"/>
      <c r="B132" s="1805"/>
      <c r="C132" s="339" t="s">
        <v>577</v>
      </c>
      <c r="D132" s="605" t="s">
        <v>698</v>
      </c>
      <c r="E132" s="590" t="s">
        <v>649</v>
      </c>
      <c r="F132" s="523" t="s">
        <v>678</v>
      </c>
      <c r="G132" s="593" t="s">
        <v>1083</v>
      </c>
      <c r="H132" s="593" t="s">
        <v>656</v>
      </c>
      <c r="I132" s="257">
        <v>0</v>
      </c>
      <c r="J132" s="257">
        <v>0</v>
      </c>
      <c r="K132" s="258">
        <v>0</v>
      </c>
      <c r="O132" s="33"/>
    </row>
    <row r="133" spans="1:15" ht="62.25" customHeight="1" thickBot="1" x14ac:dyDescent="0.3">
      <c r="A133" s="1734"/>
      <c r="B133" s="1806"/>
      <c r="C133" s="572" t="s">
        <v>578</v>
      </c>
      <c r="D133" s="285" t="s">
        <v>698</v>
      </c>
      <c r="E133" s="285" t="s">
        <v>649</v>
      </c>
      <c r="F133" s="284" t="s">
        <v>678</v>
      </c>
      <c r="G133" s="593" t="s">
        <v>1083</v>
      </c>
      <c r="H133" s="593" t="s">
        <v>656</v>
      </c>
      <c r="I133" s="261">
        <v>0</v>
      </c>
      <c r="J133" s="261">
        <v>0</v>
      </c>
      <c r="K133" s="262">
        <v>0</v>
      </c>
      <c r="O133" s="33"/>
    </row>
    <row r="134" spans="1:15" ht="29.25" thickBot="1" x14ac:dyDescent="0.3">
      <c r="A134" s="2245" t="s">
        <v>1084</v>
      </c>
      <c r="B134" s="2246" t="s">
        <v>1085</v>
      </c>
      <c r="C134" s="2246"/>
      <c r="D134" s="1674"/>
      <c r="E134" s="1674"/>
      <c r="F134" s="1674"/>
      <c r="G134" s="1674"/>
      <c r="H134" s="1674"/>
      <c r="I134" s="2207">
        <f>I135+I136</f>
        <v>3390000</v>
      </c>
      <c r="J134" s="2207">
        <f>J135+J136</f>
        <v>3390000</v>
      </c>
      <c r="K134" s="2207">
        <f>K135+K136</f>
        <v>631059.28</v>
      </c>
      <c r="O134" s="33"/>
    </row>
    <row r="135" spans="1:15" ht="120" x14ac:dyDescent="0.25">
      <c r="A135" s="296" t="s">
        <v>828</v>
      </c>
      <c r="B135" s="290" t="s">
        <v>76</v>
      </c>
      <c r="C135" s="279" t="s">
        <v>578</v>
      </c>
      <c r="D135" s="280">
        <v>974</v>
      </c>
      <c r="E135" s="280" t="s">
        <v>670</v>
      </c>
      <c r="F135" s="281" t="s">
        <v>674</v>
      </c>
      <c r="G135" s="281" t="s">
        <v>1086</v>
      </c>
      <c r="H135" s="281" t="s">
        <v>675</v>
      </c>
      <c r="I135" s="274">
        <v>3390000</v>
      </c>
      <c r="J135" s="274">
        <v>3390000</v>
      </c>
      <c r="K135" s="275">
        <v>631059.28</v>
      </c>
      <c r="O135" s="33"/>
    </row>
    <row r="136" spans="1:15" ht="108.75" customHeight="1" x14ac:dyDescent="0.25">
      <c r="A136" s="603" t="s">
        <v>1087</v>
      </c>
      <c r="B136" s="606" t="s">
        <v>1088</v>
      </c>
      <c r="C136" s="519" t="s">
        <v>578</v>
      </c>
      <c r="D136" s="604">
        <v>974</v>
      </c>
      <c r="E136" s="604" t="s">
        <v>670</v>
      </c>
      <c r="F136" s="908" t="s">
        <v>674</v>
      </c>
      <c r="G136" s="908" t="s">
        <v>693</v>
      </c>
      <c r="H136" s="908" t="s">
        <v>679</v>
      </c>
      <c r="I136" s="505">
        <v>0</v>
      </c>
      <c r="J136" s="505">
        <v>0</v>
      </c>
      <c r="K136" s="502">
        <v>0</v>
      </c>
      <c r="L136" s="11" t="e">
        <f>I142+#REF!+I160+I162</f>
        <v>#REF!</v>
      </c>
      <c r="M136" s="11" t="e">
        <f>I136-L136</f>
        <v>#REF!</v>
      </c>
      <c r="O136" s="33"/>
    </row>
    <row r="137" spans="1:15" s="883" customFormat="1" ht="127.5" customHeight="1" x14ac:dyDescent="0.25">
      <c r="A137" s="1007" t="s">
        <v>830</v>
      </c>
      <c r="B137" s="1410" t="s">
        <v>1420</v>
      </c>
      <c r="C137" s="1410"/>
      <c r="D137" s="1229"/>
      <c r="E137" s="1229"/>
      <c r="F137" s="2247"/>
      <c r="G137" s="2247"/>
      <c r="H137" s="2247"/>
      <c r="I137" s="2248">
        <f>I138+I139</f>
        <v>0</v>
      </c>
      <c r="J137" s="2248">
        <f>J138+J139</f>
        <v>1360459.1</v>
      </c>
      <c r="K137" s="2248">
        <f>K138+K139</f>
        <v>0</v>
      </c>
      <c r="L137" s="747"/>
      <c r="M137" s="747"/>
      <c r="O137" s="33"/>
    </row>
    <row r="138" spans="1:15" s="883" customFormat="1" ht="42.75" customHeight="1" x14ac:dyDescent="0.25">
      <c r="A138" s="2249" t="s">
        <v>1413</v>
      </c>
      <c r="B138" s="1721"/>
      <c r="C138" s="1431" t="s">
        <v>577</v>
      </c>
      <c r="D138" s="1419" t="s">
        <v>698</v>
      </c>
      <c r="E138" s="1419" t="s">
        <v>649</v>
      </c>
      <c r="F138" s="2240" t="s">
        <v>678</v>
      </c>
      <c r="G138" s="2240" t="s">
        <v>1421</v>
      </c>
      <c r="H138" s="2240" t="s">
        <v>662</v>
      </c>
      <c r="I138" s="2233">
        <v>0</v>
      </c>
      <c r="J138" s="2233">
        <v>1044900</v>
      </c>
      <c r="K138" s="2233">
        <v>0</v>
      </c>
      <c r="L138" s="747"/>
      <c r="M138" s="747"/>
      <c r="O138" s="33"/>
    </row>
    <row r="139" spans="1:15" s="883" customFormat="1" ht="43.5" customHeight="1" x14ac:dyDescent="0.25">
      <c r="A139" s="2250"/>
      <c r="B139" s="2251"/>
      <c r="C139" s="1431" t="s">
        <v>577</v>
      </c>
      <c r="D139" s="1419" t="s">
        <v>698</v>
      </c>
      <c r="E139" s="1419" t="s">
        <v>649</v>
      </c>
      <c r="F139" s="2240" t="s">
        <v>678</v>
      </c>
      <c r="G139" s="2240" t="s">
        <v>1422</v>
      </c>
      <c r="H139" s="2240" t="s">
        <v>664</v>
      </c>
      <c r="I139" s="2233">
        <v>0</v>
      </c>
      <c r="J139" s="2233">
        <v>315559.09999999998</v>
      </c>
      <c r="K139" s="2233">
        <v>0</v>
      </c>
      <c r="L139" s="747"/>
      <c r="M139" s="747"/>
      <c r="O139" s="33"/>
    </row>
    <row r="140" spans="1:15" ht="29.25" customHeight="1" thickBot="1" x14ac:dyDescent="0.3">
      <c r="A140" s="1810" t="s">
        <v>115</v>
      </c>
      <c r="B140" s="2029" t="s">
        <v>1112</v>
      </c>
      <c r="C140" s="1230" t="s">
        <v>636</v>
      </c>
      <c r="D140" s="1231"/>
      <c r="E140" s="1231"/>
      <c r="F140" s="1231"/>
      <c r="G140" s="1231"/>
      <c r="H140" s="1231"/>
      <c r="I140" s="2252">
        <f>I141+I142</f>
        <v>49034511.329999998</v>
      </c>
      <c r="J140" s="2252">
        <f>J141+J142</f>
        <v>49391271.329999998</v>
      </c>
      <c r="K140" s="2252">
        <f>K141+K142</f>
        <v>26144374.719999999</v>
      </c>
      <c r="O140" s="33"/>
    </row>
    <row r="141" spans="1:15" ht="80.25" customHeight="1" x14ac:dyDescent="0.25">
      <c r="A141" s="1811"/>
      <c r="B141" s="2253"/>
      <c r="C141" s="2254" t="s">
        <v>578</v>
      </c>
      <c r="D141" s="79"/>
      <c r="E141" s="79"/>
      <c r="F141" s="79"/>
      <c r="G141" s="79"/>
      <c r="H141" s="79"/>
      <c r="I141" s="2220">
        <f>I153+I158+I159+I160+I164+I165</f>
        <v>4932707.95</v>
      </c>
      <c r="J141" s="2220">
        <f>J153+J158+J159+J160+J164+J165</f>
        <v>4932707.95</v>
      </c>
      <c r="K141" s="2220">
        <f>K153+K158+K159+K160+K164+K165</f>
        <v>2169882.2800000003</v>
      </c>
      <c r="O141" s="33"/>
    </row>
    <row r="142" spans="1:15" ht="73.5" customHeight="1" thickBot="1" x14ac:dyDescent="0.3">
      <c r="A142" s="1812"/>
      <c r="B142" s="2255"/>
      <c r="C142" s="2256" t="s">
        <v>637</v>
      </c>
      <c r="D142" s="1232"/>
      <c r="E142" s="1232"/>
      <c r="F142" s="1232"/>
      <c r="G142" s="1232"/>
      <c r="H142" s="1232"/>
      <c r="I142" s="2223">
        <f>I144+I145+I146+I147+I148+I149+I150+I151+I152+I154+I156+I157+I162+I167</f>
        <v>44101803.379999995</v>
      </c>
      <c r="J142" s="2223">
        <f>J144+J145+J146+J147+J148+J149+J150+J151+J152+J154+J156+J157+J162+J167</f>
        <v>44458563.379999995</v>
      </c>
      <c r="K142" s="2223">
        <f>K144+K145+K146+K147+K148+K149+K150+K151+K152+K154+K156+K157+K162+K167</f>
        <v>23974492.439999998</v>
      </c>
      <c r="O142" s="33"/>
    </row>
    <row r="143" spans="1:15" ht="74.25" customHeight="1" thickBot="1" x14ac:dyDescent="0.3">
      <c r="A143" s="1233" t="s">
        <v>595</v>
      </c>
      <c r="B143" s="101" t="s">
        <v>116</v>
      </c>
      <c r="C143" s="101"/>
      <c r="D143" s="2257"/>
      <c r="E143" s="2258"/>
      <c r="F143" s="2258"/>
      <c r="G143" s="2258"/>
      <c r="H143" s="2258"/>
      <c r="I143" s="2217">
        <f>SUM(I144:I152)</f>
        <v>39014723.379999995</v>
      </c>
      <c r="J143" s="2217">
        <f>SUM(J144:J152)</f>
        <v>39371483.379999995</v>
      </c>
      <c r="K143" s="2217">
        <f>SUM(K144:K152)</f>
        <v>22187419.439999998</v>
      </c>
      <c r="O143" s="33"/>
    </row>
    <row r="144" spans="1:15" ht="30" x14ac:dyDescent="0.25">
      <c r="A144" s="52" t="s">
        <v>117</v>
      </c>
      <c r="B144" s="609" t="s">
        <v>575</v>
      </c>
      <c r="C144" s="268" t="s">
        <v>637</v>
      </c>
      <c r="D144" s="269">
        <v>974</v>
      </c>
      <c r="E144" s="269" t="s">
        <v>649</v>
      </c>
      <c r="F144" s="270" t="s">
        <v>674</v>
      </c>
      <c r="G144" s="270" t="s">
        <v>774</v>
      </c>
      <c r="H144" s="270" t="s">
        <v>652</v>
      </c>
      <c r="I144" s="259">
        <v>0</v>
      </c>
      <c r="J144" s="259">
        <v>0</v>
      </c>
      <c r="K144" s="260">
        <v>0</v>
      </c>
      <c r="O144" s="33"/>
    </row>
    <row r="145" spans="1:16" ht="65.25" customHeight="1" x14ac:dyDescent="0.25">
      <c r="A145" s="277" t="s">
        <v>118</v>
      </c>
      <c r="B145" s="267" t="s">
        <v>771</v>
      </c>
      <c r="C145" s="268" t="s">
        <v>637</v>
      </c>
      <c r="D145" s="269">
        <v>974</v>
      </c>
      <c r="E145" s="269" t="s">
        <v>649</v>
      </c>
      <c r="F145" s="270" t="s">
        <v>674</v>
      </c>
      <c r="G145" s="270" t="s">
        <v>774</v>
      </c>
      <c r="H145" s="270" t="s">
        <v>679</v>
      </c>
      <c r="I145" s="259">
        <v>0</v>
      </c>
      <c r="J145" s="259">
        <v>0</v>
      </c>
      <c r="K145" s="260">
        <v>0</v>
      </c>
      <c r="L145" s="260">
        <v>225000</v>
      </c>
      <c r="O145" s="33"/>
    </row>
    <row r="146" spans="1:16" ht="65.25" customHeight="1" x14ac:dyDescent="0.25">
      <c r="A146" s="278" t="s">
        <v>775</v>
      </c>
      <c r="B146" s="267" t="s">
        <v>776</v>
      </c>
      <c r="C146" s="268" t="s">
        <v>637</v>
      </c>
      <c r="D146" s="269">
        <v>974</v>
      </c>
      <c r="E146" s="269" t="s">
        <v>649</v>
      </c>
      <c r="F146" s="270" t="s">
        <v>674</v>
      </c>
      <c r="G146" s="270" t="s">
        <v>777</v>
      </c>
      <c r="H146" s="270" t="s">
        <v>679</v>
      </c>
      <c r="I146" s="259">
        <v>0</v>
      </c>
      <c r="J146" s="259">
        <v>0</v>
      </c>
      <c r="K146" s="260">
        <v>0</v>
      </c>
      <c r="L146" s="260">
        <v>144190</v>
      </c>
      <c r="O146" s="33"/>
    </row>
    <row r="147" spans="1:16" ht="65.25" customHeight="1" x14ac:dyDescent="0.25">
      <c r="A147" s="277" t="s">
        <v>122</v>
      </c>
      <c r="B147" s="247" t="s">
        <v>89</v>
      </c>
      <c r="C147" s="268" t="s">
        <v>637</v>
      </c>
      <c r="D147" s="272">
        <v>974</v>
      </c>
      <c r="E147" s="272" t="s">
        <v>649</v>
      </c>
      <c r="F147" s="270" t="s">
        <v>674</v>
      </c>
      <c r="G147" s="270" t="s">
        <v>1089</v>
      </c>
      <c r="H147" s="270" t="s">
        <v>652</v>
      </c>
      <c r="I147" s="259">
        <v>0</v>
      </c>
      <c r="J147" s="259">
        <v>0</v>
      </c>
      <c r="K147" s="260">
        <v>0</v>
      </c>
      <c r="L147" s="607"/>
      <c r="O147" s="33"/>
    </row>
    <row r="148" spans="1:16" ht="77.25" customHeight="1" thickBot="1" x14ac:dyDescent="0.3">
      <c r="A148" s="277" t="s">
        <v>124</v>
      </c>
      <c r="B148" s="608" t="s">
        <v>1090</v>
      </c>
      <c r="C148" s="268" t="s">
        <v>637</v>
      </c>
      <c r="D148" s="272">
        <v>974</v>
      </c>
      <c r="E148" s="272" t="s">
        <v>649</v>
      </c>
      <c r="F148" s="270" t="s">
        <v>674</v>
      </c>
      <c r="G148" s="270" t="s">
        <v>1091</v>
      </c>
      <c r="H148" s="270" t="s">
        <v>687</v>
      </c>
      <c r="I148" s="259">
        <v>0</v>
      </c>
      <c r="J148" s="259">
        <v>0</v>
      </c>
      <c r="K148" s="260">
        <v>0</v>
      </c>
      <c r="L148" s="607"/>
      <c r="O148" s="33"/>
    </row>
    <row r="149" spans="1:16" ht="75" customHeight="1" x14ac:dyDescent="0.25">
      <c r="A149" s="610" t="s">
        <v>126</v>
      </c>
      <c r="B149" s="247" t="s">
        <v>1096</v>
      </c>
      <c r="C149" s="513" t="s">
        <v>637</v>
      </c>
      <c r="D149" s="272" t="s">
        <v>1097</v>
      </c>
      <c r="E149" s="272" t="s">
        <v>649</v>
      </c>
      <c r="F149" s="270" t="s">
        <v>674</v>
      </c>
      <c r="G149" s="270" t="s">
        <v>694</v>
      </c>
      <c r="H149" s="270" t="s">
        <v>687</v>
      </c>
      <c r="I149" s="259">
        <v>7846300</v>
      </c>
      <c r="J149" s="259">
        <v>7846300</v>
      </c>
      <c r="K149" s="260">
        <v>4483011.4000000004</v>
      </c>
      <c r="L149" s="259">
        <v>5530905.0099999998</v>
      </c>
      <c r="O149" s="33"/>
    </row>
    <row r="150" spans="1:16" ht="45" x14ac:dyDescent="0.25">
      <c r="A150" s="610" t="s">
        <v>127</v>
      </c>
      <c r="B150" s="511" t="s">
        <v>125</v>
      </c>
      <c r="C150" s="511" t="s">
        <v>637</v>
      </c>
      <c r="D150" s="269" t="s">
        <v>1097</v>
      </c>
      <c r="E150" s="269" t="s">
        <v>649</v>
      </c>
      <c r="F150" s="270" t="s">
        <v>674</v>
      </c>
      <c r="G150" s="270" t="s">
        <v>695</v>
      </c>
      <c r="H150" s="270" t="s">
        <v>687</v>
      </c>
      <c r="I150" s="259">
        <v>253700</v>
      </c>
      <c r="J150" s="259">
        <v>253700</v>
      </c>
      <c r="K150" s="260">
        <v>164405.85</v>
      </c>
      <c r="L150" s="259">
        <v>1160.81</v>
      </c>
      <c r="O150" s="33"/>
    </row>
    <row r="151" spans="1:16" ht="60" x14ac:dyDescent="0.25">
      <c r="A151" s="288" t="s">
        <v>1092</v>
      </c>
      <c r="B151" s="247" t="s">
        <v>123</v>
      </c>
      <c r="C151" s="247" t="s">
        <v>637</v>
      </c>
      <c r="D151" s="269">
        <v>974</v>
      </c>
      <c r="E151" s="269" t="s">
        <v>649</v>
      </c>
      <c r="F151" s="270" t="s">
        <v>674</v>
      </c>
      <c r="G151" s="270" t="s">
        <v>696</v>
      </c>
      <c r="H151" s="270" t="s">
        <v>687</v>
      </c>
      <c r="I151" s="259">
        <v>30464108.800000001</v>
      </c>
      <c r="J151" s="259">
        <v>30520468.800000001</v>
      </c>
      <c r="K151" s="260">
        <v>17081492.449999999</v>
      </c>
      <c r="L151" s="259">
        <v>233622.95</v>
      </c>
      <c r="O151" s="33"/>
    </row>
    <row r="152" spans="1:16" ht="61.5" customHeight="1" x14ac:dyDescent="0.25">
      <c r="A152" s="288" t="s">
        <v>1093</v>
      </c>
      <c r="B152" s="247" t="s">
        <v>125</v>
      </c>
      <c r="C152" s="247" t="s">
        <v>637</v>
      </c>
      <c r="D152" s="269">
        <v>974</v>
      </c>
      <c r="E152" s="269" t="s">
        <v>649</v>
      </c>
      <c r="F152" s="270" t="s">
        <v>674</v>
      </c>
      <c r="G152" s="270" t="s">
        <v>697</v>
      </c>
      <c r="H152" s="270" t="s">
        <v>687</v>
      </c>
      <c r="I152" s="259">
        <v>450614.58</v>
      </c>
      <c r="J152" s="259">
        <v>751014.58</v>
      </c>
      <c r="K152" s="260">
        <v>458509.74</v>
      </c>
      <c r="L152" s="259">
        <v>29547330</v>
      </c>
      <c r="O152" s="33"/>
    </row>
    <row r="153" spans="1:16" ht="90" x14ac:dyDescent="0.25">
      <c r="A153" s="295" t="s">
        <v>1094</v>
      </c>
      <c r="B153" s="290" t="s">
        <v>1098</v>
      </c>
      <c r="C153" s="247" t="s">
        <v>578</v>
      </c>
      <c r="D153" s="272">
        <v>974</v>
      </c>
      <c r="E153" s="272" t="s">
        <v>649</v>
      </c>
      <c r="F153" s="270" t="s">
        <v>674</v>
      </c>
      <c r="G153" s="270" t="s">
        <v>1099</v>
      </c>
      <c r="H153" s="270" t="s">
        <v>652</v>
      </c>
      <c r="I153" s="259">
        <v>0</v>
      </c>
      <c r="J153" s="259">
        <v>0</v>
      </c>
      <c r="K153" s="259">
        <v>0</v>
      </c>
      <c r="L153" s="612">
        <v>565000</v>
      </c>
      <c r="O153" s="33"/>
    </row>
    <row r="154" spans="1:16" ht="90" x14ac:dyDescent="0.25">
      <c r="A154" s="295" t="s">
        <v>1095</v>
      </c>
      <c r="B154" s="290" t="s">
        <v>1100</v>
      </c>
      <c r="C154" s="247" t="s">
        <v>637</v>
      </c>
      <c r="D154" s="272">
        <v>974</v>
      </c>
      <c r="E154" s="272" t="s">
        <v>649</v>
      </c>
      <c r="F154" s="270" t="s">
        <v>674</v>
      </c>
      <c r="G154" s="270" t="s">
        <v>1101</v>
      </c>
      <c r="H154" s="270" t="s">
        <v>652</v>
      </c>
      <c r="I154" s="259">
        <v>0</v>
      </c>
      <c r="J154" s="259">
        <v>0</v>
      </c>
      <c r="K154" s="259">
        <v>0</v>
      </c>
      <c r="L154" s="611"/>
      <c r="O154" s="33"/>
    </row>
    <row r="155" spans="1:16" ht="43.5" thickBot="1" x14ac:dyDescent="0.3">
      <c r="A155" s="1222" t="s">
        <v>596</v>
      </c>
      <c r="B155" s="2203" t="s">
        <v>128</v>
      </c>
      <c r="C155" s="2229"/>
      <c r="D155" s="1417"/>
      <c r="E155" s="1394"/>
      <c r="F155" s="1394"/>
      <c r="G155" s="1394"/>
      <c r="H155" s="1394"/>
      <c r="I155" s="2207">
        <f>I156+I157+I158+I159+I160</f>
        <v>4402707.95</v>
      </c>
      <c r="J155" s="2207">
        <f>J156+J157+J158+J159+J160</f>
        <v>4402707.95</v>
      </c>
      <c r="K155" s="2207">
        <f>K156+K157+K158+K159+K160</f>
        <v>2508759.63</v>
      </c>
      <c r="L155" s="43"/>
      <c r="M155" s="43"/>
      <c r="N155" s="43"/>
      <c r="O155" s="2259"/>
    </row>
    <row r="156" spans="1:16" ht="71.25" customHeight="1" x14ac:dyDescent="0.25">
      <c r="A156" s="296" t="s">
        <v>129</v>
      </c>
      <c r="B156" s="279" t="s">
        <v>130</v>
      </c>
      <c r="C156" s="279" t="s">
        <v>637</v>
      </c>
      <c r="D156" s="280" t="s">
        <v>698</v>
      </c>
      <c r="E156" s="280" t="s">
        <v>649</v>
      </c>
      <c r="F156" s="281" t="s">
        <v>649</v>
      </c>
      <c r="G156" s="281" t="s">
        <v>699</v>
      </c>
      <c r="H156" s="281" t="s">
        <v>652</v>
      </c>
      <c r="I156" s="274">
        <v>400000</v>
      </c>
      <c r="J156" s="274">
        <v>400000</v>
      </c>
      <c r="K156" s="275">
        <v>264235</v>
      </c>
      <c r="L156" s="275">
        <v>416000</v>
      </c>
      <c r="O156" s="33"/>
      <c r="P156" s="33"/>
    </row>
    <row r="157" spans="1:16" ht="48" customHeight="1" x14ac:dyDescent="0.25">
      <c r="A157" s="288" t="s">
        <v>131</v>
      </c>
      <c r="B157" s="247" t="s">
        <v>132</v>
      </c>
      <c r="C157" s="247" t="s">
        <v>637</v>
      </c>
      <c r="D157" s="269" t="s">
        <v>698</v>
      </c>
      <c r="E157" s="269" t="s">
        <v>649</v>
      </c>
      <c r="F157" s="270" t="s">
        <v>649</v>
      </c>
      <c r="G157" s="270" t="s">
        <v>699</v>
      </c>
      <c r="H157" s="270" t="s">
        <v>679</v>
      </c>
      <c r="I157" s="259">
        <v>350000</v>
      </c>
      <c r="J157" s="259">
        <v>350000</v>
      </c>
      <c r="K157" s="260">
        <v>214642.35</v>
      </c>
      <c r="L157" s="260">
        <v>0</v>
      </c>
      <c r="O157" s="33"/>
    </row>
    <row r="158" spans="1:16" ht="65.25" customHeight="1" x14ac:dyDescent="0.25">
      <c r="A158" s="1776" t="s">
        <v>133</v>
      </c>
      <c r="B158" s="1593" t="s">
        <v>579</v>
      </c>
      <c r="C158" s="247" t="s">
        <v>578</v>
      </c>
      <c r="D158" s="272" t="s">
        <v>698</v>
      </c>
      <c r="E158" s="272" t="s">
        <v>649</v>
      </c>
      <c r="F158" s="270" t="s">
        <v>649</v>
      </c>
      <c r="G158" s="270" t="s">
        <v>700</v>
      </c>
      <c r="H158" s="270" t="s">
        <v>652</v>
      </c>
      <c r="I158" s="259">
        <v>2424590</v>
      </c>
      <c r="J158" s="259">
        <v>2424590</v>
      </c>
      <c r="K158" s="260">
        <v>1165346.8</v>
      </c>
      <c r="L158" s="260">
        <v>1434291.63</v>
      </c>
      <c r="O158" s="33"/>
      <c r="P158" s="33"/>
    </row>
    <row r="159" spans="1:16" ht="67.5" customHeight="1" x14ac:dyDescent="0.25">
      <c r="A159" s="1777"/>
      <c r="B159" s="1594"/>
      <c r="C159" s="247" t="s">
        <v>578</v>
      </c>
      <c r="D159" s="272" t="s">
        <v>698</v>
      </c>
      <c r="E159" s="272" t="s">
        <v>649</v>
      </c>
      <c r="F159" s="270" t="s">
        <v>649</v>
      </c>
      <c r="G159" s="270" t="s">
        <v>700</v>
      </c>
      <c r="H159" s="270" t="s">
        <v>675</v>
      </c>
      <c r="I159" s="259">
        <v>300000</v>
      </c>
      <c r="J159" s="259">
        <v>300000</v>
      </c>
      <c r="K159" s="260">
        <v>78267.5</v>
      </c>
      <c r="L159" s="260">
        <v>120000</v>
      </c>
      <c r="O159" s="33"/>
    </row>
    <row r="160" spans="1:16" ht="96" customHeight="1" thickBot="1" x14ac:dyDescent="0.3">
      <c r="A160" s="297" t="s">
        <v>134</v>
      </c>
      <c r="B160" s="282" t="s">
        <v>135</v>
      </c>
      <c r="C160" s="282" t="s">
        <v>578</v>
      </c>
      <c r="D160" s="283" t="s">
        <v>698</v>
      </c>
      <c r="E160" s="283" t="s">
        <v>649</v>
      </c>
      <c r="F160" s="284" t="s">
        <v>649</v>
      </c>
      <c r="G160" s="284" t="s">
        <v>700</v>
      </c>
      <c r="H160" s="284" t="s">
        <v>679</v>
      </c>
      <c r="I160" s="261">
        <v>928117.95</v>
      </c>
      <c r="J160" s="261">
        <v>928117.95</v>
      </c>
      <c r="K160" s="262">
        <v>786267.98</v>
      </c>
      <c r="L160" s="262">
        <v>0</v>
      </c>
      <c r="O160" s="33"/>
    </row>
    <row r="161" spans="1:16" ht="86.25" thickBot="1" x14ac:dyDescent="0.3">
      <c r="A161" s="1234" t="s">
        <v>586</v>
      </c>
      <c r="B161" s="1235" t="s">
        <v>136</v>
      </c>
      <c r="C161" s="2260"/>
      <c r="D161" s="2242"/>
      <c r="E161" s="2243"/>
      <c r="F161" s="2243"/>
      <c r="G161" s="2243"/>
      <c r="H161" s="2244"/>
      <c r="I161" s="1228">
        <f>I162</f>
        <v>100000</v>
      </c>
      <c r="J161" s="1228">
        <f>J162</f>
        <v>100000</v>
      </c>
      <c r="K161" s="1228">
        <f>K162</f>
        <v>47167</v>
      </c>
      <c r="O161" s="33"/>
    </row>
    <row r="162" spans="1:16" ht="30.75" thickBot="1" x14ac:dyDescent="0.3">
      <c r="A162" s="85" t="s">
        <v>137</v>
      </c>
      <c r="B162" s="244" t="s">
        <v>138</v>
      </c>
      <c r="C162" s="244"/>
      <c r="D162" s="70" t="s">
        <v>698</v>
      </c>
      <c r="E162" s="70" t="s">
        <v>649</v>
      </c>
      <c r="F162" s="70" t="s">
        <v>649</v>
      </c>
      <c r="G162" s="70" t="s">
        <v>701</v>
      </c>
      <c r="H162" s="70" t="s">
        <v>652</v>
      </c>
      <c r="I162" s="256">
        <v>100000</v>
      </c>
      <c r="J162" s="256">
        <v>100000</v>
      </c>
      <c r="K162" s="256">
        <v>47167</v>
      </c>
      <c r="O162" s="33"/>
    </row>
    <row r="163" spans="1:16" ht="43.5" thickBot="1" x14ac:dyDescent="0.3">
      <c r="A163" s="1222" t="s">
        <v>598</v>
      </c>
      <c r="B163" s="1433" t="s">
        <v>1051</v>
      </c>
      <c r="C163" s="1433" t="s">
        <v>578</v>
      </c>
      <c r="D163" s="2234"/>
      <c r="E163" s="2235"/>
      <c r="F163" s="2235"/>
      <c r="G163" s="2235"/>
      <c r="H163" s="2236"/>
      <c r="I163" s="2207">
        <f>SUM(I164:I165)</f>
        <v>1280000</v>
      </c>
      <c r="J163" s="2207">
        <f>SUM(J164:J165)</f>
        <v>1280000</v>
      </c>
      <c r="K163" s="2261">
        <f>SUM(K164:K165)</f>
        <v>140000</v>
      </c>
      <c r="O163" s="33"/>
    </row>
    <row r="164" spans="1:16" ht="159.75" customHeight="1" x14ac:dyDescent="0.25">
      <c r="A164" s="296" t="s">
        <v>139</v>
      </c>
      <c r="B164" s="279" t="s">
        <v>76</v>
      </c>
      <c r="C164" s="279" t="s">
        <v>578</v>
      </c>
      <c r="D164" s="280" t="s">
        <v>698</v>
      </c>
      <c r="E164" s="280" t="s">
        <v>670</v>
      </c>
      <c r="F164" s="281" t="s">
        <v>674</v>
      </c>
      <c r="G164" s="281" t="s">
        <v>778</v>
      </c>
      <c r="H164" s="281" t="s">
        <v>675</v>
      </c>
      <c r="I164" s="274">
        <v>1280000</v>
      </c>
      <c r="J164" s="274">
        <v>1280000</v>
      </c>
      <c r="K164" s="275">
        <v>140000</v>
      </c>
      <c r="L164" s="275">
        <v>990000</v>
      </c>
      <c r="O164" s="33"/>
    </row>
    <row r="165" spans="1:16" ht="156" customHeight="1" thickBot="1" x14ac:dyDescent="0.3">
      <c r="A165" s="297" t="s">
        <v>140</v>
      </c>
      <c r="B165" s="282" t="s">
        <v>114</v>
      </c>
      <c r="C165" s="282" t="s">
        <v>578</v>
      </c>
      <c r="D165" s="285" t="s">
        <v>698</v>
      </c>
      <c r="E165" s="285" t="s">
        <v>670</v>
      </c>
      <c r="F165" s="284" t="s">
        <v>674</v>
      </c>
      <c r="G165" s="284" t="s">
        <v>778</v>
      </c>
      <c r="H165" s="284" t="s">
        <v>679</v>
      </c>
      <c r="I165" s="261">
        <v>0</v>
      </c>
      <c r="J165" s="261">
        <v>0</v>
      </c>
      <c r="K165" s="262">
        <v>0</v>
      </c>
      <c r="L165" s="262">
        <v>160000</v>
      </c>
      <c r="O165" s="33"/>
    </row>
    <row r="166" spans="1:16" ht="156" customHeight="1" thickBot="1" x14ac:dyDescent="0.3">
      <c r="A166" s="1234" t="s">
        <v>600</v>
      </c>
      <c r="B166" s="1235" t="s">
        <v>1102</v>
      </c>
      <c r="C166" s="1236" t="s">
        <v>637</v>
      </c>
      <c r="D166" s="2242"/>
      <c r="E166" s="2243"/>
      <c r="F166" s="2243"/>
      <c r="G166" s="2243"/>
      <c r="H166" s="2244"/>
      <c r="I166" s="1228">
        <f>SUM(I167)</f>
        <v>4237080</v>
      </c>
      <c r="J166" s="1228">
        <f>SUM(J167)</f>
        <v>4237080</v>
      </c>
      <c r="K166" s="2262">
        <f>(K167)</f>
        <v>1261028.6499999999</v>
      </c>
      <c r="L166" s="611"/>
      <c r="O166" s="33"/>
    </row>
    <row r="167" spans="1:16" ht="156" customHeight="1" thickBot="1" x14ac:dyDescent="0.3">
      <c r="A167" s="581" t="s">
        <v>1103</v>
      </c>
      <c r="B167" s="617" t="s">
        <v>1104</v>
      </c>
      <c r="C167" s="617" t="s">
        <v>637</v>
      </c>
      <c r="D167" s="577" t="s">
        <v>698</v>
      </c>
      <c r="E167" s="577" t="s">
        <v>649</v>
      </c>
      <c r="F167" s="577" t="s">
        <v>674</v>
      </c>
      <c r="G167" s="577" t="s">
        <v>1105</v>
      </c>
      <c r="H167" s="577" t="s">
        <v>1106</v>
      </c>
      <c r="I167" s="618">
        <v>4237080</v>
      </c>
      <c r="J167" s="618">
        <v>4237080</v>
      </c>
      <c r="K167" s="619">
        <v>1261028.6499999999</v>
      </c>
      <c r="L167" s="611"/>
      <c r="O167" s="33"/>
    </row>
    <row r="168" spans="1:16" ht="63.75" customHeight="1" thickBot="1" x14ac:dyDescent="0.3">
      <c r="A168" s="1234" t="s">
        <v>141</v>
      </c>
      <c r="B168" s="1235" t="s">
        <v>1111</v>
      </c>
      <c r="C168" s="1236" t="s">
        <v>637</v>
      </c>
      <c r="D168" s="1237"/>
      <c r="E168" s="1237"/>
      <c r="F168" s="1237"/>
      <c r="G168" s="1237"/>
      <c r="H168" s="1237"/>
      <c r="I168" s="1228">
        <f>I169+I179</f>
        <v>33560078.93</v>
      </c>
      <c r="J168" s="1228">
        <f>J169+J179</f>
        <v>33698991.93</v>
      </c>
      <c r="K168" s="1228">
        <f>K169+K179</f>
        <v>14615804.520000001</v>
      </c>
      <c r="O168" s="33"/>
    </row>
    <row r="169" spans="1:16" ht="54.75" customHeight="1" thickBot="1" x14ac:dyDescent="0.3">
      <c r="A169" s="1233" t="s">
        <v>605</v>
      </c>
      <c r="B169" s="1238" t="s">
        <v>631</v>
      </c>
      <c r="C169" s="1239"/>
      <c r="D169" s="1784"/>
      <c r="E169" s="1785"/>
      <c r="F169" s="1785"/>
      <c r="G169" s="1785"/>
      <c r="H169" s="1786"/>
      <c r="I169" s="1240">
        <f>I170+I171+I172+I173+I174+I175+I176+I177+I178</f>
        <v>32596078.93</v>
      </c>
      <c r="J169" s="1240">
        <f>J170+J171+J172+J173+J174+J175+J176+J177+J178</f>
        <v>32734991.93</v>
      </c>
      <c r="K169" s="1240">
        <f>K170+K171+K172+K173+K174+K175+K176+K177+K178</f>
        <v>13875659.520000001</v>
      </c>
      <c r="O169" s="33"/>
    </row>
    <row r="170" spans="1:16" ht="31.5" customHeight="1" x14ac:dyDescent="0.25">
      <c r="A170" s="620" t="s">
        <v>632</v>
      </c>
      <c r="B170" s="286" t="s">
        <v>89</v>
      </c>
      <c r="C170" s="286" t="s">
        <v>637</v>
      </c>
      <c r="D170" s="280" t="s">
        <v>698</v>
      </c>
      <c r="E170" s="280" t="s">
        <v>649</v>
      </c>
      <c r="F170" s="281" t="s">
        <v>702</v>
      </c>
      <c r="G170" s="281" t="s">
        <v>703</v>
      </c>
      <c r="H170" s="281" t="s">
        <v>652</v>
      </c>
      <c r="I170" s="274">
        <v>176400</v>
      </c>
      <c r="J170" s="274">
        <v>176400</v>
      </c>
      <c r="K170" s="275">
        <v>39360</v>
      </c>
      <c r="O170" s="33"/>
    </row>
    <row r="171" spans="1:16" ht="15" customHeight="1" x14ac:dyDescent="0.25">
      <c r="A171" s="1778" t="s">
        <v>633</v>
      </c>
      <c r="B171" s="1730" t="s">
        <v>634</v>
      </c>
      <c r="C171" s="1730" t="s">
        <v>637</v>
      </c>
      <c r="D171" s="269" t="s">
        <v>698</v>
      </c>
      <c r="E171" s="269" t="s">
        <v>649</v>
      </c>
      <c r="F171" s="270" t="s">
        <v>702</v>
      </c>
      <c r="G171" s="270" t="s">
        <v>704</v>
      </c>
      <c r="H171" s="270" t="s">
        <v>662</v>
      </c>
      <c r="I171" s="259">
        <v>22727710.280000001</v>
      </c>
      <c r="J171" s="259">
        <v>22727710.280000001</v>
      </c>
      <c r="K171" s="260">
        <v>9568453.2699999996</v>
      </c>
      <c r="O171" s="33"/>
      <c r="P171" s="33"/>
    </row>
    <row r="172" spans="1:16" x14ac:dyDescent="0.25">
      <c r="A172" s="1779"/>
      <c r="B172" s="1731"/>
      <c r="C172" s="1731"/>
      <c r="D172" s="269" t="s">
        <v>698</v>
      </c>
      <c r="E172" s="269" t="s">
        <v>649</v>
      </c>
      <c r="F172" s="270" t="s">
        <v>702</v>
      </c>
      <c r="G172" s="270" t="s">
        <v>704</v>
      </c>
      <c r="H172" s="270" t="s">
        <v>663</v>
      </c>
      <c r="I172" s="259">
        <v>60000</v>
      </c>
      <c r="J172" s="259">
        <v>60000</v>
      </c>
      <c r="K172" s="260">
        <v>38050</v>
      </c>
      <c r="O172" s="33"/>
    </row>
    <row r="173" spans="1:16" x14ac:dyDescent="0.25">
      <c r="A173" s="1779"/>
      <c r="B173" s="1731"/>
      <c r="C173" s="1731"/>
      <c r="D173" s="269" t="s">
        <v>698</v>
      </c>
      <c r="E173" s="269" t="s">
        <v>649</v>
      </c>
      <c r="F173" s="270" t="s">
        <v>702</v>
      </c>
      <c r="G173" s="270" t="s">
        <v>704</v>
      </c>
      <c r="H173" s="270" t="s">
        <v>664</v>
      </c>
      <c r="I173" s="259">
        <v>6863768.5</v>
      </c>
      <c r="J173" s="259">
        <v>6863768.5</v>
      </c>
      <c r="K173" s="260">
        <v>2576841.12</v>
      </c>
      <c r="O173" s="33"/>
    </row>
    <row r="174" spans="1:16" x14ac:dyDescent="0.25">
      <c r="A174" s="1779"/>
      <c r="B174" s="1731"/>
      <c r="C174" s="1731"/>
      <c r="D174" s="269" t="s">
        <v>698</v>
      </c>
      <c r="E174" s="269" t="s">
        <v>649</v>
      </c>
      <c r="F174" s="270" t="s">
        <v>702</v>
      </c>
      <c r="G174" s="270" t="s">
        <v>704</v>
      </c>
      <c r="H174" s="270" t="s">
        <v>652</v>
      </c>
      <c r="I174" s="259">
        <v>2251557.15</v>
      </c>
      <c r="J174" s="259">
        <v>2319470.15</v>
      </c>
      <c r="K174" s="260">
        <v>1423810.99</v>
      </c>
      <c r="O174" s="33"/>
    </row>
    <row r="175" spans="1:16" x14ac:dyDescent="0.25">
      <c r="A175" s="1779"/>
      <c r="B175" s="1731"/>
      <c r="C175" s="1731"/>
      <c r="D175" s="269" t="s">
        <v>698</v>
      </c>
      <c r="E175" s="269" t="s">
        <v>649</v>
      </c>
      <c r="F175" s="270" t="s">
        <v>702</v>
      </c>
      <c r="G175" s="270" t="s">
        <v>704</v>
      </c>
      <c r="H175" s="270" t="s">
        <v>665</v>
      </c>
      <c r="I175" s="259">
        <v>213000</v>
      </c>
      <c r="J175" s="259">
        <v>213000</v>
      </c>
      <c r="K175" s="260">
        <v>10585</v>
      </c>
      <c r="O175" s="33"/>
    </row>
    <row r="176" spans="1:16" x14ac:dyDescent="0.25">
      <c r="A176" s="1779"/>
      <c r="B176" s="1731"/>
      <c r="C176" s="1731"/>
      <c r="D176" s="269" t="s">
        <v>698</v>
      </c>
      <c r="E176" s="269" t="s">
        <v>649</v>
      </c>
      <c r="F176" s="270" t="s">
        <v>702</v>
      </c>
      <c r="G176" s="270" t="s">
        <v>704</v>
      </c>
      <c r="H176" s="270" t="s">
        <v>666</v>
      </c>
      <c r="I176" s="259">
        <v>10000</v>
      </c>
      <c r="J176" s="259">
        <v>10000</v>
      </c>
      <c r="K176" s="260">
        <v>2007</v>
      </c>
      <c r="O176" s="33"/>
    </row>
    <row r="177" spans="1:15" x14ac:dyDescent="0.25">
      <c r="A177" s="1779"/>
      <c r="B177" s="1731"/>
      <c r="C177" s="1731"/>
      <c r="D177" s="269" t="s">
        <v>698</v>
      </c>
      <c r="E177" s="269" t="s">
        <v>649</v>
      </c>
      <c r="F177" s="270" t="s">
        <v>702</v>
      </c>
      <c r="G177" s="270" t="s">
        <v>704</v>
      </c>
      <c r="H177" s="270" t="s">
        <v>667</v>
      </c>
      <c r="I177" s="259">
        <v>0</v>
      </c>
      <c r="J177" s="259">
        <v>0</v>
      </c>
      <c r="K177" s="260">
        <v>0</v>
      </c>
      <c r="O177" s="33"/>
    </row>
    <row r="178" spans="1:15" ht="30" x14ac:dyDescent="0.25">
      <c r="A178" s="601" t="s">
        <v>635</v>
      </c>
      <c r="B178" s="268" t="s">
        <v>583</v>
      </c>
      <c r="C178" s="268" t="s">
        <v>637</v>
      </c>
      <c r="D178" s="269" t="s">
        <v>698</v>
      </c>
      <c r="E178" s="269" t="s">
        <v>649</v>
      </c>
      <c r="F178" s="270" t="s">
        <v>702</v>
      </c>
      <c r="G178" s="270" t="s">
        <v>705</v>
      </c>
      <c r="H178" s="270" t="s">
        <v>772</v>
      </c>
      <c r="I178" s="259">
        <v>293643</v>
      </c>
      <c r="J178" s="259">
        <v>364643</v>
      </c>
      <c r="K178" s="259">
        <v>216552.14</v>
      </c>
      <c r="O178" s="33"/>
    </row>
    <row r="179" spans="1:15" s="43" customFormat="1" ht="57" x14ac:dyDescent="0.25">
      <c r="A179" s="1007" t="s">
        <v>607</v>
      </c>
      <c r="B179" s="1410" t="s">
        <v>1107</v>
      </c>
      <c r="C179" s="1410" t="s">
        <v>637</v>
      </c>
      <c r="D179" s="2263"/>
      <c r="E179" s="2264"/>
      <c r="F179" s="2264"/>
      <c r="G179" s="2264"/>
      <c r="H179" s="2264"/>
      <c r="I179" s="1401">
        <f>I180</f>
        <v>964000</v>
      </c>
      <c r="J179" s="1401">
        <f>J180</f>
        <v>964000</v>
      </c>
      <c r="K179" s="1401">
        <v>740145</v>
      </c>
      <c r="O179" s="2259"/>
    </row>
    <row r="180" spans="1:15" ht="30.75" thickBot="1" x14ac:dyDescent="0.3">
      <c r="A180" s="621" t="s">
        <v>1108</v>
      </c>
      <c r="B180" s="622" t="s">
        <v>1109</v>
      </c>
      <c r="C180" s="623" t="s">
        <v>637</v>
      </c>
      <c r="D180" s="613" t="s">
        <v>676</v>
      </c>
      <c r="E180" s="613" t="s">
        <v>670</v>
      </c>
      <c r="F180" s="614" t="s">
        <v>674</v>
      </c>
      <c r="G180" s="614" t="s">
        <v>1110</v>
      </c>
      <c r="H180" s="614" t="s">
        <v>652</v>
      </c>
      <c r="I180" s="615">
        <v>964000</v>
      </c>
      <c r="J180" s="615">
        <v>964000</v>
      </c>
      <c r="K180" s="616">
        <v>321380</v>
      </c>
    </row>
    <row r="181" spans="1:15" ht="37.5" customHeight="1" thickBot="1" x14ac:dyDescent="0.3">
      <c r="A181" s="2265" t="s">
        <v>972</v>
      </c>
      <c r="B181" s="2266"/>
      <c r="C181" s="2266"/>
      <c r="D181" s="2266"/>
      <c r="E181" s="2266"/>
      <c r="F181" s="2266"/>
      <c r="G181" s="2266"/>
      <c r="H181" s="2266"/>
      <c r="I181" s="2266"/>
      <c r="J181" s="2266"/>
      <c r="K181" s="2267"/>
    </row>
    <row r="182" spans="1:15" x14ac:dyDescent="0.25">
      <c r="A182" s="2268">
        <v>1</v>
      </c>
      <c r="B182" s="1424">
        <v>2</v>
      </c>
      <c r="C182" s="1424"/>
      <c r="D182" s="1424">
        <v>4</v>
      </c>
      <c r="E182" s="2269">
        <v>5</v>
      </c>
      <c r="F182" s="2269"/>
      <c r="G182" s="1424">
        <v>6</v>
      </c>
      <c r="H182" s="1424">
        <v>7</v>
      </c>
      <c r="I182" s="1424">
        <v>8</v>
      </c>
      <c r="J182" s="1424">
        <v>9</v>
      </c>
      <c r="K182" s="2270">
        <v>10</v>
      </c>
    </row>
    <row r="183" spans="1:15" ht="64.5" customHeight="1" x14ac:dyDescent="0.25">
      <c r="A183" s="1406" t="s">
        <v>782</v>
      </c>
      <c r="B183" s="101" t="s">
        <v>192</v>
      </c>
      <c r="C183" s="101"/>
      <c r="D183" s="1400" t="s">
        <v>193</v>
      </c>
      <c r="E183" s="88"/>
      <c r="F183" s="88"/>
      <c r="G183" s="253"/>
      <c r="H183" s="89"/>
      <c r="I183" s="694">
        <f>I184+I186+I189</f>
        <v>23775203.579999998</v>
      </c>
      <c r="J183" s="694">
        <f>J184+J186+J189</f>
        <v>23775203.580000002</v>
      </c>
      <c r="K183" s="694">
        <f>K184+K186+K190+K191+K192+K193</f>
        <v>270030</v>
      </c>
    </row>
    <row r="184" spans="1:15" ht="57" x14ac:dyDescent="0.25">
      <c r="A184" s="1091" t="s">
        <v>546</v>
      </c>
      <c r="B184" s="1092" t="s">
        <v>194</v>
      </c>
      <c r="C184" s="1092"/>
      <c r="D184" s="1075" t="s">
        <v>193</v>
      </c>
      <c r="E184" s="1075"/>
      <c r="F184" s="1075"/>
      <c r="G184" s="253"/>
      <c r="H184" s="1074"/>
      <c r="I184" s="694">
        <f>I185</f>
        <v>16829013.850000001</v>
      </c>
      <c r="J184" s="694">
        <f>J185</f>
        <v>16829013.850000001</v>
      </c>
      <c r="K184" s="694">
        <f>K185</f>
        <v>0</v>
      </c>
    </row>
    <row r="185" spans="1:15" ht="30" x14ac:dyDescent="0.25">
      <c r="A185" s="91" t="s">
        <v>545</v>
      </c>
      <c r="B185" s="90" t="s">
        <v>1151</v>
      </c>
      <c r="C185" s="90"/>
      <c r="D185" s="54">
        <v>971</v>
      </c>
      <c r="E185" s="87" t="s">
        <v>195</v>
      </c>
      <c r="F185" s="87" t="s">
        <v>674</v>
      </c>
      <c r="G185" s="687" t="s">
        <v>196</v>
      </c>
      <c r="H185" s="54">
        <v>244</v>
      </c>
      <c r="I185" s="524">
        <v>16829013.850000001</v>
      </c>
      <c r="J185" s="524">
        <v>16829013.850000001</v>
      </c>
      <c r="K185" s="524">
        <v>0</v>
      </c>
    </row>
    <row r="186" spans="1:15" ht="71.25" x14ac:dyDescent="0.25">
      <c r="A186" s="1093" t="s">
        <v>80</v>
      </c>
      <c r="B186" s="1092" t="s">
        <v>197</v>
      </c>
      <c r="C186" s="1092"/>
      <c r="D186" s="1075" t="s">
        <v>193</v>
      </c>
      <c r="E186" s="1094"/>
      <c r="F186" s="1094"/>
      <c r="G186" s="1074">
        <v>820000000</v>
      </c>
      <c r="H186" s="1074"/>
      <c r="I186" s="694">
        <f>I187+I188</f>
        <v>6038334.7399999993</v>
      </c>
      <c r="J186" s="694">
        <v>6038334.7400000002</v>
      </c>
      <c r="K186" s="694">
        <v>0</v>
      </c>
    </row>
    <row r="187" spans="1:15" ht="90" x14ac:dyDescent="0.25">
      <c r="A187" s="91" t="s">
        <v>237</v>
      </c>
      <c r="B187" s="90" t="s">
        <v>198</v>
      </c>
      <c r="C187" s="90"/>
      <c r="D187" s="87" t="s">
        <v>193</v>
      </c>
      <c r="E187" s="87"/>
      <c r="F187" s="87"/>
      <c r="G187" s="687">
        <v>820192610</v>
      </c>
      <c r="H187" s="54"/>
      <c r="I187" s="524">
        <v>5977951.3899999997</v>
      </c>
      <c r="J187" s="524">
        <v>5977951.3899999997</v>
      </c>
      <c r="K187" s="524">
        <v>0</v>
      </c>
    </row>
    <row r="188" spans="1:15" ht="75" x14ac:dyDescent="0.25">
      <c r="A188" s="91" t="s">
        <v>240</v>
      </c>
      <c r="B188" s="90" t="s">
        <v>199</v>
      </c>
      <c r="C188" s="90"/>
      <c r="D188" s="54">
        <v>971</v>
      </c>
      <c r="E188" s="87" t="s">
        <v>195</v>
      </c>
      <c r="F188" s="87" t="s">
        <v>674</v>
      </c>
      <c r="G188" s="54" t="s">
        <v>200</v>
      </c>
      <c r="H188" s="54">
        <v>244</v>
      </c>
      <c r="I188" s="524">
        <v>60383.35</v>
      </c>
      <c r="J188" s="524">
        <v>60383.35</v>
      </c>
      <c r="K188" s="524">
        <v>0</v>
      </c>
    </row>
    <row r="189" spans="1:15" s="883" customFormat="1" ht="57" x14ac:dyDescent="0.25">
      <c r="A189" s="1095" t="s">
        <v>115</v>
      </c>
      <c r="B189" s="1092" t="s">
        <v>1424</v>
      </c>
      <c r="C189" s="1092"/>
      <c r="D189" s="1074"/>
      <c r="E189" s="1075"/>
      <c r="F189" s="1075"/>
      <c r="G189" s="1074"/>
      <c r="H189" s="1074"/>
      <c r="I189" s="694">
        <f>I190+I191+I192+I193</f>
        <v>907854.99</v>
      </c>
      <c r="J189" s="694">
        <f>J190+J191+J192+J193</f>
        <v>907854.99</v>
      </c>
      <c r="K189" s="694">
        <f>K190+K191+K192+K193</f>
        <v>270030</v>
      </c>
    </row>
    <row r="190" spans="1:15" s="663" customFormat="1" ht="45" x14ac:dyDescent="0.25">
      <c r="A190" s="91" t="s">
        <v>245</v>
      </c>
      <c r="B190" s="675" t="s">
        <v>1152</v>
      </c>
      <c r="C190" s="675"/>
      <c r="D190" s="687">
        <v>971</v>
      </c>
      <c r="E190" s="671" t="s">
        <v>195</v>
      </c>
      <c r="F190" s="671" t="s">
        <v>674</v>
      </c>
      <c r="G190" s="687">
        <v>890127040</v>
      </c>
      <c r="H190" s="687">
        <v>244</v>
      </c>
      <c r="I190" s="524">
        <v>372830</v>
      </c>
      <c r="J190" s="524">
        <v>372830</v>
      </c>
      <c r="K190" s="524">
        <v>255030</v>
      </c>
    </row>
    <row r="191" spans="1:15" s="663" customFormat="1" ht="75" x14ac:dyDescent="0.25">
      <c r="A191" s="91" t="s">
        <v>786</v>
      </c>
      <c r="B191" s="675" t="s">
        <v>1153</v>
      </c>
      <c r="C191" s="675"/>
      <c r="D191" s="687">
        <v>971</v>
      </c>
      <c r="E191" s="671" t="s">
        <v>195</v>
      </c>
      <c r="F191" s="671" t="s">
        <v>674</v>
      </c>
      <c r="G191" s="687">
        <v>890227070</v>
      </c>
      <c r="H191" s="687">
        <v>244</v>
      </c>
      <c r="I191" s="524">
        <v>400024.99</v>
      </c>
      <c r="J191" s="524">
        <v>191531.99</v>
      </c>
      <c r="K191" s="524">
        <v>0</v>
      </c>
    </row>
    <row r="192" spans="1:15" s="663" customFormat="1" ht="75" x14ac:dyDescent="0.25">
      <c r="A192" s="91" t="s">
        <v>787</v>
      </c>
      <c r="B192" s="675" t="s">
        <v>1154</v>
      </c>
      <c r="C192" s="675"/>
      <c r="D192" s="687">
        <v>971</v>
      </c>
      <c r="E192" s="671" t="s">
        <v>195</v>
      </c>
      <c r="F192" s="671" t="s">
        <v>674</v>
      </c>
      <c r="G192" s="687">
        <v>890327080</v>
      </c>
      <c r="H192" s="687">
        <v>244</v>
      </c>
      <c r="I192" s="524">
        <v>100000</v>
      </c>
      <c r="J192" s="524">
        <v>308493</v>
      </c>
      <c r="K192" s="524">
        <v>0</v>
      </c>
    </row>
    <row r="193" spans="1:14" s="883" customFormat="1" ht="30" x14ac:dyDescent="0.25">
      <c r="A193" s="91" t="s">
        <v>788</v>
      </c>
      <c r="B193" s="675" t="s">
        <v>1423</v>
      </c>
      <c r="C193" s="675"/>
      <c r="D193" s="1077">
        <v>972</v>
      </c>
      <c r="E193" s="1078" t="s">
        <v>195</v>
      </c>
      <c r="F193" s="1078" t="s">
        <v>674</v>
      </c>
      <c r="G193" s="1077">
        <v>890440030</v>
      </c>
      <c r="H193" s="1077">
        <v>245</v>
      </c>
      <c r="I193" s="1090">
        <v>35000</v>
      </c>
      <c r="J193" s="524">
        <v>35000</v>
      </c>
      <c r="K193" s="524">
        <v>15000</v>
      </c>
    </row>
    <row r="194" spans="1:14" ht="24" customHeight="1" thickBot="1" x14ac:dyDescent="0.3">
      <c r="A194" s="1787" t="s">
        <v>201</v>
      </c>
      <c r="B194" s="1788"/>
      <c r="C194" s="308"/>
      <c r="D194" s="92"/>
      <c r="E194" s="93"/>
      <c r="F194" s="93"/>
      <c r="G194" s="93"/>
      <c r="H194" s="92"/>
      <c r="I194" s="664">
        <f>I183</f>
        <v>23775203.579999998</v>
      </c>
      <c r="J194" s="664">
        <f>J183</f>
        <v>23775203.580000002</v>
      </c>
      <c r="K194" s="695">
        <f>K183</f>
        <v>270030</v>
      </c>
    </row>
    <row r="195" spans="1:14" ht="37.5" customHeight="1" thickBot="1" x14ac:dyDescent="0.3">
      <c r="A195" s="2271" t="s">
        <v>1395</v>
      </c>
      <c r="B195" s="2272"/>
      <c r="C195" s="2272"/>
      <c r="D195" s="2272"/>
      <c r="E195" s="2272"/>
      <c r="F195" s="2272"/>
      <c r="G195" s="2272"/>
      <c r="H195" s="2272"/>
      <c r="I195" s="2272"/>
      <c r="J195" s="2272"/>
      <c r="K195" s="2273"/>
    </row>
    <row r="196" spans="1:14" ht="65.25" customHeight="1" x14ac:dyDescent="0.25">
      <c r="A196" s="2274"/>
      <c r="B196" s="1432" t="s">
        <v>1396</v>
      </c>
      <c r="C196" s="2275" t="s">
        <v>1397</v>
      </c>
      <c r="D196" s="1422"/>
      <c r="E196" s="1412"/>
      <c r="F196" s="1412"/>
      <c r="G196" s="1412" t="s">
        <v>207</v>
      </c>
      <c r="H196" s="1422"/>
      <c r="I196" s="2276">
        <f>I197+I199</f>
        <v>36731.387000000002</v>
      </c>
      <c r="J196" s="2276">
        <f>J197+J199</f>
        <v>95125.847000000009</v>
      </c>
      <c r="K196" s="2276">
        <f>K197+K199</f>
        <v>28286.79</v>
      </c>
    </row>
    <row r="197" spans="1:14" ht="13.9" customHeight="1" x14ac:dyDescent="0.25">
      <c r="A197" s="1792"/>
      <c r="B197" s="94" t="s">
        <v>203</v>
      </c>
      <c r="C197" s="1834"/>
      <c r="D197" s="1716"/>
      <c r="E197" s="1673"/>
      <c r="F197" s="1673"/>
      <c r="G197" s="1716"/>
      <c r="H197" s="1716"/>
      <c r="I197" s="2277">
        <f>I203+I206+I208</f>
        <v>3.387</v>
      </c>
      <c r="J197" s="2277">
        <f>J203+J208</f>
        <v>36329.027000000002</v>
      </c>
      <c r="K197" s="2277">
        <f>K203+K208</f>
        <v>0</v>
      </c>
    </row>
    <row r="198" spans="1:14" ht="30" customHeight="1" x14ac:dyDescent="0.25">
      <c r="A198" s="1792"/>
      <c r="B198" s="94" t="s">
        <v>204</v>
      </c>
      <c r="C198" s="1834"/>
      <c r="D198" s="1716"/>
      <c r="E198" s="1674"/>
      <c r="F198" s="1674"/>
      <c r="G198" s="1716"/>
      <c r="H198" s="1716"/>
      <c r="I198" s="2278"/>
      <c r="J198" s="2278"/>
      <c r="K198" s="2278"/>
    </row>
    <row r="199" spans="1:14" ht="63" customHeight="1" x14ac:dyDescent="0.25">
      <c r="A199" s="1792"/>
      <c r="B199" s="94" t="s">
        <v>783</v>
      </c>
      <c r="C199" s="1835"/>
      <c r="D199" s="1411"/>
      <c r="E199" s="1400"/>
      <c r="F199" s="1400"/>
      <c r="G199" s="1411"/>
      <c r="H199" s="1411"/>
      <c r="I199" s="302">
        <f>I204+I209+I206</f>
        <v>36728</v>
      </c>
      <c r="J199" s="302">
        <f>J204+J209+J206</f>
        <v>58796.82</v>
      </c>
      <c r="K199" s="302">
        <f>K204+K209+K206</f>
        <v>28286.79</v>
      </c>
    </row>
    <row r="200" spans="1:14" ht="13.9" customHeight="1" x14ac:dyDescent="0.25">
      <c r="A200" s="1792" t="s">
        <v>546</v>
      </c>
      <c r="B200" s="1716" t="s">
        <v>206</v>
      </c>
      <c r="C200" s="1599"/>
      <c r="D200" s="1716"/>
      <c r="E200" s="1717"/>
      <c r="F200" s="1673"/>
      <c r="G200" s="1717" t="s">
        <v>207</v>
      </c>
      <c r="H200" s="1716"/>
      <c r="I200" s="1720">
        <f>I203+I204</f>
        <v>3331.3870000000002</v>
      </c>
      <c r="J200" s="1720">
        <f>J203+J204</f>
        <v>3331.3870000000002</v>
      </c>
      <c r="K200" s="1720">
        <f>K203+K204</f>
        <v>1317.97</v>
      </c>
    </row>
    <row r="201" spans="1:14" ht="23.25" customHeight="1" x14ac:dyDescent="0.25">
      <c r="A201" s="1792"/>
      <c r="B201" s="1716"/>
      <c r="C201" s="1719"/>
      <c r="D201" s="1716"/>
      <c r="E201" s="1717"/>
      <c r="F201" s="1674"/>
      <c r="G201" s="1717"/>
      <c r="H201" s="1716"/>
      <c r="I201" s="1720"/>
      <c r="J201" s="1720"/>
      <c r="K201" s="1720"/>
    </row>
    <row r="202" spans="1:14" ht="13.9" customHeight="1" x14ac:dyDescent="0.25">
      <c r="A202" s="1792"/>
      <c r="B202" s="95" t="s">
        <v>203</v>
      </c>
      <c r="C202" s="1669"/>
      <c r="D202" s="96"/>
      <c r="E202" s="97"/>
      <c r="F202" s="97"/>
      <c r="G202" s="97"/>
      <c r="H202" s="96"/>
      <c r="I202" s="698"/>
      <c r="J202" s="698"/>
      <c r="K202" s="699"/>
    </row>
    <row r="203" spans="1:14" x14ac:dyDescent="0.25">
      <c r="A203" s="1792"/>
      <c r="B203" s="95" t="s">
        <v>204</v>
      </c>
      <c r="C203" s="1670"/>
      <c r="D203" s="96">
        <v>971</v>
      </c>
      <c r="E203" s="97" t="s">
        <v>671</v>
      </c>
      <c r="F203" s="97" t="s">
        <v>253</v>
      </c>
      <c r="G203" s="97" t="s">
        <v>208</v>
      </c>
      <c r="H203" s="96">
        <v>244</v>
      </c>
      <c r="I203" s="698">
        <v>3.387</v>
      </c>
      <c r="J203" s="698">
        <v>3.387</v>
      </c>
      <c r="K203" s="698">
        <v>0</v>
      </c>
    </row>
    <row r="204" spans="1:14" x14ac:dyDescent="0.25">
      <c r="A204" s="1792"/>
      <c r="B204" s="670" t="s">
        <v>783</v>
      </c>
      <c r="C204" s="1597"/>
      <c r="D204" s="96">
        <v>971</v>
      </c>
      <c r="E204" s="97" t="s">
        <v>671</v>
      </c>
      <c r="F204" s="97" t="s">
        <v>253</v>
      </c>
      <c r="G204" s="97" t="s">
        <v>209</v>
      </c>
      <c r="H204" s="96">
        <v>811</v>
      </c>
      <c r="I204" s="698">
        <v>3328</v>
      </c>
      <c r="J204" s="698">
        <v>3328</v>
      </c>
      <c r="K204" s="698">
        <v>1317.97</v>
      </c>
    </row>
    <row r="205" spans="1:14" ht="27.6" customHeight="1" x14ac:dyDescent="0.25">
      <c r="A205" s="1793" t="s">
        <v>80</v>
      </c>
      <c r="B205" s="94" t="s">
        <v>210</v>
      </c>
      <c r="C205" s="94"/>
      <c r="D205" s="696">
        <v>971</v>
      </c>
      <c r="E205" s="697" t="s">
        <v>671</v>
      </c>
      <c r="F205" s="697" t="s">
        <v>702</v>
      </c>
      <c r="G205" s="697" t="s">
        <v>211</v>
      </c>
      <c r="H205" s="696">
        <v>0</v>
      </c>
      <c r="I205" s="700">
        <v>0</v>
      </c>
      <c r="J205" s="700">
        <f>J206</f>
        <v>8562.35</v>
      </c>
      <c r="K205" s="700">
        <f>K206</f>
        <v>8562.35</v>
      </c>
    </row>
    <row r="206" spans="1:14" ht="28.5" customHeight="1" x14ac:dyDescent="0.25">
      <c r="A206" s="1794"/>
      <c r="B206" s="670" t="s">
        <v>783</v>
      </c>
      <c r="C206" s="313"/>
      <c r="D206" s="96">
        <v>971</v>
      </c>
      <c r="E206" s="97" t="s">
        <v>671</v>
      </c>
      <c r="F206" s="97" t="s">
        <v>702</v>
      </c>
      <c r="G206" s="97" t="s">
        <v>212</v>
      </c>
      <c r="H206" s="96">
        <v>244</v>
      </c>
      <c r="I206" s="698">
        <v>0</v>
      </c>
      <c r="J206" s="698">
        <v>8562.35</v>
      </c>
      <c r="K206" s="698">
        <v>8562.35</v>
      </c>
    </row>
    <row r="207" spans="1:14" ht="78" customHeight="1" x14ac:dyDescent="0.25">
      <c r="A207" s="1793" t="s">
        <v>115</v>
      </c>
      <c r="B207" s="319" t="s">
        <v>784</v>
      </c>
      <c r="C207" s="319"/>
      <c r="D207" s="96">
        <v>971</v>
      </c>
      <c r="E207" s="97" t="s">
        <v>671</v>
      </c>
      <c r="F207" s="97" t="s">
        <v>702</v>
      </c>
      <c r="G207" s="97" t="s">
        <v>785</v>
      </c>
      <c r="H207" s="96">
        <v>244</v>
      </c>
      <c r="I207" s="700">
        <f t="shared" ref="I207:N207" si="3">I208+I209</f>
        <v>33400</v>
      </c>
      <c r="J207" s="700">
        <f>J208+J209</f>
        <v>83232.11</v>
      </c>
      <c r="K207" s="1381">
        <f>K208+K209</f>
        <v>18406.47</v>
      </c>
      <c r="L207" s="302">
        <f t="shared" si="3"/>
        <v>0</v>
      </c>
      <c r="M207" s="302">
        <f t="shared" si="3"/>
        <v>0</v>
      </c>
      <c r="N207" s="302">
        <f t="shared" si="3"/>
        <v>0</v>
      </c>
    </row>
    <row r="208" spans="1:14" ht="23.25" customHeight="1" x14ac:dyDescent="0.25">
      <c r="A208" s="1794"/>
      <c r="B208" s="304" t="s">
        <v>204</v>
      </c>
      <c r="C208" s="313"/>
      <c r="D208" s="96"/>
      <c r="E208" s="97"/>
      <c r="F208" s="97"/>
      <c r="G208" s="97"/>
      <c r="H208" s="96"/>
      <c r="I208" s="698">
        <v>0</v>
      </c>
      <c r="J208" s="698">
        <f>J218+J220</f>
        <v>36325.64</v>
      </c>
      <c r="K208" s="698">
        <f>K218+K220</f>
        <v>0</v>
      </c>
    </row>
    <row r="209" spans="1:14" ht="21.75" customHeight="1" x14ac:dyDescent="0.25">
      <c r="A209" s="1795"/>
      <c r="B209" s="670" t="s">
        <v>783</v>
      </c>
      <c r="C209" s="313"/>
      <c r="D209" s="96"/>
      <c r="E209" s="97"/>
      <c r="F209" s="97"/>
      <c r="G209" s="97"/>
      <c r="H209" s="96"/>
      <c r="I209" s="698">
        <v>33400</v>
      </c>
      <c r="J209" s="698">
        <f>J210+J213+J214+J216+J217+J219+J221</f>
        <v>46906.47</v>
      </c>
      <c r="K209" s="698">
        <f>K210+K213+K214+K216+K217+K219+K221</f>
        <v>18406.47</v>
      </c>
      <c r="L209" s="698">
        <f>L210+L213+L214+L216+L217+L219+L221</f>
        <v>0</v>
      </c>
      <c r="M209" s="698">
        <f>M210+M213+M214+M216+M217+M219+M221</f>
        <v>0</v>
      </c>
      <c r="N209" s="698">
        <f>N210+N213+N214+N216+N217+N219+N221</f>
        <v>0</v>
      </c>
    </row>
    <row r="210" spans="1:14" ht="63.75" customHeight="1" x14ac:dyDescent="0.25">
      <c r="A210" s="320" t="s">
        <v>245</v>
      </c>
      <c r="B210" s="323" t="s">
        <v>213</v>
      </c>
      <c r="C210" s="323"/>
      <c r="D210" s="54">
        <v>971</v>
      </c>
      <c r="E210" s="301" t="s">
        <v>671</v>
      </c>
      <c r="F210" s="301" t="s">
        <v>702</v>
      </c>
      <c r="G210" s="301" t="s">
        <v>214</v>
      </c>
      <c r="H210" s="303">
        <v>611</v>
      </c>
      <c r="I210" s="701">
        <v>1500</v>
      </c>
      <c r="J210" s="701">
        <v>1500</v>
      </c>
      <c r="K210" s="701">
        <v>1125</v>
      </c>
    </row>
    <row r="211" spans="1:14" ht="50.25" customHeight="1" x14ac:dyDescent="0.25">
      <c r="A211" s="1796" t="s">
        <v>786</v>
      </c>
      <c r="B211" s="94" t="s">
        <v>215</v>
      </c>
      <c r="C211" s="94"/>
      <c r="D211" s="54">
        <v>971</v>
      </c>
      <c r="E211" s="301" t="s">
        <v>671</v>
      </c>
      <c r="F211" s="301" t="s">
        <v>702</v>
      </c>
      <c r="G211" s="301" t="s">
        <v>216</v>
      </c>
      <c r="H211" s="303">
        <v>0</v>
      </c>
      <c r="I211" s="701">
        <f>I212+I213+I214</f>
        <v>31900</v>
      </c>
      <c r="J211" s="701">
        <f>J212+J213+J214</f>
        <v>42231.83</v>
      </c>
      <c r="K211" s="701">
        <f>K212+K213+K214</f>
        <v>16115.578000000001</v>
      </c>
    </row>
    <row r="212" spans="1:14" ht="16.5" customHeight="1" x14ac:dyDescent="0.25">
      <c r="A212" s="1797"/>
      <c r="B212" s="95" t="s">
        <v>204</v>
      </c>
      <c r="C212" s="313"/>
      <c r="D212" s="54"/>
      <c r="E212" s="87"/>
      <c r="F212" s="87"/>
      <c r="G212" s="87"/>
      <c r="H212" s="54"/>
      <c r="I212" s="698">
        <v>0</v>
      </c>
      <c r="J212" s="698">
        <v>0</v>
      </c>
      <c r="K212" s="698">
        <v>0</v>
      </c>
    </row>
    <row r="213" spans="1:14" ht="13.9" customHeight="1" x14ac:dyDescent="0.25">
      <c r="A213" s="1797"/>
      <c r="B213" s="1669" t="s">
        <v>205</v>
      </c>
      <c r="C213" s="321"/>
      <c r="D213" s="54">
        <v>971</v>
      </c>
      <c r="E213" s="87" t="s">
        <v>671</v>
      </c>
      <c r="F213" s="87" t="s">
        <v>702</v>
      </c>
      <c r="G213" s="87" t="s">
        <v>216</v>
      </c>
      <c r="H213" s="54">
        <v>244</v>
      </c>
      <c r="I213" s="698">
        <v>13400</v>
      </c>
      <c r="J213" s="698">
        <v>23731.83</v>
      </c>
      <c r="K213" s="699">
        <v>6440.5780000000004</v>
      </c>
    </row>
    <row r="214" spans="1:14" ht="13.9" customHeight="1" x14ac:dyDescent="0.25">
      <c r="A214" s="1596"/>
      <c r="B214" s="1597"/>
      <c r="C214" s="322"/>
      <c r="D214" s="303">
        <v>971</v>
      </c>
      <c r="E214" s="301" t="s">
        <v>671</v>
      </c>
      <c r="F214" s="301" t="s">
        <v>702</v>
      </c>
      <c r="G214" s="301" t="s">
        <v>216</v>
      </c>
      <c r="H214" s="303">
        <v>611</v>
      </c>
      <c r="I214" s="698">
        <v>18500</v>
      </c>
      <c r="J214" s="698">
        <v>18500</v>
      </c>
      <c r="K214" s="699">
        <v>9675</v>
      </c>
    </row>
    <row r="215" spans="1:14" ht="28.5" x14ac:dyDescent="0.25">
      <c r="A215" s="1718" t="s">
        <v>787</v>
      </c>
      <c r="B215" s="94" t="s">
        <v>218</v>
      </c>
      <c r="C215" s="94"/>
      <c r="D215" s="54">
        <v>971</v>
      </c>
      <c r="E215" s="301" t="s">
        <v>671</v>
      </c>
      <c r="F215" s="301" t="s">
        <v>702</v>
      </c>
      <c r="G215" s="87" t="s">
        <v>219</v>
      </c>
      <c r="H215" s="54">
        <v>244</v>
      </c>
      <c r="I215" s="700">
        <f>I216</f>
        <v>0</v>
      </c>
      <c r="J215" s="700">
        <f>J216</f>
        <v>1141.3399999999999</v>
      </c>
      <c r="K215" s="702">
        <f>K216</f>
        <v>965.89200000000005</v>
      </c>
    </row>
    <row r="216" spans="1:14" ht="13.9" customHeight="1" x14ac:dyDescent="0.25">
      <c r="A216" s="1718"/>
      <c r="B216" s="95" t="s">
        <v>205</v>
      </c>
      <c r="C216" s="313"/>
      <c r="D216" s="54"/>
      <c r="E216" s="87"/>
      <c r="F216" s="87"/>
      <c r="G216" s="87"/>
      <c r="H216" s="54"/>
      <c r="I216" s="698">
        <v>0</v>
      </c>
      <c r="J216" s="698">
        <v>1141.3399999999999</v>
      </c>
      <c r="K216" s="698">
        <v>965.89200000000005</v>
      </c>
    </row>
    <row r="217" spans="1:14" ht="28.5" x14ac:dyDescent="0.25">
      <c r="A217" s="320" t="s">
        <v>788</v>
      </c>
      <c r="B217" s="94" t="s">
        <v>220</v>
      </c>
      <c r="C217" s="94"/>
      <c r="D217" s="54">
        <v>971</v>
      </c>
      <c r="E217" s="97" t="s">
        <v>671</v>
      </c>
      <c r="F217" s="97" t="s">
        <v>702</v>
      </c>
      <c r="G217" s="87" t="s">
        <v>221</v>
      </c>
      <c r="H217" s="54">
        <v>244</v>
      </c>
      <c r="I217" s="700">
        <v>1800</v>
      </c>
      <c r="J217" s="700">
        <v>1800</v>
      </c>
      <c r="K217" s="700">
        <v>200</v>
      </c>
    </row>
    <row r="218" spans="1:14" s="883" customFormat="1" ht="71.25" x14ac:dyDescent="0.25">
      <c r="A218" s="1361" t="s">
        <v>789</v>
      </c>
      <c r="B218" s="94" t="s">
        <v>1526</v>
      </c>
      <c r="C218" s="94"/>
      <c r="D218" s="1363">
        <v>971</v>
      </c>
      <c r="E218" s="1362" t="s">
        <v>671</v>
      </c>
      <c r="F218" s="1362" t="s">
        <v>702</v>
      </c>
      <c r="G218" s="1362" t="s">
        <v>1527</v>
      </c>
      <c r="H218" s="1363">
        <v>244</v>
      </c>
      <c r="I218" s="1359">
        <v>0</v>
      </c>
      <c r="J218" s="1359">
        <v>10000</v>
      </c>
      <c r="K218" s="1359">
        <v>0</v>
      </c>
    </row>
    <row r="219" spans="1:14" s="883" customFormat="1" ht="99.75" x14ac:dyDescent="0.25">
      <c r="A219" s="1361" t="s">
        <v>1528</v>
      </c>
      <c r="B219" s="94" t="s">
        <v>1529</v>
      </c>
      <c r="C219" s="94"/>
      <c r="D219" s="1363">
        <v>971</v>
      </c>
      <c r="E219" s="1362" t="s">
        <v>671</v>
      </c>
      <c r="F219" s="1362" t="s">
        <v>702</v>
      </c>
      <c r="G219" s="1362" t="s">
        <v>1530</v>
      </c>
      <c r="H219" s="1363">
        <v>244</v>
      </c>
      <c r="I219" s="1359">
        <v>0</v>
      </c>
      <c r="J219" s="1359">
        <v>101.01</v>
      </c>
      <c r="K219" s="1359">
        <v>0</v>
      </c>
    </row>
    <row r="220" spans="1:14" s="883" customFormat="1" ht="69" customHeight="1" x14ac:dyDescent="0.25">
      <c r="A220" s="1361" t="s">
        <v>1531</v>
      </c>
      <c r="B220" s="94" t="s">
        <v>1532</v>
      </c>
      <c r="C220" s="94"/>
      <c r="D220" s="1363">
        <v>971</v>
      </c>
      <c r="E220" s="1362" t="s">
        <v>671</v>
      </c>
      <c r="F220" s="1362" t="s">
        <v>702</v>
      </c>
      <c r="G220" s="1362" t="s">
        <v>1533</v>
      </c>
      <c r="H220" s="1363">
        <v>414</v>
      </c>
      <c r="I220" s="1359">
        <v>0</v>
      </c>
      <c r="J220" s="1359">
        <v>26325.64</v>
      </c>
      <c r="K220" s="1359">
        <v>0</v>
      </c>
    </row>
    <row r="221" spans="1:14" s="883" customFormat="1" ht="81" customHeight="1" x14ac:dyDescent="0.25">
      <c r="A221" s="1361" t="s">
        <v>1534</v>
      </c>
      <c r="B221" s="1360" t="s">
        <v>1535</v>
      </c>
      <c r="C221" s="1360"/>
      <c r="D221" s="1363">
        <v>971</v>
      </c>
      <c r="E221" s="1362" t="s">
        <v>650</v>
      </c>
      <c r="F221" s="1362" t="s">
        <v>702</v>
      </c>
      <c r="G221" s="1362" t="s">
        <v>1536</v>
      </c>
      <c r="H221" s="1363">
        <v>414</v>
      </c>
      <c r="I221" s="1364">
        <v>0</v>
      </c>
      <c r="J221" s="1364">
        <v>132.29</v>
      </c>
      <c r="K221" s="1364">
        <v>0</v>
      </c>
    </row>
    <row r="222" spans="1:14" ht="35.25" customHeight="1" thickBot="1" x14ac:dyDescent="0.3">
      <c r="A222" s="2279" t="s">
        <v>1496</v>
      </c>
      <c r="B222" s="2280"/>
      <c r="C222" s="2280"/>
      <c r="D222" s="2280"/>
      <c r="E222" s="2280"/>
      <c r="F222" s="2280"/>
      <c r="G222" s="2280"/>
      <c r="H222" s="2280"/>
      <c r="I222" s="2280"/>
      <c r="J222" s="2280"/>
      <c r="K222" s="2281"/>
    </row>
    <row r="223" spans="1:14" ht="13.9" customHeight="1" x14ac:dyDescent="0.25">
      <c r="A223" s="1703" t="s">
        <v>543</v>
      </c>
      <c r="B223" s="1706" t="s">
        <v>641</v>
      </c>
      <c r="C223" s="2012"/>
      <c r="D223" s="1706" t="s">
        <v>642</v>
      </c>
      <c r="E223" s="1706"/>
      <c r="F223" s="1706"/>
      <c r="G223" s="1706"/>
      <c r="H223" s="1706"/>
      <c r="I223" s="1706" t="s">
        <v>223</v>
      </c>
      <c r="J223" s="1706"/>
      <c r="K223" s="1856"/>
    </row>
    <row r="224" spans="1:14" ht="14.45" customHeight="1" x14ac:dyDescent="0.25">
      <c r="A224" s="1704"/>
      <c r="B224" s="1697"/>
      <c r="C224" s="2282"/>
      <c r="D224" s="1697" t="s">
        <v>643</v>
      </c>
      <c r="E224" s="1697" t="s">
        <v>644</v>
      </c>
      <c r="F224" s="1698"/>
      <c r="G224" s="1697" t="s">
        <v>645</v>
      </c>
      <c r="H224" s="1697" t="s">
        <v>646</v>
      </c>
      <c r="I224" s="1693" t="s">
        <v>1398</v>
      </c>
      <c r="J224" s="1693" t="s">
        <v>1544</v>
      </c>
      <c r="K224" s="1695" t="s">
        <v>1554</v>
      </c>
    </row>
    <row r="225" spans="1:11" ht="67.5" customHeight="1" x14ac:dyDescent="0.25">
      <c r="A225" s="1705"/>
      <c r="B225" s="1707"/>
      <c r="C225" s="2283"/>
      <c r="D225" s="1698"/>
      <c r="E225" s="1403" t="s">
        <v>647</v>
      </c>
      <c r="F225" s="1403" t="s">
        <v>648</v>
      </c>
      <c r="G225" s="1698"/>
      <c r="H225" s="1698"/>
      <c r="I225" s="1694"/>
      <c r="J225" s="1694"/>
      <c r="K225" s="1696"/>
    </row>
    <row r="226" spans="1:11" ht="15.75" thickBot="1" x14ac:dyDescent="0.3">
      <c r="A226" s="98">
        <v>1</v>
      </c>
      <c r="B226" s="99">
        <v>2</v>
      </c>
      <c r="C226" s="316"/>
      <c r="D226" s="54">
        <v>4</v>
      </c>
      <c r="E226" s="54">
        <v>5</v>
      </c>
      <c r="F226" s="54">
        <v>5</v>
      </c>
      <c r="G226" s="54">
        <v>6</v>
      </c>
      <c r="H226" s="54">
        <v>7</v>
      </c>
      <c r="I226" s="54">
        <v>8</v>
      </c>
      <c r="J226" s="54">
        <v>9</v>
      </c>
      <c r="K226" s="100">
        <v>10</v>
      </c>
    </row>
    <row r="227" spans="1:11" ht="15.75" thickBot="1" x14ac:dyDescent="0.3">
      <c r="A227" s="1808"/>
      <c r="B227" s="1807" t="s">
        <v>224</v>
      </c>
      <c r="C227" s="101" t="s">
        <v>636</v>
      </c>
      <c r="D227" s="44"/>
      <c r="E227" s="44"/>
      <c r="F227" s="44"/>
      <c r="G227" s="44"/>
      <c r="H227" s="44"/>
      <c r="I227" s="1161">
        <f>SUM(I228:I230)</f>
        <v>2416.35</v>
      </c>
      <c r="J227" s="1161">
        <f>SUM(J228:J230)</f>
        <v>2416.35</v>
      </c>
      <c r="K227" s="1161">
        <f>SUM(K229,K230)</f>
        <v>764.26</v>
      </c>
    </row>
    <row r="228" spans="1:11" x14ac:dyDescent="0.25">
      <c r="A228" s="1775"/>
      <c r="B228" s="1607"/>
      <c r="C228" s="341" t="s">
        <v>477</v>
      </c>
      <c r="D228" s="44"/>
      <c r="E228" s="44"/>
      <c r="F228" s="44"/>
      <c r="G228" s="44"/>
      <c r="H228" s="44"/>
      <c r="I228" s="680">
        <v>0</v>
      </c>
      <c r="J228" s="680">
        <v>0</v>
      </c>
      <c r="K228" s="680">
        <v>0</v>
      </c>
    </row>
    <row r="229" spans="1:11" x14ac:dyDescent="0.25">
      <c r="A229" s="1775"/>
      <c r="B229" s="1607"/>
      <c r="C229" s="341" t="s">
        <v>478</v>
      </c>
      <c r="D229" s="44"/>
      <c r="E229" s="44"/>
      <c r="F229" s="44"/>
      <c r="G229" s="44"/>
      <c r="H229" s="44"/>
      <c r="I229" s="679">
        <f>I235+I249</f>
        <v>2276.35</v>
      </c>
      <c r="J229" s="679">
        <f>J235+J249</f>
        <v>2276.35</v>
      </c>
      <c r="K229" s="679">
        <f>K235+K249</f>
        <v>733.64</v>
      </c>
    </row>
    <row r="230" spans="1:11" x14ac:dyDescent="0.25">
      <c r="A230" s="1775"/>
      <c r="B230" s="1607"/>
      <c r="C230" s="342" t="s">
        <v>13</v>
      </c>
      <c r="D230" s="44"/>
      <c r="E230" s="44"/>
      <c r="F230" s="44"/>
      <c r="G230" s="44"/>
      <c r="H230" s="44"/>
      <c r="I230" s="679">
        <f>I231</f>
        <v>140</v>
      </c>
      <c r="J230" s="679">
        <f>J231</f>
        <v>140</v>
      </c>
      <c r="K230" s="679">
        <f>K231+K232</f>
        <v>30.619999999999997</v>
      </c>
    </row>
    <row r="231" spans="1:11" x14ac:dyDescent="0.25">
      <c r="A231" s="1775"/>
      <c r="B231" s="1607"/>
      <c r="C231" s="342" t="s">
        <v>802</v>
      </c>
      <c r="D231" s="44"/>
      <c r="E231" s="44"/>
      <c r="F231" s="44"/>
      <c r="G231" s="44"/>
      <c r="H231" s="44"/>
      <c r="I231" s="681">
        <f>I236+I244</f>
        <v>140</v>
      </c>
      <c r="J231" s="681">
        <f>J236+J244</f>
        <v>140</v>
      </c>
      <c r="K231" s="681">
        <f>K237+K244</f>
        <v>20</v>
      </c>
    </row>
    <row r="232" spans="1:11" ht="36" customHeight="1" thickBot="1" x14ac:dyDescent="0.3">
      <c r="A232" s="1777"/>
      <c r="B232" s="1608"/>
      <c r="C232" s="342" t="s">
        <v>225</v>
      </c>
      <c r="D232" s="44"/>
      <c r="E232" s="44"/>
      <c r="F232" s="44"/>
      <c r="G232" s="44"/>
      <c r="H232" s="44"/>
      <c r="I232" s="682">
        <f>I238</f>
        <v>40</v>
      </c>
      <c r="J232" s="682">
        <f>J238</f>
        <v>40</v>
      </c>
      <c r="K232" s="682">
        <f>K238</f>
        <v>10.62</v>
      </c>
    </row>
    <row r="233" spans="1:11" ht="12.75" customHeight="1" x14ac:dyDescent="0.25">
      <c r="A233" s="1801" t="s">
        <v>546</v>
      </c>
      <c r="B233" s="1800" t="s">
        <v>226</v>
      </c>
      <c r="C233" s="101" t="s">
        <v>636</v>
      </c>
      <c r="D233" s="1798"/>
      <c r="E233" s="1799"/>
      <c r="F233" s="1799"/>
      <c r="G233" s="1799"/>
      <c r="H233" s="1799"/>
      <c r="I233" s="704">
        <f>I234+I235+I236</f>
        <v>1405.06</v>
      </c>
      <c r="J233" s="704">
        <f>J234+J235+J236</f>
        <v>1405.06</v>
      </c>
      <c r="K233" s="705">
        <f>K234+K235+K236</f>
        <v>545.76</v>
      </c>
    </row>
    <row r="234" spans="1:11" ht="33" customHeight="1" x14ac:dyDescent="0.25">
      <c r="A234" s="1802"/>
      <c r="B234" s="1725"/>
      <c r="C234" s="341" t="s">
        <v>477</v>
      </c>
      <c r="D234" s="343"/>
      <c r="E234" s="344"/>
      <c r="F234" s="344"/>
      <c r="G234" s="344"/>
      <c r="H234" s="344"/>
      <c r="I234" s="679">
        <v>0</v>
      </c>
      <c r="J234" s="679">
        <v>0</v>
      </c>
      <c r="K234" s="679">
        <v>0</v>
      </c>
    </row>
    <row r="235" spans="1:11" ht="23.25" customHeight="1" x14ac:dyDescent="0.25">
      <c r="A235" s="1802"/>
      <c r="B235" s="1725"/>
      <c r="C235" s="341" t="s">
        <v>478</v>
      </c>
      <c r="D235" s="343"/>
      <c r="E235" s="344"/>
      <c r="F235" s="344"/>
      <c r="G235" s="344"/>
      <c r="H235" s="344"/>
      <c r="I235" s="679">
        <f>I243</f>
        <v>1355.06</v>
      </c>
      <c r="J235" s="679">
        <f>J243</f>
        <v>1355.06</v>
      </c>
      <c r="K235" s="679">
        <f>K243</f>
        <v>535.14</v>
      </c>
    </row>
    <row r="236" spans="1:11" ht="18" customHeight="1" x14ac:dyDescent="0.25">
      <c r="A236" s="1802"/>
      <c r="B236" s="1725"/>
      <c r="C236" s="342" t="s">
        <v>13</v>
      </c>
      <c r="D236" s="311"/>
      <c r="E236" s="310"/>
      <c r="F236" s="310"/>
      <c r="G236" s="310"/>
      <c r="H236" s="310"/>
      <c r="I236" s="679">
        <f>I237+I238</f>
        <v>50</v>
      </c>
      <c r="J236" s="679">
        <f>J237+J238</f>
        <v>50</v>
      </c>
      <c r="K236" s="679">
        <f>K237+K238</f>
        <v>10.62</v>
      </c>
    </row>
    <row r="237" spans="1:11" ht="25.5" customHeight="1" x14ac:dyDescent="0.25">
      <c r="A237" s="1802"/>
      <c r="B237" s="1725"/>
      <c r="C237" s="342" t="s">
        <v>802</v>
      </c>
      <c r="D237" s="311"/>
      <c r="E237" s="310"/>
      <c r="F237" s="310"/>
      <c r="G237" s="310"/>
      <c r="H237" s="310"/>
      <c r="I237" s="710">
        <f>I239</f>
        <v>10</v>
      </c>
      <c r="J237" s="710">
        <f>J239</f>
        <v>10</v>
      </c>
      <c r="K237" s="710">
        <f>K239+K241</f>
        <v>0</v>
      </c>
    </row>
    <row r="238" spans="1:11" s="663" customFormat="1" ht="25.5" customHeight="1" x14ac:dyDescent="0.25">
      <c r="A238" s="1803"/>
      <c r="B238" s="1563"/>
      <c r="C238" s="342" t="s">
        <v>225</v>
      </c>
      <c r="D238" s="311"/>
      <c r="E238" s="514"/>
      <c r="F238" s="514"/>
      <c r="G238" s="514"/>
      <c r="H238" s="514"/>
      <c r="I238" s="679">
        <f>I240+I241</f>
        <v>40</v>
      </c>
      <c r="J238" s="679">
        <f>J240+J242</f>
        <v>40</v>
      </c>
      <c r="K238" s="679">
        <f>K240+K242</f>
        <v>10.62</v>
      </c>
    </row>
    <row r="239" spans="1:11" ht="77.25" customHeight="1" x14ac:dyDescent="0.25">
      <c r="A239" s="52" t="s">
        <v>227</v>
      </c>
      <c r="B239" s="309" t="s">
        <v>228</v>
      </c>
      <c r="C239" s="703" t="s">
        <v>802</v>
      </c>
      <c r="D239" s="104">
        <v>971</v>
      </c>
      <c r="E239" s="105" t="s">
        <v>670</v>
      </c>
      <c r="F239" s="105" t="s">
        <v>692</v>
      </c>
      <c r="G239" s="105" t="s">
        <v>229</v>
      </c>
      <c r="H239" s="56" t="s">
        <v>652</v>
      </c>
      <c r="I239" s="706">
        <v>10</v>
      </c>
      <c r="J239" s="706">
        <v>10</v>
      </c>
      <c r="K239" s="706">
        <v>0</v>
      </c>
    </row>
    <row r="240" spans="1:11" ht="62.25" customHeight="1" x14ac:dyDescent="0.25">
      <c r="A240" s="52" t="s">
        <v>230</v>
      </c>
      <c r="B240" s="61" t="s">
        <v>231</v>
      </c>
      <c r="C240" s="703" t="s">
        <v>225</v>
      </c>
      <c r="D240" s="104">
        <v>974</v>
      </c>
      <c r="E240" s="105" t="s">
        <v>670</v>
      </c>
      <c r="F240" s="105" t="s">
        <v>692</v>
      </c>
      <c r="G240" s="105" t="s">
        <v>229</v>
      </c>
      <c r="H240" s="56" t="s">
        <v>652</v>
      </c>
      <c r="I240" s="679">
        <v>10</v>
      </c>
      <c r="J240" s="679">
        <v>10</v>
      </c>
      <c r="K240" s="679">
        <v>10.62</v>
      </c>
    </row>
    <row r="241" spans="1:14" ht="78" customHeight="1" x14ac:dyDescent="0.25">
      <c r="A241" s="1726" t="s">
        <v>232</v>
      </c>
      <c r="B241" s="1745" t="s">
        <v>233</v>
      </c>
      <c r="C241" s="703" t="s">
        <v>802</v>
      </c>
      <c r="D241" s="104">
        <v>971</v>
      </c>
      <c r="E241" s="105" t="s">
        <v>670</v>
      </c>
      <c r="F241" s="105" t="s">
        <v>692</v>
      </c>
      <c r="G241" s="105" t="s">
        <v>229</v>
      </c>
      <c r="H241" s="56" t="s">
        <v>652</v>
      </c>
      <c r="I241" s="679">
        <v>30</v>
      </c>
      <c r="J241" s="679">
        <v>30</v>
      </c>
      <c r="K241" s="679">
        <v>0</v>
      </c>
    </row>
    <row r="242" spans="1:14" s="663" customFormat="1" ht="21" customHeight="1" x14ac:dyDescent="0.25">
      <c r="A242" s="1712"/>
      <c r="B242" s="1608"/>
      <c r="C242" s="703" t="s">
        <v>225</v>
      </c>
      <c r="D242" s="104">
        <v>974</v>
      </c>
      <c r="E242" s="105" t="s">
        <v>670</v>
      </c>
      <c r="F242" s="105" t="s">
        <v>692</v>
      </c>
      <c r="G242" s="105" t="s">
        <v>229</v>
      </c>
      <c r="H242" s="56" t="s">
        <v>652</v>
      </c>
      <c r="I242" s="679">
        <v>30</v>
      </c>
      <c r="J242" s="679">
        <v>30</v>
      </c>
      <c r="K242" s="679">
        <v>0</v>
      </c>
    </row>
    <row r="243" spans="1:14" ht="45" x14ac:dyDescent="0.25">
      <c r="A243" s="52" t="s">
        <v>234</v>
      </c>
      <c r="B243" s="461" t="s">
        <v>235</v>
      </c>
      <c r="C243" s="703" t="s">
        <v>478</v>
      </c>
      <c r="D243" s="104">
        <v>971</v>
      </c>
      <c r="E243" s="105" t="s">
        <v>670</v>
      </c>
      <c r="F243" s="105" t="s">
        <v>692</v>
      </c>
      <c r="G243" s="105" t="s">
        <v>229</v>
      </c>
      <c r="H243" s="56" t="s">
        <v>652</v>
      </c>
      <c r="I243" s="679">
        <v>1355.06</v>
      </c>
      <c r="J243" s="679">
        <v>1355.06</v>
      </c>
      <c r="K243" s="679">
        <v>535.14</v>
      </c>
    </row>
    <row r="244" spans="1:14" ht="63.75" thickBot="1" x14ac:dyDescent="0.3">
      <c r="A244" s="102" t="s">
        <v>80</v>
      </c>
      <c r="B244" s="106" t="s">
        <v>236</v>
      </c>
      <c r="C244" s="1158" t="s">
        <v>802</v>
      </c>
      <c r="D244" s="1111"/>
      <c r="E244" s="1159"/>
      <c r="F244" s="1159"/>
      <c r="G244" s="1159"/>
      <c r="H244" s="1159"/>
      <c r="I244" s="1160">
        <f>I245+I246+I247</f>
        <v>90</v>
      </c>
      <c r="J244" s="1160">
        <f>J245+J246+J247</f>
        <v>90</v>
      </c>
      <c r="K244" s="1160">
        <f>K245+K246+K247</f>
        <v>20</v>
      </c>
    </row>
    <row r="245" spans="1:14" ht="78.75" x14ac:dyDescent="0.25">
      <c r="A245" s="672" t="s">
        <v>237</v>
      </c>
      <c r="B245" s="108" t="s">
        <v>238</v>
      </c>
      <c r="C245" s="342" t="s">
        <v>802</v>
      </c>
      <c r="D245" s="104">
        <v>971</v>
      </c>
      <c r="E245" s="105" t="s">
        <v>670</v>
      </c>
      <c r="F245" s="105" t="s">
        <v>692</v>
      </c>
      <c r="G245" s="105" t="s">
        <v>239</v>
      </c>
      <c r="H245" s="56" t="s">
        <v>652</v>
      </c>
      <c r="I245" s="707">
        <v>60</v>
      </c>
      <c r="J245" s="707">
        <v>60</v>
      </c>
      <c r="K245" s="707">
        <f>SUM(L245:L247)</f>
        <v>0</v>
      </c>
    </row>
    <row r="246" spans="1:14" ht="63" x14ac:dyDescent="0.25">
      <c r="A246" s="672" t="s">
        <v>240</v>
      </c>
      <c r="B246" s="110" t="s">
        <v>241</v>
      </c>
      <c r="C246" s="342" t="s">
        <v>802</v>
      </c>
      <c r="D246" s="104">
        <v>971</v>
      </c>
      <c r="E246" s="105" t="s">
        <v>670</v>
      </c>
      <c r="F246" s="105" t="s">
        <v>692</v>
      </c>
      <c r="G246" s="105" t="s">
        <v>239</v>
      </c>
      <c r="H246" s="56" t="s">
        <v>652</v>
      </c>
      <c r="I246" s="681">
        <v>10</v>
      </c>
      <c r="J246" s="681">
        <v>10</v>
      </c>
      <c r="K246" s="681">
        <v>0</v>
      </c>
    </row>
    <row r="247" spans="1:14" ht="79.5" thickBot="1" x14ac:dyDescent="0.3">
      <c r="A247" s="672" t="s">
        <v>242</v>
      </c>
      <c r="B247" s="110" t="s">
        <v>243</v>
      </c>
      <c r="C247" s="342" t="s">
        <v>802</v>
      </c>
      <c r="D247" s="104">
        <v>971</v>
      </c>
      <c r="E247" s="105" t="s">
        <v>670</v>
      </c>
      <c r="F247" s="105" t="s">
        <v>692</v>
      </c>
      <c r="G247" s="105" t="s">
        <v>239</v>
      </c>
      <c r="H247" s="56" t="s">
        <v>652</v>
      </c>
      <c r="I247" s="707">
        <v>20</v>
      </c>
      <c r="J247" s="707">
        <v>20</v>
      </c>
      <c r="K247" s="707">
        <v>20</v>
      </c>
    </row>
    <row r="248" spans="1:14" ht="15.75" x14ac:dyDescent="0.25">
      <c r="A248" s="1711" t="s">
        <v>115</v>
      </c>
      <c r="B248" s="1604" t="s">
        <v>244</v>
      </c>
      <c r="C248" s="110" t="s">
        <v>15</v>
      </c>
      <c r="D248" s="1713"/>
      <c r="E248" s="1714"/>
      <c r="F248" s="1714"/>
      <c r="G248" s="1714"/>
      <c r="H248" s="1715"/>
      <c r="I248" s="708">
        <f t="shared" ref="I248:K249" si="4">SUM(I249)</f>
        <v>921.29</v>
      </c>
      <c r="J248" s="709">
        <f t="shared" si="4"/>
        <v>921.29</v>
      </c>
      <c r="K248" s="709">
        <f t="shared" si="4"/>
        <v>198.5</v>
      </c>
    </row>
    <row r="249" spans="1:14" ht="61.5" customHeight="1" thickBot="1" x14ac:dyDescent="0.3">
      <c r="A249" s="1712"/>
      <c r="B249" s="1564"/>
      <c r="C249" s="103" t="s">
        <v>478</v>
      </c>
      <c r="D249" s="1709"/>
      <c r="E249" s="1710"/>
      <c r="F249" s="1710"/>
      <c r="G249" s="1710"/>
      <c r="H249" s="1710"/>
      <c r="I249" s="678">
        <f t="shared" si="4"/>
        <v>921.29</v>
      </c>
      <c r="J249" s="678">
        <f t="shared" si="4"/>
        <v>921.29</v>
      </c>
      <c r="K249" s="678">
        <f t="shared" si="4"/>
        <v>198.5</v>
      </c>
    </row>
    <row r="250" spans="1:14" ht="48" thickBot="1" x14ac:dyDescent="0.3">
      <c r="A250" s="64" t="s">
        <v>245</v>
      </c>
      <c r="B250" s="111" t="s">
        <v>246</v>
      </c>
      <c r="C250" s="103" t="s">
        <v>478</v>
      </c>
      <c r="D250" s="84" t="s">
        <v>676</v>
      </c>
      <c r="E250" s="84" t="s">
        <v>670</v>
      </c>
      <c r="F250" s="84" t="s">
        <v>692</v>
      </c>
      <c r="G250" s="84" t="s">
        <v>247</v>
      </c>
      <c r="H250" s="84" t="s">
        <v>652</v>
      </c>
      <c r="I250" s="683">
        <v>921.29</v>
      </c>
      <c r="J250" s="683">
        <v>921.29</v>
      </c>
      <c r="K250" s="683">
        <v>198.5</v>
      </c>
    </row>
    <row r="251" spans="1:14" ht="23.25" customHeight="1" thickBot="1" x14ac:dyDescent="0.3">
      <c r="A251" s="2022" t="s">
        <v>840</v>
      </c>
      <c r="B251" s="2023"/>
      <c r="C251" s="2023"/>
      <c r="D251" s="2023"/>
      <c r="E251" s="2023"/>
      <c r="F251" s="2023"/>
      <c r="G251" s="2023"/>
      <c r="H251" s="2023"/>
      <c r="I251" s="2023"/>
      <c r="J251" s="2023"/>
      <c r="K251" s="2024"/>
    </row>
    <row r="252" spans="1:14" ht="59.25" customHeight="1" x14ac:dyDescent="0.25">
      <c r="A252" s="1703" t="s">
        <v>543</v>
      </c>
      <c r="B252" s="1706" t="s">
        <v>641</v>
      </c>
      <c r="C252" s="2012" t="s">
        <v>799</v>
      </c>
      <c r="D252" s="1706" t="s">
        <v>642</v>
      </c>
      <c r="E252" s="1706"/>
      <c r="F252" s="1706"/>
      <c r="G252" s="1706"/>
      <c r="H252" s="1706"/>
      <c r="I252" s="1706" t="s">
        <v>223</v>
      </c>
      <c r="J252" s="1706"/>
      <c r="K252" s="1856"/>
    </row>
    <row r="253" spans="1:14" ht="39.75" customHeight="1" x14ac:dyDescent="0.25">
      <c r="A253" s="1704"/>
      <c r="B253" s="1697"/>
      <c r="C253" s="2282"/>
      <c r="D253" s="1697" t="s">
        <v>643</v>
      </c>
      <c r="E253" s="1697" t="s">
        <v>644</v>
      </c>
      <c r="F253" s="1698"/>
      <c r="G253" s="1697" t="s">
        <v>645</v>
      </c>
      <c r="H253" s="1697" t="s">
        <v>646</v>
      </c>
      <c r="I253" s="1693" t="s">
        <v>1586</v>
      </c>
      <c r="J253" s="1693" t="s">
        <v>1544</v>
      </c>
      <c r="K253" s="1695" t="s">
        <v>1554</v>
      </c>
    </row>
    <row r="254" spans="1:14" ht="37.5" customHeight="1" x14ac:dyDescent="0.25">
      <c r="A254" s="1705"/>
      <c r="B254" s="1707"/>
      <c r="C254" s="2283"/>
      <c r="D254" s="1698"/>
      <c r="E254" s="1403" t="s">
        <v>647</v>
      </c>
      <c r="F254" s="1403" t="s">
        <v>648</v>
      </c>
      <c r="G254" s="1698"/>
      <c r="H254" s="1698"/>
      <c r="I254" s="1694"/>
      <c r="J254" s="1694"/>
      <c r="K254" s="1696"/>
    </row>
    <row r="255" spans="1:14" ht="33" customHeight="1" x14ac:dyDescent="0.25">
      <c r="A255" s="2284"/>
      <c r="B255" s="2285" t="s">
        <v>201</v>
      </c>
      <c r="C255" s="2286"/>
      <c r="D255" s="2287"/>
      <c r="E255" s="1408"/>
      <c r="F255" s="1408"/>
      <c r="G255" s="2287"/>
      <c r="H255" s="2288" t="s">
        <v>636</v>
      </c>
      <c r="I255" s="969">
        <f>I256+I267+I278+I282+I286+I288+I295+I296+I305+I298</f>
        <v>72639.839999999997</v>
      </c>
      <c r="J255" s="969">
        <f>J256+J267+J278+J282+J286+J288+J295+J296+J305+J298</f>
        <v>84607.94</v>
      </c>
      <c r="K255" s="969">
        <f>K256+K267+K278+K282+K286+K288+K295+K296+K305+K298</f>
        <v>41301.699999999997</v>
      </c>
      <c r="L255" s="119">
        <f>L256+L267+L278+L282+L286+L288+L295+L296+L296+L298+L305</f>
        <v>0</v>
      </c>
      <c r="M255" s="119">
        <f>M256+M267+M278+M282+M286+M288+M295+M296+M296+M298+M305</f>
        <v>0</v>
      </c>
      <c r="N255" s="119">
        <f>N256+N267+N278+N282+N286+N288+N295+N296+N296+N298+N305</f>
        <v>0</v>
      </c>
    </row>
    <row r="256" spans="1:14" ht="36.75" customHeight="1" x14ac:dyDescent="0.25">
      <c r="A256" s="1242">
        <v>1</v>
      </c>
      <c r="B256" s="253" t="s">
        <v>833</v>
      </c>
      <c r="C256" s="1383" t="s">
        <v>1553</v>
      </c>
      <c r="D256" s="1243"/>
      <c r="E256" s="253"/>
      <c r="F256" s="253"/>
      <c r="G256" s="1243"/>
      <c r="H256" s="1243"/>
      <c r="I256" s="1244">
        <f>I257+I258+I259+I260+I261+I262+I263</f>
        <v>12705.91</v>
      </c>
      <c r="J256" s="1244">
        <f>J257+J258+J259+J260+J261+J262+J263</f>
        <v>15905.91</v>
      </c>
      <c r="K256" s="1244">
        <f>K257+K258+K259+K260+K261+K262+K263</f>
        <v>7003.94</v>
      </c>
    </row>
    <row r="257" spans="1:11" ht="45" x14ac:dyDescent="0.25">
      <c r="A257" s="112" t="s">
        <v>227</v>
      </c>
      <c r="B257" s="54" t="s">
        <v>250</v>
      </c>
      <c r="C257" s="1384" t="s">
        <v>1553</v>
      </c>
      <c r="D257" s="54">
        <v>973</v>
      </c>
      <c r="E257" s="87" t="s">
        <v>253</v>
      </c>
      <c r="F257" s="87" t="s">
        <v>650</v>
      </c>
      <c r="G257" s="87" t="s">
        <v>251</v>
      </c>
      <c r="H257" s="54">
        <v>244</v>
      </c>
      <c r="I257" s="366">
        <v>12436.2</v>
      </c>
      <c r="J257" s="366">
        <v>15636.2</v>
      </c>
      <c r="K257" s="367">
        <v>6734.23</v>
      </c>
    </row>
    <row r="258" spans="1:11" ht="27.6" customHeight="1" x14ac:dyDescent="0.25">
      <c r="A258" s="1699" t="s">
        <v>230</v>
      </c>
      <c r="B258" s="1701" t="s">
        <v>825</v>
      </c>
      <c r="C258" s="1842" t="s">
        <v>1553</v>
      </c>
      <c r="D258" s="54">
        <v>973</v>
      </c>
      <c r="E258" s="87" t="s">
        <v>253</v>
      </c>
      <c r="F258" s="87" t="s">
        <v>650</v>
      </c>
      <c r="G258" s="87" t="s">
        <v>254</v>
      </c>
      <c r="H258" s="54">
        <v>244</v>
      </c>
      <c r="I258" s="365">
        <v>0</v>
      </c>
      <c r="J258" s="365">
        <v>0</v>
      </c>
      <c r="K258" s="365">
        <v>0</v>
      </c>
    </row>
    <row r="259" spans="1:11" x14ac:dyDescent="0.25">
      <c r="A259" s="1700"/>
      <c r="B259" s="1702"/>
      <c r="C259" s="1844"/>
      <c r="D259" s="54">
        <v>973</v>
      </c>
      <c r="E259" s="87" t="s">
        <v>253</v>
      </c>
      <c r="F259" s="87" t="s">
        <v>650</v>
      </c>
      <c r="G259" s="87" t="s">
        <v>834</v>
      </c>
      <c r="H259" s="54">
        <v>244</v>
      </c>
      <c r="I259" s="365">
        <v>0</v>
      </c>
      <c r="J259" s="365">
        <v>0</v>
      </c>
      <c r="K259" s="365">
        <v>0</v>
      </c>
    </row>
    <row r="260" spans="1:11" ht="60" x14ac:dyDescent="0.25">
      <c r="A260" s="350" t="s">
        <v>232</v>
      </c>
      <c r="B260" s="351" t="s">
        <v>252</v>
      </c>
      <c r="C260" s="1384" t="s">
        <v>1553</v>
      </c>
      <c r="D260" s="54">
        <v>973</v>
      </c>
      <c r="E260" s="87" t="s">
        <v>253</v>
      </c>
      <c r="F260" s="87" t="s">
        <v>650</v>
      </c>
      <c r="G260" s="54">
        <v>290120270</v>
      </c>
      <c r="H260" s="54">
        <v>244</v>
      </c>
      <c r="I260" s="365">
        <v>100</v>
      </c>
      <c r="J260" s="365">
        <v>100</v>
      </c>
      <c r="K260" s="365">
        <v>100</v>
      </c>
    </row>
    <row r="261" spans="1:11" s="663" customFormat="1" ht="60" x14ac:dyDescent="0.25">
      <c r="A261" s="516" t="s">
        <v>234</v>
      </c>
      <c r="B261" s="686" t="s">
        <v>255</v>
      </c>
      <c r="C261" s="1384" t="s">
        <v>1553</v>
      </c>
      <c r="D261" s="687">
        <v>973</v>
      </c>
      <c r="E261" s="671" t="s">
        <v>253</v>
      </c>
      <c r="F261" s="671" t="s">
        <v>650</v>
      </c>
      <c r="G261" s="687" t="s">
        <v>1155</v>
      </c>
      <c r="H261" s="687">
        <v>244</v>
      </c>
      <c r="I261" s="365">
        <v>0</v>
      </c>
      <c r="J261" s="365">
        <v>0</v>
      </c>
      <c r="K261" s="365">
        <v>0</v>
      </c>
    </row>
    <row r="262" spans="1:11" ht="45" x14ac:dyDescent="0.25">
      <c r="A262" s="516" t="s">
        <v>4</v>
      </c>
      <c r="B262" s="351" t="s">
        <v>835</v>
      </c>
      <c r="C262" s="1384" t="s">
        <v>1553</v>
      </c>
      <c r="D262" s="348">
        <v>973</v>
      </c>
      <c r="E262" s="349" t="s">
        <v>253</v>
      </c>
      <c r="F262" s="349" t="s">
        <v>650</v>
      </c>
      <c r="G262" s="348">
        <v>290129070</v>
      </c>
      <c r="H262" s="348">
        <v>244</v>
      </c>
      <c r="I262" s="365">
        <v>0</v>
      </c>
      <c r="J262" s="365">
        <v>0</v>
      </c>
      <c r="K262" s="365">
        <v>0</v>
      </c>
    </row>
    <row r="263" spans="1:11" s="663" customFormat="1" x14ac:dyDescent="0.25">
      <c r="A263" s="1699" t="s">
        <v>189</v>
      </c>
      <c r="B263" s="1701" t="s">
        <v>1156</v>
      </c>
      <c r="C263" s="1842" t="s">
        <v>1553</v>
      </c>
      <c r="D263" s="1701">
        <v>973</v>
      </c>
      <c r="E263" s="1845" t="s">
        <v>253</v>
      </c>
      <c r="F263" s="1845" t="s">
        <v>650</v>
      </c>
      <c r="G263" s="1701" t="s">
        <v>1157</v>
      </c>
      <c r="H263" s="1701">
        <v>244</v>
      </c>
      <c r="I263" s="365">
        <f>I264+I265+I266</f>
        <v>169.70999999999998</v>
      </c>
      <c r="J263" s="365">
        <f>J264+J265+J266</f>
        <v>169.70999999999998</v>
      </c>
      <c r="K263" s="365">
        <f>K264+K265+K266</f>
        <v>169.70999999999998</v>
      </c>
    </row>
    <row r="264" spans="1:11" s="883" customFormat="1" x14ac:dyDescent="0.25">
      <c r="A264" s="1822"/>
      <c r="B264" s="1621"/>
      <c r="C264" s="1843"/>
      <c r="D264" s="1621"/>
      <c r="E264" s="1621"/>
      <c r="F264" s="1621"/>
      <c r="G264" s="1621"/>
      <c r="H264" s="1621"/>
      <c r="I264" s="365"/>
      <c r="J264" s="365"/>
      <c r="K264" s="365"/>
    </row>
    <row r="265" spans="1:11" s="883" customFormat="1" x14ac:dyDescent="0.25">
      <c r="A265" s="1822"/>
      <c r="B265" s="1621"/>
      <c r="C265" s="1843"/>
      <c r="D265" s="1621"/>
      <c r="E265" s="1621"/>
      <c r="F265" s="1621"/>
      <c r="G265" s="1621"/>
      <c r="H265" s="1621"/>
      <c r="I265" s="365">
        <v>168.01</v>
      </c>
      <c r="J265" s="365">
        <v>168.01</v>
      </c>
      <c r="K265" s="365">
        <v>168.01</v>
      </c>
    </row>
    <row r="266" spans="1:11" s="883" customFormat="1" x14ac:dyDescent="0.25">
      <c r="A266" s="1596"/>
      <c r="B266" s="1622"/>
      <c r="C266" s="1844"/>
      <c r="D266" s="1622"/>
      <c r="E266" s="1622"/>
      <c r="F266" s="1622"/>
      <c r="G266" s="1622"/>
      <c r="H266" s="1622"/>
      <c r="I266" s="365">
        <v>1.7</v>
      </c>
      <c r="J266" s="365">
        <v>1.7</v>
      </c>
      <c r="K266" s="365">
        <v>1.7</v>
      </c>
    </row>
    <row r="267" spans="1:11" s="368" customFormat="1" ht="39" customHeight="1" x14ac:dyDescent="0.2">
      <c r="A267" s="1245" t="s">
        <v>378</v>
      </c>
      <c r="B267" s="1125" t="s">
        <v>256</v>
      </c>
      <c r="C267" s="1384" t="s">
        <v>1553</v>
      </c>
      <c r="D267" s="1125"/>
      <c r="E267" s="1126"/>
      <c r="F267" s="1126"/>
      <c r="G267" s="1126"/>
      <c r="H267" s="1125"/>
      <c r="I267" s="901">
        <f>I268+I269+I270+I271+I272+I273+I274+I276+I275+I277</f>
        <v>33535.53</v>
      </c>
      <c r="J267" s="901">
        <f>J268+J269+J270+J271+J272+J273+J274+J276+J275+J277</f>
        <v>42303.63</v>
      </c>
      <c r="K267" s="901">
        <f>K268+K269+K270+K271+K272+K273+K274+K276+K275+K277</f>
        <v>19172.27</v>
      </c>
    </row>
    <row r="268" spans="1:11" s="368" customFormat="1" ht="38.25" x14ac:dyDescent="0.2">
      <c r="A268" s="369" t="s">
        <v>237</v>
      </c>
      <c r="B268" s="370" t="s">
        <v>257</v>
      </c>
      <c r="C268" s="1384" t="s">
        <v>1553</v>
      </c>
      <c r="D268" s="348">
        <v>973</v>
      </c>
      <c r="E268" s="349" t="s">
        <v>253</v>
      </c>
      <c r="F268" s="349" t="s">
        <v>650</v>
      </c>
      <c r="G268" s="349" t="s">
        <v>258</v>
      </c>
      <c r="H268" s="348">
        <v>244</v>
      </c>
      <c r="I268" s="365">
        <v>25115.200000000001</v>
      </c>
      <c r="J268" s="365">
        <v>32347.599999999999</v>
      </c>
      <c r="K268" s="365">
        <v>13590.87</v>
      </c>
    </row>
    <row r="269" spans="1:11" ht="25.5" x14ac:dyDescent="0.25">
      <c r="A269" s="369" t="s">
        <v>240</v>
      </c>
      <c r="B269" s="370" t="s">
        <v>259</v>
      </c>
      <c r="C269" s="1384" t="s">
        <v>1553</v>
      </c>
      <c r="D269" s="348">
        <v>973</v>
      </c>
      <c r="E269" s="349" t="s">
        <v>253</v>
      </c>
      <c r="F269" s="349" t="s">
        <v>650</v>
      </c>
      <c r="G269" s="349" t="s">
        <v>260</v>
      </c>
      <c r="H269" s="348">
        <v>244</v>
      </c>
      <c r="I269" s="365">
        <v>1860</v>
      </c>
      <c r="J269" s="365">
        <v>1860</v>
      </c>
      <c r="K269" s="365">
        <v>1487.6</v>
      </c>
    </row>
    <row r="270" spans="1:11" ht="22.5" customHeight="1" x14ac:dyDescent="0.25">
      <c r="A270" s="369" t="s">
        <v>242</v>
      </c>
      <c r="B270" s="370" t="s">
        <v>583</v>
      </c>
      <c r="C270" s="1384" t="s">
        <v>1553</v>
      </c>
      <c r="D270" s="54">
        <v>973</v>
      </c>
      <c r="E270" s="87" t="s">
        <v>253</v>
      </c>
      <c r="F270" s="87" t="s">
        <v>650</v>
      </c>
      <c r="G270" s="87" t="s">
        <v>261</v>
      </c>
      <c r="H270" s="54">
        <v>244</v>
      </c>
      <c r="I270" s="365">
        <v>6560.33</v>
      </c>
      <c r="J270" s="365">
        <v>8096.03</v>
      </c>
      <c r="K270" s="365">
        <v>4093.8</v>
      </c>
    </row>
    <row r="271" spans="1:11" ht="25.5" x14ac:dyDescent="0.25">
      <c r="A271" s="369" t="s">
        <v>262</v>
      </c>
      <c r="B271" s="371" t="s">
        <v>263</v>
      </c>
      <c r="C271" s="1384" t="s">
        <v>1553</v>
      </c>
      <c r="D271" s="54">
        <v>973</v>
      </c>
      <c r="E271" s="87" t="s">
        <v>253</v>
      </c>
      <c r="F271" s="87" t="s">
        <v>650</v>
      </c>
      <c r="G271" s="87" t="s">
        <v>264</v>
      </c>
      <c r="H271" s="54">
        <v>244</v>
      </c>
      <c r="I271" s="365">
        <v>0</v>
      </c>
      <c r="J271" s="365">
        <v>0</v>
      </c>
      <c r="K271" s="365">
        <v>0</v>
      </c>
    </row>
    <row r="272" spans="1:11" ht="73.5" customHeight="1" x14ac:dyDescent="0.25">
      <c r="A272" s="372" t="s">
        <v>265</v>
      </c>
      <c r="B272" s="371" t="s">
        <v>255</v>
      </c>
      <c r="C272" s="1384" t="s">
        <v>1553</v>
      </c>
      <c r="D272" s="54">
        <v>973</v>
      </c>
      <c r="E272" s="87" t="s">
        <v>253</v>
      </c>
      <c r="F272" s="87" t="s">
        <v>650</v>
      </c>
      <c r="G272" s="54" t="s">
        <v>266</v>
      </c>
      <c r="H272" s="54">
        <v>244</v>
      </c>
      <c r="I272" s="365">
        <v>0</v>
      </c>
      <c r="J272" s="365">
        <v>0</v>
      </c>
      <c r="K272" s="365">
        <v>0</v>
      </c>
    </row>
    <row r="273" spans="1:11" ht="56.25" customHeight="1" x14ac:dyDescent="0.25">
      <c r="A273" s="369" t="s">
        <v>267</v>
      </c>
      <c r="B273" s="373" t="s">
        <v>268</v>
      </c>
      <c r="C273" s="312" t="s">
        <v>1481</v>
      </c>
      <c r="D273" s="54">
        <v>973</v>
      </c>
      <c r="E273" s="87" t="s">
        <v>253</v>
      </c>
      <c r="F273" s="87" t="s">
        <v>650</v>
      </c>
      <c r="G273" s="87" t="s">
        <v>269</v>
      </c>
      <c r="H273" s="54">
        <v>244</v>
      </c>
      <c r="I273" s="365">
        <v>0</v>
      </c>
      <c r="J273" s="365">
        <v>0</v>
      </c>
      <c r="K273" s="365">
        <v>0</v>
      </c>
    </row>
    <row r="274" spans="1:11" ht="25.5" x14ac:dyDescent="0.25">
      <c r="A274" s="369" t="s">
        <v>270</v>
      </c>
      <c r="B274" s="370" t="s">
        <v>836</v>
      </c>
      <c r="C274" s="1377" t="s">
        <v>1481</v>
      </c>
      <c r="D274" s="54">
        <v>971</v>
      </c>
      <c r="E274" s="87" t="s">
        <v>253</v>
      </c>
      <c r="F274" s="87" t="s">
        <v>650</v>
      </c>
      <c r="G274" s="87" t="s">
        <v>1159</v>
      </c>
      <c r="H274" s="54">
        <v>244</v>
      </c>
      <c r="I274" s="365">
        <v>0</v>
      </c>
      <c r="J274" s="365">
        <v>0</v>
      </c>
      <c r="K274" s="365">
        <v>0</v>
      </c>
    </row>
    <row r="275" spans="1:11" ht="25.5" x14ac:dyDescent="0.25">
      <c r="A275" s="369" t="s">
        <v>274</v>
      </c>
      <c r="B275" s="370" t="s">
        <v>827</v>
      </c>
      <c r="C275" s="1377" t="s">
        <v>1481</v>
      </c>
      <c r="D275" s="54">
        <v>973</v>
      </c>
      <c r="E275" s="87" t="s">
        <v>253</v>
      </c>
      <c r="F275" s="87" t="s">
        <v>650</v>
      </c>
      <c r="G275" s="87" t="s">
        <v>276</v>
      </c>
      <c r="H275" s="54">
        <v>244</v>
      </c>
      <c r="I275" s="365">
        <f>I276</f>
        <v>0</v>
      </c>
      <c r="J275" s="365">
        <f>J276</f>
        <v>0</v>
      </c>
      <c r="K275" s="365">
        <f>K276</f>
        <v>0</v>
      </c>
    </row>
    <row r="276" spans="1:11" ht="72" customHeight="1" x14ac:dyDescent="0.25">
      <c r="A276" s="369" t="s">
        <v>828</v>
      </c>
      <c r="B276" s="370" t="s">
        <v>829</v>
      </c>
      <c r="C276" s="1377" t="s">
        <v>1481</v>
      </c>
      <c r="D276" s="117">
        <v>973</v>
      </c>
      <c r="E276" s="118" t="s">
        <v>253</v>
      </c>
      <c r="F276" s="118" t="s">
        <v>650</v>
      </c>
      <c r="G276" s="118" t="s">
        <v>276</v>
      </c>
      <c r="H276" s="117">
        <v>244</v>
      </c>
      <c r="I276" s="365">
        <v>0</v>
      </c>
      <c r="J276" s="365">
        <v>0</v>
      </c>
      <c r="K276" s="365">
        <v>0</v>
      </c>
    </row>
    <row r="277" spans="1:11" ht="25.5" x14ac:dyDescent="0.25">
      <c r="A277" s="369" t="s">
        <v>830</v>
      </c>
      <c r="B277" s="370" t="s">
        <v>718</v>
      </c>
      <c r="C277" s="1377" t="s">
        <v>1481</v>
      </c>
      <c r="D277" s="54">
        <v>973</v>
      </c>
      <c r="E277" s="87" t="s">
        <v>253</v>
      </c>
      <c r="F277" s="87" t="s">
        <v>650</v>
      </c>
      <c r="G277" s="87" t="s">
        <v>1158</v>
      </c>
      <c r="H277" s="54">
        <v>244</v>
      </c>
      <c r="I277" s="365">
        <v>0</v>
      </c>
      <c r="J277" s="365">
        <v>0</v>
      </c>
      <c r="K277" s="365">
        <v>0</v>
      </c>
    </row>
    <row r="278" spans="1:11" ht="67.5" customHeight="1" x14ac:dyDescent="0.25">
      <c r="A278" s="1246" t="s">
        <v>277</v>
      </c>
      <c r="B278" s="1247" t="s">
        <v>278</v>
      </c>
      <c r="C278" s="1384" t="s">
        <v>1553</v>
      </c>
      <c r="D278" s="1125"/>
      <c r="E278" s="1126"/>
      <c r="F278" s="1126"/>
      <c r="G278" s="1126"/>
      <c r="H278" s="1125"/>
      <c r="I278" s="191">
        <f>I279+I280+I281</f>
        <v>25873.4</v>
      </c>
      <c r="J278" s="191">
        <f>J279+J280+J281</f>
        <v>25873.4</v>
      </c>
      <c r="K278" s="191">
        <f>K279+K280+K281</f>
        <v>14640.35</v>
      </c>
    </row>
    <row r="279" spans="1:11" ht="52.5" customHeight="1" x14ac:dyDescent="0.25">
      <c r="A279" s="1248" t="s">
        <v>245</v>
      </c>
      <c r="B279" s="1249" t="s">
        <v>634</v>
      </c>
      <c r="C279" s="1384" t="s">
        <v>1553</v>
      </c>
      <c r="D279" s="1138">
        <v>973</v>
      </c>
      <c r="E279" s="1139" t="s">
        <v>650</v>
      </c>
      <c r="F279" s="1139" t="s">
        <v>279</v>
      </c>
      <c r="G279" s="1139" t="s">
        <v>280</v>
      </c>
      <c r="H279" s="1138">
        <v>244</v>
      </c>
      <c r="I279" s="712">
        <v>25378.9</v>
      </c>
      <c r="J279" s="712">
        <v>25378.9</v>
      </c>
      <c r="K279" s="712">
        <v>14476.74</v>
      </c>
    </row>
    <row r="280" spans="1:11" x14ac:dyDescent="0.25">
      <c r="A280" s="1248" t="s">
        <v>786</v>
      </c>
      <c r="B280" s="1249" t="s">
        <v>583</v>
      </c>
      <c r="C280" s="1384" t="s">
        <v>1553</v>
      </c>
      <c r="D280" s="1138">
        <v>973</v>
      </c>
      <c r="E280" s="1139" t="s">
        <v>650</v>
      </c>
      <c r="F280" s="1139" t="s">
        <v>279</v>
      </c>
      <c r="G280" s="1139" t="s">
        <v>837</v>
      </c>
      <c r="H280" s="1138">
        <v>244</v>
      </c>
      <c r="I280" s="712">
        <v>494.5</v>
      </c>
      <c r="J280" s="712">
        <v>494.5</v>
      </c>
      <c r="K280" s="712">
        <v>163.61000000000001</v>
      </c>
    </row>
    <row r="281" spans="1:11" ht="25.5" x14ac:dyDescent="0.25">
      <c r="A281" s="1248" t="s">
        <v>787</v>
      </c>
      <c r="B281" s="714" t="s">
        <v>718</v>
      </c>
      <c r="C281" s="1384" t="s">
        <v>1553</v>
      </c>
      <c r="D281" s="1138">
        <v>973</v>
      </c>
      <c r="E281" s="1139" t="s">
        <v>650</v>
      </c>
      <c r="F281" s="1139" t="s">
        <v>279</v>
      </c>
      <c r="G281" s="1139" t="s">
        <v>838</v>
      </c>
      <c r="H281" s="1138">
        <v>244</v>
      </c>
      <c r="I281" s="712">
        <v>0</v>
      </c>
      <c r="J281" s="712">
        <v>0</v>
      </c>
      <c r="K281" s="712">
        <v>0</v>
      </c>
    </row>
    <row r="282" spans="1:11" x14ac:dyDescent="0.25">
      <c r="A282" s="713" t="s">
        <v>281</v>
      </c>
      <c r="B282" s="1250" t="s">
        <v>282</v>
      </c>
      <c r="C282" s="1384" t="s">
        <v>1553</v>
      </c>
      <c r="D282" s="1138"/>
      <c r="E282" s="1139"/>
      <c r="F282" s="1139"/>
      <c r="G282" s="1139"/>
      <c r="H282" s="1138"/>
      <c r="I282" s="1251">
        <f>I283+I284+I285</f>
        <v>425</v>
      </c>
      <c r="J282" s="1251">
        <f>J283+J284+J285</f>
        <v>425</v>
      </c>
      <c r="K282" s="1251">
        <f>K283+K284+K285</f>
        <v>385.21</v>
      </c>
    </row>
    <row r="283" spans="1:11" ht="25.5" x14ac:dyDescent="0.25">
      <c r="A283" s="369" t="s">
        <v>283</v>
      </c>
      <c r="B283" s="370" t="s">
        <v>284</v>
      </c>
      <c r="C283" s="1384" t="s">
        <v>1553</v>
      </c>
      <c r="D283" s="54">
        <v>973</v>
      </c>
      <c r="E283" s="87" t="s">
        <v>649</v>
      </c>
      <c r="F283" s="87" t="s">
        <v>649</v>
      </c>
      <c r="G283" s="87" t="s">
        <v>285</v>
      </c>
      <c r="H283" s="54">
        <v>244</v>
      </c>
      <c r="I283" s="365">
        <v>0</v>
      </c>
      <c r="J283" s="365">
        <v>0</v>
      </c>
      <c r="K283" s="365">
        <v>0</v>
      </c>
    </row>
    <row r="284" spans="1:11" ht="38.25" x14ac:dyDescent="0.25">
      <c r="A284" s="369" t="s">
        <v>286</v>
      </c>
      <c r="B284" s="370" t="s">
        <v>287</v>
      </c>
      <c r="C284" s="1384" t="s">
        <v>1553</v>
      </c>
      <c r="D284" s="348">
        <v>973</v>
      </c>
      <c r="E284" s="349" t="s">
        <v>649</v>
      </c>
      <c r="F284" s="349" t="s">
        <v>649</v>
      </c>
      <c r="G284" s="349" t="s">
        <v>288</v>
      </c>
      <c r="H284" s="348">
        <v>244</v>
      </c>
      <c r="I284" s="365">
        <v>125</v>
      </c>
      <c r="J284" s="365">
        <v>125</v>
      </c>
      <c r="K284" s="365">
        <v>124</v>
      </c>
    </row>
    <row r="285" spans="1:11" ht="28.5" customHeight="1" x14ac:dyDescent="0.25">
      <c r="A285" s="369" t="s">
        <v>289</v>
      </c>
      <c r="B285" s="370" t="s">
        <v>290</v>
      </c>
      <c r="C285" s="1384" t="s">
        <v>1553</v>
      </c>
      <c r="D285" s="348">
        <v>973</v>
      </c>
      <c r="E285" s="349" t="s">
        <v>649</v>
      </c>
      <c r="F285" s="349" t="s">
        <v>649</v>
      </c>
      <c r="G285" s="349" t="s">
        <v>291</v>
      </c>
      <c r="H285" s="348">
        <v>244</v>
      </c>
      <c r="I285" s="365">
        <v>300</v>
      </c>
      <c r="J285" s="365">
        <v>300</v>
      </c>
      <c r="K285" s="365">
        <v>261.20999999999998</v>
      </c>
    </row>
    <row r="286" spans="1:11" x14ac:dyDescent="0.25">
      <c r="A286" s="1252" t="s">
        <v>292</v>
      </c>
      <c r="B286" s="1250" t="s">
        <v>293</v>
      </c>
      <c r="C286" s="1384" t="s">
        <v>1553</v>
      </c>
      <c r="D286" s="1138">
        <v>973</v>
      </c>
      <c r="E286" s="1139" t="s">
        <v>253</v>
      </c>
      <c r="F286" s="1139" t="s">
        <v>650</v>
      </c>
      <c r="G286" s="1139" t="s">
        <v>299</v>
      </c>
      <c r="H286" s="1138">
        <v>244</v>
      </c>
      <c r="I286" s="1251">
        <f>I287</f>
        <v>0</v>
      </c>
      <c r="J286" s="1251">
        <f>J287</f>
        <v>0</v>
      </c>
      <c r="K286" s="1251">
        <f>K287</f>
        <v>0</v>
      </c>
    </row>
    <row r="287" spans="1:11" ht="81.75" customHeight="1" x14ac:dyDescent="0.25">
      <c r="A287" s="1129" t="s">
        <v>499</v>
      </c>
      <c r="B287" s="1130" t="s">
        <v>109</v>
      </c>
      <c r="C287" s="1384" t="s">
        <v>1553</v>
      </c>
      <c r="D287" s="1138">
        <v>973</v>
      </c>
      <c r="E287" s="1139" t="s">
        <v>670</v>
      </c>
      <c r="F287" s="1139" t="s">
        <v>692</v>
      </c>
      <c r="G287" s="1139" t="s">
        <v>294</v>
      </c>
      <c r="H287" s="1138">
        <v>244</v>
      </c>
      <c r="I287" s="712">
        <v>0</v>
      </c>
      <c r="J287" s="712">
        <v>0</v>
      </c>
      <c r="K287" s="712">
        <v>0</v>
      </c>
    </row>
    <row r="288" spans="1:11" ht="38.25" customHeight="1" x14ac:dyDescent="0.25">
      <c r="A288" s="1252" t="s">
        <v>295</v>
      </c>
      <c r="B288" s="1250" t="s">
        <v>296</v>
      </c>
      <c r="C288" s="1384" t="s">
        <v>1553</v>
      </c>
      <c r="D288" s="1125">
        <v>973</v>
      </c>
      <c r="E288" s="1126"/>
      <c r="F288" s="1126"/>
      <c r="G288" s="1126"/>
      <c r="H288" s="1125"/>
      <c r="I288" s="1251">
        <f>I289+I290+I291+I292+I293</f>
        <v>100</v>
      </c>
      <c r="J288" s="1251">
        <f>J289+J290+J291+J292+J293</f>
        <v>100</v>
      </c>
      <c r="K288" s="1251">
        <f>K289+K290+K291+K292+K293</f>
        <v>99.93</v>
      </c>
    </row>
    <row r="289" spans="1:14" ht="46.5" customHeight="1" x14ac:dyDescent="0.25">
      <c r="A289" s="1253" t="s">
        <v>297</v>
      </c>
      <c r="B289" s="1254" t="s">
        <v>298</v>
      </c>
      <c r="C289" s="1384" t="s">
        <v>1553</v>
      </c>
      <c r="D289" s="1137">
        <v>973</v>
      </c>
      <c r="E289" s="1167" t="s">
        <v>253</v>
      </c>
      <c r="F289" s="1167" t="s">
        <v>650</v>
      </c>
      <c r="G289" s="1167" t="s">
        <v>299</v>
      </c>
      <c r="H289" s="1137">
        <v>244</v>
      </c>
      <c r="I289" s="1255">
        <v>100</v>
      </c>
      <c r="J289" s="1255">
        <v>100</v>
      </c>
      <c r="K289" s="1255">
        <v>99.93</v>
      </c>
    </row>
    <row r="290" spans="1:14" x14ac:dyDescent="0.25">
      <c r="A290" s="1846" t="s">
        <v>300</v>
      </c>
      <c r="B290" s="1847" t="s">
        <v>301</v>
      </c>
      <c r="C290" s="1384" t="s">
        <v>1553</v>
      </c>
      <c r="D290" s="1124">
        <v>973</v>
      </c>
      <c r="E290" s="1133" t="s">
        <v>253</v>
      </c>
      <c r="F290" s="1133" t="s">
        <v>650</v>
      </c>
      <c r="G290" s="1133" t="s">
        <v>302</v>
      </c>
      <c r="H290" s="1124"/>
      <c r="I290" s="712">
        <v>0</v>
      </c>
      <c r="J290" s="712">
        <v>0</v>
      </c>
      <c r="K290" s="712">
        <v>0</v>
      </c>
    </row>
    <row r="291" spans="1:14" ht="34.5" customHeight="1" x14ac:dyDescent="0.25">
      <c r="A291" s="1846"/>
      <c r="B291" s="1847"/>
      <c r="C291" s="1384" t="s">
        <v>1553</v>
      </c>
      <c r="D291" s="1124">
        <v>973</v>
      </c>
      <c r="E291" s="1133" t="s">
        <v>253</v>
      </c>
      <c r="F291" s="1133" t="s">
        <v>650</v>
      </c>
      <c r="G291" s="1133" t="s">
        <v>302</v>
      </c>
      <c r="H291" s="1124"/>
      <c r="I291" s="712">
        <v>0</v>
      </c>
      <c r="J291" s="712">
        <v>0</v>
      </c>
      <c r="K291" s="712">
        <v>0</v>
      </c>
    </row>
    <row r="292" spans="1:14" x14ac:dyDescent="0.25">
      <c r="A292" s="1846" t="s">
        <v>831</v>
      </c>
      <c r="B292" s="1847" t="s">
        <v>832</v>
      </c>
      <c r="C292" s="1384" t="s">
        <v>1553</v>
      </c>
      <c r="D292" s="1124">
        <v>973</v>
      </c>
      <c r="E292" s="1133" t="s">
        <v>253</v>
      </c>
      <c r="F292" s="1133" t="s">
        <v>650</v>
      </c>
      <c r="G292" s="1133" t="s">
        <v>839</v>
      </c>
      <c r="H292" s="1124"/>
      <c r="I292" s="712">
        <v>0</v>
      </c>
      <c r="J292" s="712">
        <v>0</v>
      </c>
      <c r="K292" s="712">
        <v>0</v>
      </c>
    </row>
    <row r="293" spans="1:14" x14ac:dyDescent="0.25">
      <c r="A293" s="1846"/>
      <c r="B293" s="1830"/>
      <c r="C293" s="1384" t="s">
        <v>1553</v>
      </c>
      <c r="D293" s="1124">
        <v>973</v>
      </c>
      <c r="E293" s="1133" t="s">
        <v>253</v>
      </c>
      <c r="F293" s="1133" t="s">
        <v>650</v>
      </c>
      <c r="G293" s="1133" t="s">
        <v>839</v>
      </c>
      <c r="H293" s="1124"/>
      <c r="I293" s="1256">
        <v>0</v>
      </c>
      <c r="J293" s="1256">
        <v>0</v>
      </c>
      <c r="K293" s="1256">
        <v>0</v>
      </c>
    </row>
    <row r="294" spans="1:14" s="883" customFormat="1" ht="38.25" x14ac:dyDescent="0.25">
      <c r="A294" s="1382" t="s">
        <v>1195</v>
      </c>
      <c r="B294" s="1376" t="s">
        <v>1552</v>
      </c>
      <c r="C294" s="1384" t="s">
        <v>1553</v>
      </c>
      <c r="D294" s="1374"/>
      <c r="E294" s="1375"/>
      <c r="F294" s="1375"/>
      <c r="G294" s="1375"/>
      <c r="H294" s="1374"/>
      <c r="I294" s="1256"/>
      <c r="J294" s="1256"/>
      <c r="K294" s="1256"/>
    </row>
    <row r="295" spans="1:14" ht="51.75" customHeight="1" x14ac:dyDescent="0.25">
      <c r="A295" s="1257" t="s">
        <v>1160</v>
      </c>
      <c r="B295" s="1250" t="s">
        <v>275</v>
      </c>
      <c r="C295" s="1384" t="s">
        <v>1553</v>
      </c>
      <c r="D295" s="1125"/>
      <c r="E295" s="1126"/>
      <c r="F295" s="1126"/>
      <c r="G295" s="1126"/>
      <c r="H295" s="1125"/>
      <c r="I295" s="1251">
        <v>0</v>
      </c>
      <c r="J295" s="1251">
        <v>0</v>
      </c>
      <c r="K295" s="1251">
        <v>0</v>
      </c>
    </row>
    <row r="296" spans="1:14" s="663" customFormat="1" ht="27.75" customHeight="1" x14ac:dyDescent="0.25">
      <c r="A296" s="1257" t="s">
        <v>1161</v>
      </c>
      <c r="B296" s="1250" t="s">
        <v>1162</v>
      </c>
      <c r="C296" s="1384" t="s">
        <v>1553</v>
      </c>
      <c r="D296" s="1125">
        <v>973</v>
      </c>
      <c r="E296" s="1126" t="s">
        <v>253</v>
      </c>
      <c r="F296" s="1126" t="s">
        <v>671</v>
      </c>
      <c r="G296" s="1126" t="s">
        <v>1172</v>
      </c>
      <c r="H296" s="1125"/>
      <c r="I296" s="1251">
        <f>I297</f>
        <v>0</v>
      </c>
      <c r="J296" s="1251">
        <f>J297</f>
        <v>0</v>
      </c>
      <c r="K296" s="1251">
        <f>K297</f>
        <v>0</v>
      </c>
    </row>
    <row r="297" spans="1:14" s="663" customFormat="1" ht="51" customHeight="1" x14ac:dyDescent="0.25">
      <c r="A297" s="713" t="s">
        <v>1164</v>
      </c>
      <c r="B297" s="714" t="s">
        <v>1163</v>
      </c>
      <c r="C297" s="1384" t="s">
        <v>1553</v>
      </c>
      <c r="D297" s="687">
        <v>973</v>
      </c>
      <c r="E297" s="671" t="s">
        <v>253</v>
      </c>
      <c r="F297" s="671" t="s">
        <v>671</v>
      </c>
      <c r="G297" s="671" t="s">
        <v>1172</v>
      </c>
      <c r="H297" s="687"/>
      <c r="I297" s="712">
        <v>0</v>
      </c>
      <c r="J297" s="712">
        <v>0</v>
      </c>
      <c r="K297" s="712">
        <v>0</v>
      </c>
    </row>
    <row r="298" spans="1:14" s="663" customFormat="1" ht="28.5" customHeight="1" x14ac:dyDescent="0.25">
      <c r="A298" s="1252" t="s">
        <v>1165</v>
      </c>
      <c r="B298" s="1250" t="s">
        <v>1166</v>
      </c>
      <c r="C298" s="1125" t="s">
        <v>1481</v>
      </c>
      <c r="D298" s="1125"/>
      <c r="E298" s="1126"/>
      <c r="F298" s="1126"/>
      <c r="G298" s="1126"/>
      <c r="H298" s="1125"/>
      <c r="I298" s="1251">
        <f t="shared" ref="I298:N298" si="5">I299+I302</f>
        <v>0</v>
      </c>
      <c r="J298" s="1251">
        <f t="shared" si="5"/>
        <v>0</v>
      </c>
      <c r="K298" s="1251">
        <f t="shared" si="5"/>
        <v>0</v>
      </c>
      <c r="L298" s="711">
        <f t="shared" si="5"/>
        <v>0</v>
      </c>
      <c r="M298" s="711">
        <f t="shared" si="5"/>
        <v>0</v>
      </c>
      <c r="N298" s="711">
        <f t="shared" si="5"/>
        <v>0</v>
      </c>
    </row>
    <row r="299" spans="1:14" s="663" customFormat="1" ht="28.5" customHeight="1" x14ac:dyDescent="0.25">
      <c r="A299" s="1827" t="s">
        <v>1167</v>
      </c>
      <c r="B299" s="1830" t="s">
        <v>272</v>
      </c>
      <c r="C299" s="1701" t="s">
        <v>1481</v>
      </c>
      <c r="D299" s="1138"/>
      <c r="E299" s="1139"/>
      <c r="F299" s="1139"/>
      <c r="G299" s="1139"/>
      <c r="H299" s="1138"/>
      <c r="I299" s="712">
        <f>I300+I301</f>
        <v>0</v>
      </c>
      <c r="J299" s="712">
        <f>J300+J301</f>
        <v>0</v>
      </c>
      <c r="K299" s="712">
        <f>K300+K301</f>
        <v>0</v>
      </c>
    </row>
    <row r="300" spans="1:14" s="663" customFormat="1" ht="30" customHeight="1" x14ac:dyDescent="0.25">
      <c r="A300" s="1828"/>
      <c r="B300" s="1828"/>
      <c r="C300" s="1621"/>
      <c r="D300" s="1138">
        <v>973</v>
      </c>
      <c r="E300" s="1139" t="s">
        <v>253</v>
      </c>
      <c r="F300" s="1139" t="s">
        <v>671</v>
      </c>
      <c r="G300" s="1139" t="s">
        <v>1173</v>
      </c>
      <c r="H300" s="1138">
        <v>414</v>
      </c>
      <c r="I300" s="712">
        <v>0</v>
      </c>
      <c r="J300" s="712">
        <v>0</v>
      </c>
      <c r="K300" s="712">
        <v>0</v>
      </c>
    </row>
    <row r="301" spans="1:14" s="663" customFormat="1" ht="24" customHeight="1" x14ac:dyDescent="0.25">
      <c r="A301" s="1829"/>
      <c r="B301" s="1828"/>
      <c r="C301" s="1622"/>
      <c r="D301" s="1138">
        <v>973</v>
      </c>
      <c r="E301" s="1139" t="s">
        <v>253</v>
      </c>
      <c r="F301" s="1139" t="s">
        <v>671</v>
      </c>
      <c r="G301" s="1139" t="s">
        <v>1173</v>
      </c>
      <c r="H301" s="1138">
        <v>414</v>
      </c>
      <c r="I301" s="712">
        <v>0</v>
      </c>
      <c r="J301" s="712">
        <v>0</v>
      </c>
      <c r="K301" s="712">
        <v>0</v>
      </c>
    </row>
    <row r="302" spans="1:14" s="663" customFormat="1" ht="24" customHeight="1" x14ac:dyDescent="0.25">
      <c r="A302" s="1827" t="s">
        <v>1168</v>
      </c>
      <c r="B302" s="1830" t="s">
        <v>273</v>
      </c>
      <c r="C302" s="1701" t="s">
        <v>1481</v>
      </c>
      <c r="D302" s="1138"/>
      <c r="E302" s="1139"/>
      <c r="F302" s="1139"/>
      <c r="G302" s="1139"/>
      <c r="H302" s="1138"/>
      <c r="I302" s="712">
        <f>I303+I304</f>
        <v>0</v>
      </c>
      <c r="J302" s="712">
        <f>J303+J304</f>
        <v>0</v>
      </c>
      <c r="K302" s="712">
        <f>K303+K304</f>
        <v>0</v>
      </c>
    </row>
    <row r="303" spans="1:14" s="663" customFormat="1" ht="30.75" customHeight="1" x14ac:dyDescent="0.25">
      <c r="A303" s="1828"/>
      <c r="B303" s="1828"/>
      <c r="C303" s="1621"/>
      <c r="D303" s="1138">
        <v>973</v>
      </c>
      <c r="E303" s="1139" t="s">
        <v>253</v>
      </c>
      <c r="F303" s="1139" t="s">
        <v>671</v>
      </c>
      <c r="G303" s="1139" t="s">
        <v>1173</v>
      </c>
      <c r="H303" s="1138">
        <v>414</v>
      </c>
      <c r="I303" s="712">
        <v>0</v>
      </c>
      <c r="J303" s="712">
        <v>0</v>
      </c>
      <c r="K303" s="712">
        <v>0</v>
      </c>
    </row>
    <row r="304" spans="1:14" s="663" customFormat="1" ht="24" customHeight="1" x14ac:dyDescent="0.25">
      <c r="A304" s="1829"/>
      <c r="B304" s="1829"/>
      <c r="C304" s="1622"/>
      <c r="D304" s="1138">
        <v>973</v>
      </c>
      <c r="E304" s="1139" t="s">
        <v>253</v>
      </c>
      <c r="F304" s="1139" t="s">
        <v>671</v>
      </c>
      <c r="G304" s="1139" t="s">
        <v>1173</v>
      </c>
      <c r="H304" s="1138">
        <v>414</v>
      </c>
      <c r="I304" s="712">
        <v>0</v>
      </c>
      <c r="J304" s="712">
        <v>0</v>
      </c>
      <c r="K304" s="712">
        <v>0</v>
      </c>
    </row>
    <row r="305" spans="1:11" s="663" customFormat="1" ht="19.5" customHeight="1" x14ac:dyDescent="0.25">
      <c r="A305" s="1252" t="s">
        <v>1169</v>
      </c>
      <c r="B305" s="1250" t="s">
        <v>1170</v>
      </c>
      <c r="C305" s="1384" t="s">
        <v>1553</v>
      </c>
      <c r="D305" s="1125">
        <v>973</v>
      </c>
      <c r="E305" s="1126" t="s">
        <v>253</v>
      </c>
      <c r="F305" s="1126" t="s">
        <v>671</v>
      </c>
      <c r="G305" s="1126" t="s">
        <v>1174</v>
      </c>
      <c r="H305" s="1125"/>
      <c r="I305" s="1251">
        <f>I306</f>
        <v>0</v>
      </c>
      <c r="J305" s="1251">
        <f>J306</f>
        <v>0</v>
      </c>
      <c r="K305" s="1251">
        <f>K306</f>
        <v>0</v>
      </c>
    </row>
    <row r="306" spans="1:11" s="663" customFormat="1" ht="20.25" customHeight="1" x14ac:dyDescent="0.25">
      <c r="A306" s="713" t="s">
        <v>1171</v>
      </c>
      <c r="B306" s="714" t="s">
        <v>1170</v>
      </c>
      <c r="C306" s="1384" t="s">
        <v>1553</v>
      </c>
      <c r="D306" s="687">
        <v>973</v>
      </c>
      <c r="E306" s="671"/>
      <c r="F306" s="671"/>
      <c r="G306" s="671"/>
      <c r="H306" s="687"/>
      <c r="I306" s="712">
        <v>0</v>
      </c>
      <c r="J306" s="712">
        <v>0</v>
      </c>
      <c r="K306" s="712">
        <v>0</v>
      </c>
    </row>
    <row r="307" spans="1:11" ht="41.25" customHeight="1" thickBot="1" x14ac:dyDescent="0.3">
      <c r="A307" s="2289" t="s">
        <v>806</v>
      </c>
      <c r="B307" s="2290"/>
      <c r="C307" s="2290"/>
      <c r="D307" s="2290"/>
      <c r="E307" s="2290"/>
      <c r="F307" s="2290"/>
      <c r="G307" s="2290"/>
      <c r="H307" s="2290"/>
      <c r="I307" s="2290"/>
      <c r="J307" s="2290"/>
      <c r="K307" s="2291"/>
    </row>
    <row r="308" spans="1:11" x14ac:dyDescent="0.25">
      <c r="A308" s="1703" t="s">
        <v>543</v>
      </c>
      <c r="B308" s="1706" t="s">
        <v>641</v>
      </c>
      <c r="C308" s="2012" t="s">
        <v>799</v>
      </c>
      <c r="D308" s="1706" t="s">
        <v>642</v>
      </c>
      <c r="E308" s="1706"/>
      <c r="F308" s="1706"/>
      <c r="G308" s="1706"/>
      <c r="H308" s="1706"/>
      <c r="I308" s="1706" t="s">
        <v>223</v>
      </c>
      <c r="J308" s="1706"/>
      <c r="K308" s="1856"/>
    </row>
    <row r="309" spans="1:11" x14ac:dyDescent="0.25">
      <c r="A309" s="1704"/>
      <c r="B309" s="1697"/>
      <c r="C309" s="2282"/>
      <c r="D309" s="1697" t="s">
        <v>643</v>
      </c>
      <c r="E309" s="1697" t="s">
        <v>644</v>
      </c>
      <c r="F309" s="1698"/>
      <c r="G309" s="1697" t="s">
        <v>645</v>
      </c>
      <c r="H309" s="1697" t="s">
        <v>646</v>
      </c>
      <c r="I309" s="1693" t="s">
        <v>1398</v>
      </c>
      <c r="J309" s="1693" t="s">
        <v>1544</v>
      </c>
      <c r="K309" s="1695" t="s">
        <v>1545</v>
      </c>
    </row>
    <row r="310" spans="1:11" ht="62.25" customHeight="1" x14ac:dyDescent="0.25">
      <c r="A310" s="1705"/>
      <c r="B310" s="1707"/>
      <c r="C310" s="2283"/>
      <c r="D310" s="1698"/>
      <c r="E310" s="1403" t="s">
        <v>647</v>
      </c>
      <c r="F310" s="1403" t="s">
        <v>648</v>
      </c>
      <c r="G310" s="1698"/>
      <c r="H310" s="1698"/>
      <c r="I310" s="1694"/>
      <c r="J310" s="1694"/>
      <c r="K310" s="1696"/>
    </row>
    <row r="311" spans="1:11" x14ac:dyDescent="0.25">
      <c r="A311" s="1414">
        <v>1</v>
      </c>
      <c r="B311" s="446">
        <v>2</v>
      </c>
      <c r="C311" s="446"/>
      <c r="D311" s="1427">
        <v>4</v>
      </c>
      <c r="E311" s="1427">
        <v>5</v>
      </c>
      <c r="F311" s="1427">
        <v>5</v>
      </c>
      <c r="G311" s="1427">
        <v>6</v>
      </c>
      <c r="H311" s="1427">
        <v>7</v>
      </c>
      <c r="I311" s="1427">
        <v>8</v>
      </c>
      <c r="J311" s="1427">
        <v>9</v>
      </c>
      <c r="K311" s="100">
        <v>10</v>
      </c>
    </row>
    <row r="312" spans="1:11" ht="57" x14ac:dyDescent="0.25">
      <c r="A312" s="1398"/>
      <c r="B312" s="893" t="s">
        <v>807</v>
      </c>
      <c r="C312" s="893"/>
      <c r="D312" s="2292"/>
      <c r="E312" s="893"/>
      <c r="F312" s="893"/>
      <c r="G312" s="893"/>
      <c r="H312" s="893"/>
      <c r="I312" s="2293">
        <f>I313++I351+I366+I375+I379+I386++I381</f>
        <v>19176.080000000002</v>
      </c>
      <c r="J312" s="2293">
        <f>J313++J351+J366+J375+J379+J386++J381</f>
        <v>23141.440000000002</v>
      </c>
      <c r="K312" s="2293">
        <f>K313++K351+K366+K375+K379+K386++K381</f>
        <v>7460.67</v>
      </c>
    </row>
    <row r="313" spans="1:11" ht="50.25" customHeight="1" x14ac:dyDescent="0.25">
      <c r="A313" s="1258">
        <v>1</v>
      </c>
      <c r="B313" s="1259" t="s">
        <v>304</v>
      </c>
      <c r="C313" s="2294"/>
      <c r="D313" s="2295"/>
      <c r="E313" s="2296"/>
      <c r="F313" s="2296"/>
      <c r="G313" s="2296"/>
      <c r="H313" s="2295"/>
      <c r="I313" s="1260">
        <f>I314+I324+I327+I328+I340+I343+I346+I349</f>
        <v>3689.14</v>
      </c>
      <c r="J313" s="1260">
        <f>J314+J324+J327+J328+J340+J343+J346+J349+J350</f>
        <v>8878.5</v>
      </c>
      <c r="K313" s="1260">
        <f>K314+K324+K327+K328+K340+K343+K346+K349+K350</f>
        <v>6886.93</v>
      </c>
    </row>
    <row r="314" spans="1:11" ht="90" customHeight="1" x14ac:dyDescent="0.25">
      <c r="A314" s="1258" t="s">
        <v>545</v>
      </c>
      <c r="B314" s="1259" t="s">
        <v>1547</v>
      </c>
      <c r="C314" s="1259"/>
      <c r="D314" s="882">
        <v>971</v>
      </c>
      <c r="E314" s="951" t="s">
        <v>305</v>
      </c>
      <c r="F314" s="951" t="s">
        <v>678</v>
      </c>
      <c r="G314" s="951" t="s">
        <v>306</v>
      </c>
      <c r="H314" s="882">
        <v>244</v>
      </c>
      <c r="I314" s="1261">
        <f>I315+I316+I317+I318+I319+I320+I321</f>
        <v>0</v>
      </c>
      <c r="J314" s="1261">
        <f>J315+J316+J317+J318+J319+J320+J321</f>
        <v>0</v>
      </c>
      <c r="K314" s="1261">
        <f>K315+K316+K317+K318+K319+K320+K321</f>
        <v>0</v>
      </c>
    </row>
    <row r="315" spans="1:11" ht="54" customHeight="1" x14ac:dyDescent="0.25">
      <c r="A315" s="474" t="s">
        <v>307</v>
      </c>
      <c r="B315" s="475" t="s">
        <v>308</v>
      </c>
      <c r="C315" s="448"/>
      <c r="D315" s="122">
        <v>971</v>
      </c>
      <c r="E315" s="123" t="s">
        <v>305</v>
      </c>
      <c r="F315" s="123" t="s">
        <v>678</v>
      </c>
      <c r="G315" s="123" t="s">
        <v>306</v>
      </c>
      <c r="H315" s="688">
        <v>244</v>
      </c>
      <c r="I315" s="668">
        <v>0</v>
      </c>
      <c r="J315" s="419">
        <v>0</v>
      </c>
      <c r="K315" s="668">
        <v>0</v>
      </c>
    </row>
    <row r="316" spans="1:11" ht="33" customHeight="1" x14ac:dyDescent="0.25">
      <c r="A316" s="474" t="s">
        <v>309</v>
      </c>
      <c r="B316" s="475" t="s">
        <v>310</v>
      </c>
      <c r="C316" s="448"/>
      <c r="D316" s="122"/>
      <c r="E316" s="123"/>
      <c r="F316" s="123"/>
      <c r="G316" s="123"/>
      <c r="H316" s="124"/>
      <c r="I316" s="419">
        <v>0</v>
      </c>
      <c r="J316" s="419">
        <v>0</v>
      </c>
      <c r="K316" s="400">
        <v>0</v>
      </c>
    </row>
    <row r="317" spans="1:11" ht="45" x14ac:dyDescent="0.25">
      <c r="A317" s="474" t="s">
        <v>311</v>
      </c>
      <c r="B317" s="475" t="s">
        <v>312</v>
      </c>
      <c r="C317" s="448"/>
      <c r="D317" s="122"/>
      <c r="E317" s="123"/>
      <c r="F317" s="123"/>
      <c r="G317" s="123"/>
      <c r="H317" s="124"/>
      <c r="I317" s="419">
        <v>0</v>
      </c>
      <c r="J317" s="419">
        <v>0</v>
      </c>
      <c r="K317" s="400">
        <v>0</v>
      </c>
    </row>
    <row r="318" spans="1:11" ht="79.5" customHeight="1" x14ac:dyDescent="0.25">
      <c r="A318" s="474" t="s">
        <v>313</v>
      </c>
      <c r="B318" s="475" t="s">
        <v>314</v>
      </c>
      <c r="C318" s="448"/>
      <c r="D318" s="122"/>
      <c r="E318" s="123"/>
      <c r="F318" s="123"/>
      <c r="G318" s="123"/>
      <c r="H318" s="124"/>
      <c r="I318" s="419">
        <v>0</v>
      </c>
      <c r="J318" s="419">
        <v>0</v>
      </c>
      <c r="K318" s="400">
        <v>0</v>
      </c>
    </row>
    <row r="319" spans="1:11" ht="163.5" customHeight="1" x14ac:dyDescent="0.25">
      <c r="A319" s="474" t="s">
        <v>315</v>
      </c>
      <c r="B319" s="475" t="s">
        <v>316</v>
      </c>
      <c r="C319" s="448"/>
      <c r="D319" s="122"/>
      <c r="E319" s="123"/>
      <c r="F319" s="123"/>
      <c r="G319" s="123"/>
      <c r="H319" s="124"/>
      <c r="I319" s="419">
        <v>0</v>
      </c>
      <c r="J319" s="419">
        <v>0</v>
      </c>
      <c r="K319" s="400">
        <v>0</v>
      </c>
    </row>
    <row r="320" spans="1:11" ht="36" customHeight="1" x14ac:dyDescent="0.25">
      <c r="A320" s="474" t="s">
        <v>317</v>
      </c>
      <c r="B320" s="475" t="s">
        <v>318</v>
      </c>
      <c r="C320" s="448"/>
      <c r="D320" s="122"/>
      <c r="E320" s="123"/>
      <c r="F320" s="123"/>
      <c r="G320" s="123"/>
      <c r="H320" s="124"/>
      <c r="I320" s="419">
        <v>0</v>
      </c>
      <c r="J320" s="419">
        <v>0</v>
      </c>
      <c r="K320" s="400">
        <v>0</v>
      </c>
    </row>
    <row r="321" spans="1:14" s="663" customFormat="1" ht="36" customHeight="1" x14ac:dyDescent="0.25">
      <c r="A321" s="1832" t="s">
        <v>1176</v>
      </c>
      <c r="B321" s="1831" t="s">
        <v>1175</v>
      </c>
      <c r="C321" s="518"/>
      <c r="D321" s="688"/>
      <c r="E321" s="685"/>
      <c r="F321" s="685"/>
      <c r="G321" s="685"/>
      <c r="H321" s="124"/>
      <c r="I321" s="668">
        <f>I322+I323</f>
        <v>0</v>
      </c>
      <c r="J321" s="668">
        <f>J322+J323</f>
        <v>0</v>
      </c>
      <c r="K321" s="668">
        <f>K322+K323</f>
        <v>0</v>
      </c>
    </row>
    <row r="322" spans="1:14" s="663" customFormat="1" ht="36" customHeight="1" x14ac:dyDescent="0.25">
      <c r="A322" s="1822"/>
      <c r="B322" s="1670"/>
      <c r="C322" s="518"/>
      <c r="D322" s="688">
        <v>971</v>
      </c>
      <c r="E322" s="685" t="s">
        <v>305</v>
      </c>
      <c r="F322" s="685" t="s">
        <v>678</v>
      </c>
      <c r="G322" s="685" t="s">
        <v>1177</v>
      </c>
      <c r="H322" s="688">
        <v>414</v>
      </c>
      <c r="I322" s="668">
        <v>0</v>
      </c>
      <c r="J322" s="668">
        <v>0</v>
      </c>
      <c r="K322" s="669">
        <v>0</v>
      </c>
    </row>
    <row r="323" spans="1:14" s="663" customFormat="1" ht="49.5" customHeight="1" x14ac:dyDescent="0.25">
      <c r="A323" s="1596"/>
      <c r="B323" s="1597"/>
      <c r="C323" s="518"/>
      <c r="D323" s="688">
        <v>971</v>
      </c>
      <c r="E323" s="685" t="s">
        <v>305</v>
      </c>
      <c r="F323" s="685" t="s">
        <v>678</v>
      </c>
      <c r="G323" s="685" t="s">
        <v>1177</v>
      </c>
      <c r="H323" s="688">
        <v>414</v>
      </c>
      <c r="I323" s="668">
        <v>0</v>
      </c>
      <c r="J323" s="668">
        <v>0</v>
      </c>
      <c r="K323" s="669">
        <v>0</v>
      </c>
    </row>
    <row r="324" spans="1:14" ht="42.75" customHeight="1" x14ac:dyDescent="0.25">
      <c r="A324" s="474" t="s">
        <v>547</v>
      </c>
      <c r="B324" s="1122" t="s">
        <v>319</v>
      </c>
      <c r="C324" s="1122"/>
      <c r="D324" s="892">
        <v>971</v>
      </c>
      <c r="E324" s="685" t="s">
        <v>305</v>
      </c>
      <c r="F324" s="685" t="s">
        <v>678</v>
      </c>
      <c r="G324" s="685" t="s">
        <v>320</v>
      </c>
      <c r="H324" s="892">
        <v>244</v>
      </c>
      <c r="I324" s="665">
        <f>I325+I326</f>
        <v>0</v>
      </c>
      <c r="J324" s="665">
        <f>J325+J326</f>
        <v>0</v>
      </c>
      <c r="K324" s="665">
        <f>K325+K326</f>
        <v>0</v>
      </c>
    </row>
    <row r="325" spans="1:14" s="663" customFormat="1" ht="42.75" customHeight="1" x14ac:dyDescent="0.25">
      <c r="A325" s="1132" t="s">
        <v>550</v>
      </c>
      <c r="B325" s="1122" t="s">
        <v>319</v>
      </c>
      <c r="C325" s="1181"/>
      <c r="D325" s="892">
        <v>971</v>
      </c>
      <c r="E325" s="685" t="s">
        <v>305</v>
      </c>
      <c r="F325" s="685" t="s">
        <v>678</v>
      </c>
      <c r="G325" s="685" t="s">
        <v>320</v>
      </c>
      <c r="H325" s="892">
        <v>244</v>
      </c>
      <c r="I325" s="665">
        <v>0</v>
      </c>
      <c r="J325" s="665">
        <v>0</v>
      </c>
      <c r="K325" s="666">
        <v>0</v>
      </c>
    </row>
    <row r="326" spans="1:14" s="663" customFormat="1" ht="42.75" customHeight="1" x14ac:dyDescent="0.25">
      <c r="A326" s="1132" t="s">
        <v>551</v>
      </c>
      <c r="B326" s="1122" t="s">
        <v>1178</v>
      </c>
      <c r="C326" s="1181"/>
      <c r="D326" s="892">
        <v>971</v>
      </c>
      <c r="E326" s="685" t="s">
        <v>305</v>
      </c>
      <c r="F326" s="685" t="s">
        <v>678</v>
      </c>
      <c r="G326" s="685" t="s">
        <v>320</v>
      </c>
      <c r="H326" s="892">
        <v>244</v>
      </c>
      <c r="I326" s="665">
        <v>0</v>
      </c>
      <c r="J326" s="665">
        <v>0</v>
      </c>
      <c r="K326" s="665">
        <v>0</v>
      </c>
    </row>
    <row r="327" spans="1:14" ht="55.5" customHeight="1" x14ac:dyDescent="0.25">
      <c r="A327" s="1131" t="s">
        <v>548</v>
      </c>
      <c r="B327" s="1181" t="s">
        <v>321</v>
      </c>
      <c r="C327" s="1181"/>
      <c r="D327" s="892">
        <v>971</v>
      </c>
      <c r="E327" s="685" t="s">
        <v>305</v>
      </c>
      <c r="F327" s="685" t="s">
        <v>678</v>
      </c>
      <c r="G327" s="685" t="s">
        <v>322</v>
      </c>
      <c r="H327" s="892">
        <v>244</v>
      </c>
      <c r="I327" s="665">
        <v>0</v>
      </c>
      <c r="J327" s="665">
        <v>0</v>
      </c>
      <c r="K327" s="665">
        <v>0</v>
      </c>
    </row>
    <row r="328" spans="1:14" s="663" customFormat="1" ht="30" customHeight="1" x14ac:dyDescent="0.25">
      <c r="A328" s="1832" t="s">
        <v>549</v>
      </c>
      <c r="B328" s="1833" t="s">
        <v>1179</v>
      </c>
      <c r="C328" s="1833"/>
      <c r="D328" s="892"/>
      <c r="E328" s="685"/>
      <c r="F328" s="685"/>
      <c r="G328" s="685"/>
      <c r="H328" s="892"/>
      <c r="I328" s="665">
        <f>I329+I330</f>
        <v>0</v>
      </c>
      <c r="J328" s="665">
        <f>J329+J330</f>
        <v>3030.3</v>
      </c>
      <c r="K328" s="665">
        <f>K329+K330</f>
        <v>2121</v>
      </c>
    </row>
    <row r="329" spans="1:14" s="663" customFormat="1" ht="27" customHeight="1" x14ac:dyDescent="0.25">
      <c r="A329" s="1820"/>
      <c r="B329" s="1834"/>
      <c r="C329" s="1834"/>
      <c r="D329" s="892">
        <v>974</v>
      </c>
      <c r="E329" s="685"/>
      <c r="F329" s="685"/>
      <c r="G329" s="685" t="s">
        <v>1184</v>
      </c>
      <c r="H329" s="892"/>
      <c r="I329" s="665">
        <f t="shared" ref="I329:K330" si="6">I332+I335+I338</f>
        <v>0</v>
      </c>
      <c r="J329" s="665">
        <f t="shared" si="6"/>
        <v>3000</v>
      </c>
      <c r="K329" s="665">
        <f t="shared" si="6"/>
        <v>2099.79</v>
      </c>
    </row>
    <row r="330" spans="1:14" s="663" customFormat="1" ht="28.5" customHeight="1" x14ac:dyDescent="0.25">
      <c r="A330" s="1821"/>
      <c r="B330" s="1835"/>
      <c r="C330" s="1835"/>
      <c r="D330" s="892">
        <v>974</v>
      </c>
      <c r="E330" s="685"/>
      <c r="F330" s="685"/>
      <c r="G330" s="685" t="s">
        <v>1185</v>
      </c>
      <c r="H330" s="892"/>
      <c r="I330" s="665">
        <f t="shared" si="6"/>
        <v>0</v>
      </c>
      <c r="J330" s="665">
        <f t="shared" si="6"/>
        <v>30.3</v>
      </c>
      <c r="K330" s="665">
        <f t="shared" si="6"/>
        <v>21.21</v>
      </c>
    </row>
    <row r="331" spans="1:14" s="663" customFormat="1" ht="28.5" customHeight="1" x14ac:dyDescent="0.25">
      <c r="A331" s="1836" t="s">
        <v>1180</v>
      </c>
      <c r="B331" s="1839" t="s">
        <v>1181</v>
      </c>
      <c r="C331" s="1833"/>
      <c r="D331" s="892">
        <v>974</v>
      </c>
      <c r="E331" s="685"/>
      <c r="F331" s="685"/>
      <c r="G331" s="685"/>
      <c r="H331" s="892"/>
      <c r="I331" s="665">
        <f>I332+I333</f>
        <v>0</v>
      </c>
      <c r="J331" s="665">
        <f>J332+J333</f>
        <v>0</v>
      </c>
      <c r="K331" s="665">
        <f>K332+K333</f>
        <v>0</v>
      </c>
    </row>
    <row r="332" spans="1:14" s="663" customFormat="1" ht="28.5" customHeight="1" x14ac:dyDescent="0.25">
      <c r="A332" s="1837"/>
      <c r="B332" s="1840"/>
      <c r="C332" s="1834"/>
      <c r="D332" s="892">
        <v>974</v>
      </c>
      <c r="E332" s="685"/>
      <c r="F332" s="685"/>
      <c r="G332" s="685" t="s">
        <v>1184</v>
      </c>
      <c r="H332" s="892"/>
      <c r="I332" s="665">
        <v>0</v>
      </c>
      <c r="J332" s="665">
        <v>0</v>
      </c>
      <c r="K332" s="665">
        <v>0</v>
      </c>
    </row>
    <row r="333" spans="1:14" s="663" customFormat="1" ht="28.5" customHeight="1" x14ac:dyDescent="0.25">
      <c r="A333" s="1838"/>
      <c r="B333" s="1841"/>
      <c r="C333" s="1835"/>
      <c r="D333" s="892">
        <v>974</v>
      </c>
      <c r="E333" s="685"/>
      <c r="F333" s="685"/>
      <c r="G333" s="685" t="s">
        <v>1185</v>
      </c>
      <c r="H333" s="892"/>
      <c r="I333" s="665">
        <v>0</v>
      </c>
      <c r="J333" s="665">
        <v>0</v>
      </c>
      <c r="K333" s="665">
        <v>0</v>
      </c>
      <c r="L333" s="665">
        <v>29.41</v>
      </c>
      <c r="M333" s="665">
        <v>29.41</v>
      </c>
      <c r="N333" s="665">
        <v>29.41</v>
      </c>
    </row>
    <row r="334" spans="1:14" s="663" customFormat="1" ht="28.5" customHeight="1" x14ac:dyDescent="0.25">
      <c r="A334" s="1836" t="s">
        <v>1182</v>
      </c>
      <c r="B334" s="1839" t="s">
        <v>1183</v>
      </c>
      <c r="C334" s="1833"/>
      <c r="D334" s="892">
        <v>974</v>
      </c>
      <c r="E334" s="685"/>
      <c r="F334" s="685"/>
      <c r="G334" s="685"/>
      <c r="H334" s="892"/>
      <c r="I334" s="665">
        <f>I335+I336</f>
        <v>0</v>
      </c>
      <c r="J334" s="665">
        <f>J335+J336</f>
        <v>0</v>
      </c>
      <c r="K334" s="665">
        <f>K335+K336</f>
        <v>0</v>
      </c>
    </row>
    <row r="335" spans="1:14" s="663" customFormat="1" ht="28.5" customHeight="1" x14ac:dyDescent="0.25">
      <c r="A335" s="1837"/>
      <c r="B335" s="1840"/>
      <c r="C335" s="1834"/>
      <c r="D335" s="892">
        <v>974</v>
      </c>
      <c r="E335" s="685"/>
      <c r="F335" s="685"/>
      <c r="G335" s="685" t="s">
        <v>1184</v>
      </c>
      <c r="H335" s="892"/>
      <c r="I335" s="665">
        <v>0</v>
      </c>
      <c r="J335" s="665">
        <v>0</v>
      </c>
      <c r="K335" s="665">
        <v>0</v>
      </c>
    </row>
    <row r="336" spans="1:14" s="663" customFormat="1" ht="28.5" customHeight="1" x14ac:dyDescent="0.25">
      <c r="A336" s="1838"/>
      <c r="B336" s="1841"/>
      <c r="C336" s="1835"/>
      <c r="D336" s="892">
        <v>974</v>
      </c>
      <c r="E336" s="685"/>
      <c r="F336" s="685"/>
      <c r="G336" s="685" t="s">
        <v>1185</v>
      </c>
      <c r="H336" s="892"/>
      <c r="I336" s="665">
        <v>0</v>
      </c>
      <c r="J336" s="665">
        <v>0</v>
      </c>
      <c r="K336" s="665">
        <v>0</v>
      </c>
      <c r="L336" s="665">
        <v>19.82</v>
      </c>
      <c r="M336" s="665">
        <v>19.82</v>
      </c>
      <c r="N336" s="665">
        <v>19.82</v>
      </c>
    </row>
    <row r="337" spans="1:14" s="883" customFormat="1" x14ac:dyDescent="0.25">
      <c r="A337" s="1851" t="s">
        <v>1479</v>
      </c>
      <c r="B337" s="1839" t="s">
        <v>1470</v>
      </c>
      <c r="C337" s="1833" t="s">
        <v>1481</v>
      </c>
      <c r="D337" s="1824">
        <v>971</v>
      </c>
      <c r="E337" s="1652" t="s">
        <v>305</v>
      </c>
      <c r="F337" s="1652" t="s">
        <v>678</v>
      </c>
      <c r="G337" s="1123"/>
      <c r="H337" s="892"/>
      <c r="I337" s="665">
        <f>I338+I339</f>
        <v>0</v>
      </c>
      <c r="J337" s="665">
        <f>J338+J339</f>
        <v>3030.3</v>
      </c>
      <c r="K337" s="665">
        <f>K338+K339</f>
        <v>2121</v>
      </c>
      <c r="L337" s="1179"/>
      <c r="M337" s="1179"/>
      <c r="N337" s="1179"/>
    </row>
    <row r="338" spans="1:14" s="883" customFormat="1" ht="16.5" customHeight="1" x14ac:dyDescent="0.25">
      <c r="A338" s="1857"/>
      <c r="B338" s="1834"/>
      <c r="C338" s="1834"/>
      <c r="D338" s="1828"/>
      <c r="E338" s="1849"/>
      <c r="F338" s="1849"/>
      <c r="G338" s="1123" t="s">
        <v>1480</v>
      </c>
      <c r="H338" s="892">
        <v>244</v>
      </c>
      <c r="I338" s="665">
        <v>0</v>
      </c>
      <c r="J338" s="665">
        <v>3000</v>
      </c>
      <c r="K338" s="665">
        <v>2099.79</v>
      </c>
      <c r="L338" s="1179"/>
      <c r="M338" s="1179"/>
      <c r="N338" s="1179"/>
    </row>
    <row r="339" spans="1:14" s="883" customFormat="1" ht="17.25" customHeight="1" x14ac:dyDescent="0.25">
      <c r="A339" s="1858"/>
      <c r="B339" s="1835"/>
      <c r="C339" s="1835"/>
      <c r="D339" s="1829"/>
      <c r="E339" s="1850"/>
      <c r="F339" s="1850"/>
      <c r="G339" s="1123" t="s">
        <v>1480</v>
      </c>
      <c r="H339" s="892">
        <v>244</v>
      </c>
      <c r="I339" s="665">
        <v>0</v>
      </c>
      <c r="J339" s="665">
        <v>30.3</v>
      </c>
      <c r="K339" s="665">
        <v>21.21</v>
      </c>
      <c r="L339" s="1179"/>
      <c r="M339" s="1179"/>
      <c r="N339" s="1179"/>
    </row>
    <row r="340" spans="1:14" s="883" customFormat="1" ht="17.25" customHeight="1" x14ac:dyDescent="0.25">
      <c r="A340" s="1851" t="s">
        <v>4</v>
      </c>
      <c r="B340" s="1839" t="s">
        <v>365</v>
      </c>
      <c r="C340" s="1839" t="s">
        <v>1481</v>
      </c>
      <c r="D340" s="1848">
        <v>971</v>
      </c>
      <c r="E340" s="1848">
        <v>10</v>
      </c>
      <c r="F340" s="1652" t="s">
        <v>678</v>
      </c>
      <c r="G340" s="1123"/>
      <c r="H340" s="892"/>
      <c r="I340" s="665">
        <f>I341+I342</f>
        <v>232.14</v>
      </c>
      <c r="J340" s="665">
        <f>J341+J342</f>
        <v>232.14</v>
      </c>
      <c r="K340" s="665">
        <f>K341+K342</f>
        <v>85.86</v>
      </c>
      <c r="L340" s="1179"/>
      <c r="M340" s="1179"/>
      <c r="N340" s="1179"/>
    </row>
    <row r="341" spans="1:14" s="883" customFormat="1" ht="17.25" customHeight="1" x14ac:dyDescent="0.25">
      <c r="A341" s="1852"/>
      <c r="B341" s="1840"/>
      <c r="C341" s="1840"/>
      <c r="D341" s="1828"/>
      <c r="E341" s="1828"/>
      <c r="F341" s="1849"/>
      <c r="G341" s="1123" t="s">
        <v>1482</v>
      </c>
      <c r="H341" s="892">
        <v>244</v>
      </c>
      <c r="I341" s="665">
        <v>229.82</v>
      </c>
      <c r="J341" s="665">
        <v>229.82</v>
      </c>
      <c r="K341" s="665">
        <v>85</v>
      </c>
      <c r="L341" s="1179"/>
      <c r="M341" s="1179"/>
      <c r="N341" s="1179"/>
    </row>
    <row r="342" spans="1:14" s="883" customFormat="1" ht="17.25" customHeight="1" x14ac:dyDescent="0.25">
      <c r="A342" s="1853"/>
      <c r="B342" s="1841"/>
      <c r="C342" s="1841"/>
      <c r="D342" s="1829"/>
      <c r="E342" s="1829"/>
      <c r="F342" s="1850"/>
      <c r="G342" s="1123" t="s">
        <v>1484</v>
      </c>
      <c r="H342" s="892">
        <v>244</v>
      </c>
      <c r="I342" s="665">
        <v>2.3199999999999998</v>
      </c>
      <c r="J342" s="665">
        <v>2.3199999999999998</v>
      </c>
      <c r="K342" s="665">
        <v>0.86</v>
      </c>
      <c r="L342" s="1179"/>
      <c r="M342" s="1179"/>
      <c r="N342" s="1179"/>
    </row>
    <row r="343" spans="1:14" s="883" customFormat="1" ht="17.25" customHeight="1" x14ac:dyDescent="0.25">
      <c r="A343" s="1851" t="s">
        <v>189</v>
      </c>
      <c r="B343" s="1839" t="s">
        <v>1483</v>
      </c>
      <c r="C343" s="1839" t="s">
        <v>1481</v>
      </c>
      <c r="D343" s="1848">
        <v>971</v>
      </c>
      <c r="E343" s="1848">
        <v>11</v>
      </c>
      <c r="F343" s="1652" t="s">
        <v>678</v>
      </c>
      <c r="G343" s="1123"/>
      <c r="H343" s="892"/>
      <c r="I343" s="665">
        <f>I344+I345</f>
        <v>477</v>
      </c>
      <c r="J343" s="665">
        <f>J344+J345</f>
        <v>1412.06</v>
      </c>
      <c r="K343" s="665">
        <f>K344+K345</f>
        <v>477</v>
      </c>
      <c r="L343" s="1179"/>
      <c r="M343" s="1179"/>
      <c r="N343" s="1179"/>
    </row>
    <row r="344" spans="1:14" s="883" customFormat="1" ht="17.25" customHeight="1" x14ac:dyDescent="0.25">
      <c r="A344" s="1852"/>
      <c r="B344" s="1840"/>
      <c r="C344" s="1840"/>
      <c r="D344" s="1828"/>
      <c r="E344" s="1828"/>
      <c r="F344" s="1849"/>
      <c r="G344" s="1123" t="s">
        <v>1486</v>
      </c>
      <c r="H344" s="892">
        <v>244</v>
      </c>
      <c r="I344" s="665">
        <v>472.23</v>
      </c>
      <c r="J344" s="665">
        <v>1407.29</v>
      </c>
      <c r="K344" s="665">
        <v>472.23</v>
      </c>
      <c r="L344" s="1179"/>
      <c r="M344" s="1179"/>
      <c r="N344" s="1179"/>
    </row>
    <row r="345" spans="1:14" s="883" customFormat="1" ht="29.25" customHeight="1" x14ac:dyDescent="0.25">
      <c r="A345" s="1853"/>
      <c r="B345" s="1841"/>
      <c r="C345" s="1841"/>
      <c r="D345" s="1829"/>
      <c r="E345" s="1829"/>
      <c r="F345" s="1850"/>
      <c r="G345" s="1123" t="s">
        <v>1485</v>
      </c>
      <c r="H345" s="892">
        <v>244</v>
      </c>
      <c r="I345" s="665">
        <v>4.7699999999999996</v>
      </c>
      <c r="J345" s="665">
        <v>4.7699999999999996</v>
      </c>
      <c r="K345" s="665">
        <v>4.7699999999999996</v>
      </c>
      <c r="L345" s="1179"/>
      <c r="M345" s="1179"/>
      <c r="N345" s="1179"/>
    </row>
    <row r="346" spans="1:14" s="883" customFormat="1" ht="17.25" customHeight="1" x14ac:dyDescent="0.25">
      <c r="A346" s="1851" t="s">
        <v>190</v>
      </c>
      <c r="B346" s="1839" t="s">
        <v>1489</v>
      </c>
      <c r="C346" s="1839" t="s">
        <v>1481</v>
      </c>
      <c r="D346" s="1848">
        <v>971</v>
      </c>
      <c r="E346" s="1848">
        <v>11</v>
      </c>
      <c r="F346" s="1652" t="s">
        <v>678</v>
      </c>
      <c r="G346" s="1123"/>
      <c r="H346" s="892"/>
      <c r="I346" s="665">
        <f>I347+I348</f>
        <v>2980</v>
      </c>
      <c r="J346" s="665">
        <f>J347+J348</f>
        <v>2980</v>
      </c>
      <c r="K346" s="665">
        <f>K347+K348</f>
        <v>2980</v>
      </c>
      <c r="L346" s="1179"/>
      <c r="M346" s="1179"/>
      <c r="N346" s="1179"/>
    </row>
    <row r="347" spans="1:14" s="883" customFormat="1" ht="19.5" customHeight="1" x14ac:dyDescent="0.25">
      <c r="A347" s="1852"/>
      <c r="B347" s="1840"/>
      <c r="C347" s="1840"/>
      <c r="D347" s="1828"/>
      <c r="E347" s="1828"/>
      <c r="F347" s="1849"/>
      <c r="G347" s="1123" t="s">
        <v>1487</v>
      </c>
      <c r="H347" s="892">
        <v>244</v>
      </c>
      <c r="I347" s="665">
        <v>2950.2</v>
      </c>
      <c r="J347" s="665">
        <v>2950.2</v>
      </c>
      <c r="K347" s="665">
        <v>2950.2</v>
      </c>
      <c r="L347" s="1179"/>
      <c r="M347" s="1179"/>
      <c r="N347" s="1179"/>
    </row>
    <row r="348" spans="1:14" s="883" customFormat="1" ht="19.5" customHeight="1" x14ac:dyDescent="0.25">
      <c r="A348" s="1853"/>
      <c r="B348" s="1841"/>
      <c r="C348" s="1841"/>
      <c r="D348" s="1829"/>
      <c r="E348" s="1829"/>
      <c r="F348" s="1850"/>
      <c r="G348" s="1123" t="s">
        <v>1488</v>
      </c>
      <c r="H348" s="892">
        <v>244</v>
      </c>
      <c r="I348" s="665">
        <v>29.8</v>
      </c>
      <c r="J348" s="665">
        <v>29.8</v>
      </c>
      <c r="K348" s="665">
        <v>29.8</v>
      </c>
      <c r="L348" s="1179"/>
      <c r="M348" s="1179"/>
      <c r="N348" s="1179"/>
    </row>
    <row r="349" spans="1:14" s="883" customFormat="1" ht="39.75" customHeight="1" x14ac:dyDescent="0.25">
      <c r="A349" s="1183" t="s">
        <v>1469</v>
      </c>
      <c r="B349" s="1107" t="s">
        <v>1490</v>
      </c>
      <c r="C349" s="1107" t="s">
        <v>1481</v>
      </c>
      <c r="D349" s="1110">
        <v>971</v>
      </c>
      <c r="E349" s="1180">
        <v>11</v>
      </c>
      <c r="F349" s="1184" t="s">
        <v>678</v>
      </c>
      <c r="G349" s="1115" t="s">
        <v>1491</v>
      </c>
      <c r="H349" s="892">
        <v>244</v>
      </c>
      <c r="I349" s="665">
        <v>0</v>
      </c>
      <c r="J349" s="665">
        <v>24</v>
      </c>
      <c r="K349" s="665">
        <v>24</v>
      </c>
      <c r="L349" s="1179"/>
      <c r="M349" s="1179"/>
      <c r="N349" s="1179"/>
    </row>
    <row r="350" spans="1:14" s="883" customFormat="1" ht="71.25" customHeight="1" x14ac:dyDescent="0.25">
      <c r="A350" s="1183" t="s">
        <v>1541</v>
      </c>
      <c r="B350" s="1371" t="s">
        <v>1542</v>
      </c>
      <c r="C350" s="1371"/>
      <c r="D350" s="1369">
        <v>974</v>
      </c>
      <c r="E350" s="1180">
        <v>11</v>
      </c>
      <c r="F350" s="1184" t="s">
        <v>678</v>
      </c>
      <c r="G350" s="1368" t="s">
        <v>1546</v>
      </c>
      <c r="H350" s="892">
        <v>244</v>
      </c>
      <c r="I350" s="665">
        <v>0</v>
      </c>
      <c r="J350" s="665">
        <v>1200</v>
      </c>
      <c r="K350" s="665">
        <v>1199.07</v>
      </c>
      <c r="L350" s="1179"/>
      <c r="M350" s="1179"/>
      <c r="N350" s="1179"/>
    </row>
    <row r="351" spans="1:14" ht="64.5" customHeight="1" x14ac:dyDescent="0.25">
      <c r="A351" s="1262" t="s">
        <v>80</v>
      </c>
      <c r="B351" s="1263" t="s">
        <v>323</v>
      </c>
      <c r="C351" s="1182" t="s">
        <v>1481</v>
      </c>
      <c r="D351" s="882"/>
      <c r="E351" s="951"/>
      <c r="F351" s="951"/>
      <c r="G351" s="951"/>
      <c r="H351" s="1264"/>
      <c r="I351" s="1265">
        <f>I352+I356+I358+I360+I365</f>
        <v>1650</v>
      </c>
      <c r="J351" s="1265">
        <f>J352+J356+J358+J360+J365</f>
        <v>1626</v>
      </c>
      <c r="K351" s="1265">
        <f>K352+K356+K358+K360+K365</f>
        <v>573.74</v>
      </c>
    </row>
    <row r="352" spans="1:14" ht="48.75" customHeight="1" x14ac:dyDescent="0.25">
      <c r="A352" s="1266" t="s">
        <v>590</v>
      </c>
      <c r="B352" s="1263" t="s">
        <v>324</v>
      </c>
      <c r="C352" s="1182"/>
      <c r="D352" s="882">
        <v>971</v>
      </c>
      <c r="E352" s="951" t="s">
        <v>305</v>
      </c>
      <c r="F352" s="951" t="s">
        <v>650</v>
      </c>
      <c r="G352" s="951" t="s">
        <v>325</v>
      </c>
      <c r="H352" s="1267">
        <v>244</v>
      </c>
      <c r="I352" s="1268">
        <f>I353+I354+I355+I34</f>
        <v>600</v>
      </c>
      <c r="J352" s="1268">
        <f>J353+J354+J355</f>
        <v>567.03</v>
      </c>
      <c r="K352" s="1268">
        <f>K353+K354+K355</f>
        <v>33.54</v>
      </c>
    </row>
    <row r="353" spans="1:11" ht="65.25" customHeight="1" x14ac:dyDescent="0.25">
      <c r="A353" s="471" t="s">
        <v>326</v>
      </c>
      <c r="B353" s="300" t="s">
        <v>327</v>
      </c>
      <c r="C353" s="1182"/>
      <c r="D353" s="122">
        <v>971</v>
      </c>
      <c r="E353" s="123" t="s">
        <v>305</v>
      </c>
      <c r="F353" s="123" t="s">
        <v>650</v>
      </c>
      <c r="G353" s="123" t="s">
        <v>325</v>
      </c>
      <c r="H353" s="688">
        <v>244</v>
      </c>
      <c r="I353" s="469">
        <v>200</v>
      </c>
      <c r="J353" s="469">
        <v>167.03</v>
      </c>
      <c r="K353" s="472">
        <v>33.54</v>
      </c>
    </row>
    <row r="354" spans="1:11" ht="30.75" customHeight="1" x14ac:dyDescent="0.25">
      <c r="A354" s="471" t="s">
        <v>328</v>
      </c>
      <c r="B354" s="300" t="s">
        <v>329</v>
      </c>
      <c r="C354" s="448"/>
      <c r="D354" s="122">
        <v>971</v>
      </c>
      <c r="E354" s="123" t="s">
        <v>305</v>
      </c>
      <c r="F354" s="123" t="s">
        <v>650</v>
      </c>
      <c r="G354" s="123" t="s">
        <v>325</v>
      </c>
      <c r="H354" s="688">
        <v>244</v>
      </c>
      <c r="I354" s="469">
        <v>400</v>
      </c>
      <c r="J354" s="469">
        <v>400</v>
      </c>
      <c r="K354" s="469">
        <v>0</v>
      </c>
    </row>
    <row r="355" spans="1:11" s="663" customFormat="1" ht="30.75" customHeight="1" x14ac:dyDescent="0.25">
      <c r="A355" s="689" t="s">
        <v>1186</v>
      </c>
      <c r="B355" s="300" t="s">
        <v>1187</v>
      </c>
      <c r="C355" s="518"/>
      <c r="D355" s="688">
        <v>974</v>
      </c>
      <c r="E355" s="685" t="s">
        <v>305</v>
      </c>
      <c r="F355" s="685" t="s">
        <v>650</v>
      </c>
      <c r="G355" s="685" t="s">
        <v>325</v>
      </c>
      <c r="H355" s="688">
        <v>244</v>
      </c>
      <c r="I355" s="469">
        <v>0</v>
      </c>
      <c r="J355" s="469">
        <v>0</v>
      </c>
      <c r="K355" s="515">
        <v>0</v>
      </c>
    </row>
    <row r="356" spans="1:11" ht="40.5" customHeight="1" x14ac:dyDescent="0.25">
      <c r="A356" s="897" t="s">
        <v>585</v>
      </c>
      <c r="B356" s="1259" t="s">
        <v>330</v>
      </c>
      <c r="C356" s="1259"/>
      <c r="D356" s="882">
        <v>971</v>
      </c>
      <c r="E356" s="951" t="s">
        <v>305</v>
      </c>
      <c r="F356" s="951" t="s">
        <v>650</v>
      </c>
      <c r="G356" s="951" t="s">
        <v>331</v>
      </c>
      <c r="H356" s="882">
        <v>244</v>
      </c>
      <c r="I356" s="1261">
        <f>I357</f>
        <v>50</v>
      </c>
      <c r="J356" s="1261">
        <f>J357</f>
        <v>50</v>
      </c>
      <c r="K356" s="1260">
        <f>K357</f>
        <v>0</v>
      </c>
    </row>
    <row r="357" spans="1:11" ht="75.75" customHeight="1" x14ac:dyDescent="0.25">
      <c r="A357" s="890" t="s">
        <v>332</v>
      </c>
      <c r="B357" s="1122" t="s">
        <v>333</v>
      </c>
      <c r="C357" s="1122"/>
      <c r="D357" s="892">
        <v>971</v>
      </c>
      <c r="E357" s="685" t="s">
        <v>305</v>
      </c>
      <c r="F357" s="685" t="s">
        <v>650</v>
      </c>
      <c r="G357" s="685" t="s">
        <v>331</v>
      </c>
      <c r="H357" s="892">
        <v>244</v>
      </c>
      <c r="I357" s="665">
        <v>50</v>
      </c>
      <c r="J357" s="665">
        <v>50</v>
      </c>
      <c r="K357" s="666">
        <v>0</v>
      </c>
    </row>
    <row r="358" spans="1:11" ht="99" customHeight="1" x14ac:dyDescent="0.25">
      <c r="A358" s="897" t="s">
        <v>589</v>
      </c>
      <c r="B358" s="1259" t="s">
        <v>334</v>
      </c>
      <c r="C358" s="1259"/>
      <c r="D358" s="882">
        <v>971</v>
      </c>
      <c r="E358" s="951" t="s">
        <v>305</v>
      </c>
      <c r="F358" s="951" t="s">
        <v>650</v>
      </c>
      <c r="G358" s="951" t="s">
        <v>335</v>
      </c>
      <c r="H358" s="882">
        <v>244</v>
      </c>
      <c r="I358" s="1261">
        <f>I359</f>
        <v>100</v>
      </c>
      <c r="J358" s="1261">
        <f>J359</f>
        <v>100</v>
      </c>
      <c r="K358" s="1261">
        <f>K359</f>
        <v>0</v>
      </c>
    </row>
    <row r="359" spans="1:11" ht="108" customHeight="1" x14ac:dyDescent="0.25">
      <c r="A359" s="471" t="s">
        <v>336</v>
      </c>
      <c r="B359" s="300" t="s">
        <v>337</v>
      </c>
      <c r="C359" s="448"/>
      <c r="D359" s="122">
        <v>971</v>
      </c>
      <c r="E359" s="123" t="s">
        <v>305</v>
      </c>
      <c r="F359" s="123" t="s">
        <v>650</v>
      </c>
      <c r="G359" s="123" t="s">
        <v>335</v>
      </c>
      <c r="H359" s="688">
        <v>244</v>
      </c>
      <c r="I359" s="469">
        <v>100</v>
      </c>
      <c r="J359" s="469">
        <v>100</v>
      </c>
      <c r="K359" s="472">
        <v>0</v>
      </c>
    </row>
    <row r="360" spans="1:11" ht="60" customHeight="1" x14ac:dyDescent="0.25">
      <c r="A360" s="1686" t="s">
        <v>106</v>
      </c>
      <c r="B360" s="1181" t="s">
        <v>338</v>
      </c>
      <c r="C360" s="1181"/>
      <c r="D360" s="1651">
        <v>971</v>
      </c>
      <c r="E360" s="1652" t="s">
        <v>305</v>
      </c>
      <c r="F360" s="1652" t="s">
        <v>678</v>
      </c>
      <c r="G360" s="1652" t="s">
        <v>339</v>
      </c>
      <c r="H360" s="1651">
        <v>244</v>
      </c>
      <c r="I360" s="1643">
        <v>900</v>
      </c>
      <c r="J360" s="1643">
        <v>908.97</v>
      </c>
      <c r="K360" s="1681">
        <v>540.20000000000005</v>
      </c>
    </row>
    <row r="361" spans="1:11" x14ac:dyDescent="0.25">
      <c r="A361" s="1686"/>
      <c r="B361" s="1269" t="s">
        <v>340</v>
      </c>
      <c r="C361" s="1269"/>
      <c r="D361" s="1687"/>
      <c r="E361" s="1684"/>
      <c r="F361" s="1684"/>
      <c r="G361" s="1684"/>
      <c r="H361" s="1687"/>
      <c r="I361" s="1679"/>
      <c r="J361" s="1679"/>
      <c r="K361" s="1682"/>
    </row>
    <row r="362" spans="1:11" ht="30" x14ac:dyDescent="0.25">
      <c r="A362" s="1686"/>
      <c r="B362" s="1269" t="s">
        <v>341</v>
      </c>
      <c r="C362" s="1269"/>
      <c r="D362" s="1687"/>
      <c r="E362" s="1684"/>
      <c r="F362" s="1684"/>
      <c r="G362" s="1684"/>
      <c r="H362" s="1687"/>
      <c r="I362" s="1679"/>
      <c r="J362" s="1679"/>
      <c r="K362" s="1682"/>
    </row>
    <row r="363" spans="1:11" ht="30" x14ac:dyDescent="0.25">
      <c r="A363" s="1686"/>
      <c r="B363" s="1269" t="s">
        <v>342</v>
      </c>
      <c r="C363" s="1269"/>
      <c r="D363" s="1687"/>
      <c r="E363" s="1684"/>
      <c r="F363" s="1684"/>
      <c r="G363" s="1684"/>
      <c r="H363" s="1687"/>
      <c r="I363" s="1679"/>
      <c r="J363" s="1679"/>
      <c r="K363" s="1682"/>
    </row>
    <row r="364" spans="1:11" x14ac:dyDescent="0.25">
      <c r="A364" s="1686"/>
      <c r="B364" s="473" t="s">
        <v>343</v>
      </c>
      <c r="C364" s="473"/>
      <c r="D364" s="1688"/>
      <c r="E364" s="1685"/>
      <c r="F364" s="1685"/>
      <c r="G364" s="1685"/>
      <c r="H364" s="1688"/>
      <c r="I364" s="1680"/>
      <c r="J364" s="1680"/>
      <c r="K364" s="1683"/>
    </row>
    <row r="365" spans="1:11" ht="60" x14ac:dyDescent="0.25">
      <c r="A365" s="474" t="s">
        <v>110</v>
      </c>
      <c r="B365" s="473" t="s">
        <v>344</v>
      </c>
      <c r="C365" s="473"/>
      <c r="D365" s="892">
        <v>971</v>
      </c>
      <c r="E365" s="685" t="s">
        <v>305</v>
      </c>
      <c r="F365" s="685" t="s">
        <v>678</v>
      </c>
      <c r="G365" s="685" t="s">
        <v>345</v>
      </c>
      <c r="H365" s="892">
        <v>244</v>
      </c>
      <c r="I365" s="665">
        <v>0</v>
      </c>
      <c r="J365" s="665">
        <v>0</v>
      </c>
      <c r="K365" s="665">
        <v>0</v>
      </c>
    </row>
    <row r="366" spans="1:11" ht="41.25" customHeight="1" x14ac:dyDescent="0.25">
      <c r="A366" s="1258" t="s">
        <v>115</v>
      </c>
      <c r="B366" s="1259" t="s">
        <v>346</v>
      </c>
      <c r="C366" s="1259"/>
      <c r="D366" s="882"/>
      <c r="E366" s="951"/>
      <c r="F366" s="951"/>
      <c r="G366" s="951"/>
      <c r="H366" s="1264"/>
      <c r="I366" s="1270">
        <f>I367+I370</f>
        <v>100</v>
      </c>
      <c r="J366" s="1270">
        <f>J367+J370</f>
        <v>100</v>
      </c>
      <c r="K366" s="1270">
        <f>K367+K370</f>
        <v>0</v>
      </c>
    </row>
    <row r="367" spans="1:11" ht="42.75" x14ac:dyDescent="0.25">
      <c r="A367" s="897" t="s">
        <v>595</v>
      </c>
      <c r="B367" s="1259" t="s">
        <v>347</v>
      </c>
      <c r="C367" s="1259"/>
      <c r="D367" s="882"/>
      <c r="E367" s="951"/>
      <c r="F367" s="951"/>
      <c r="G367" s="951"/>
      <c r="H367" s="1264"/>
      <c r="I367" s="1261">
        <f>I368+I369</f>
        <v>100</v>
      </c>
      <c r="J367" s="1261">
        <f>J368+J369</f>
        <v>100</v>
      </c>
      <c r="K367" s="1261">
        <f>K368+K369</f>
        <v>0</v>
      </c>
    </row>
    <row r="368" spans="1:11" ht="56.25" customHeight="1" x14ac:dyDescent="0.25">
      <c r="A368" s="471" t="s">
        <v>348</v>
      </c>
      <c r="B368" s="300" t="s">
        <v>349</v>
      </c>
      <c r="C368" s="448"/>
      <c r="D368" s="122"/>
      <c r="E368" s="123"/>
      <c r="F368" s="123"/>
      <c r="G368" s="123"/>
      <c r="H368" s="124"/>
      <c r="I368" s="469">
        <v>50</v>
      </c>
      <c r="J368" s="469">
        <v>50</v>
      </c>
      <c r="K368" s="469">
        <v>0</v>
      </c>
    </row>
    <row r="369" spans="1:11" ht="31.5" customHeight="1" x14ac:dyDescent="0.25">
      <c r="A369" s="471" t="s">
        <v>350</v>
      </c>
      <c r="B369" s="300" t="s">
        <v>351</v>
      </c>
      <c r="C369" s="448"/>
      <c r="D369" s="122"/>
      <c r="E369" s="123"/>
      <c r="F369" s="123"/>
      <c r="G369" s="123"/>
      <c r="H369" s="124"/>
      <c r="I369" s="469">
        <v>50</v>
      </c>
      <c r="J369" s="469">
        <v>50</v>
      </c>
      <c r="K369" s="469">
        <v>0</v>
      </c>
    </row>
    <row r="370" spans="1:11" ht="33" customHeight="1" x14ac:dyDescent="0.25">
      <c r="A370" s="897" t="s">
        <v>596</v>
      </c>
      <c r="B370" s="1259" t="s">
        <v>352</v>
      </c>
      <c r="C370" s="1259"/>
      <c r="D370" s="882"/>
      <c r="E370" s="951"/>
      <c r="F370" s="951"/>
      <c r="G370" s="951"/>
      <c r="H370" s="1264"/>
      <c r="I370" s="1261">
        <f>I371+I372+I373</f>
        <v>0</v>
      </c>
      <c r="J370" s="1261">
        <v>0</v>
      </c>
      <c r="K370" s="1261">
        <v>0</v>
      </c>
    </row>
    <row r="371" spans="1:11" ht="66" customHeight="1" x14ac:dyDescent="0.25">
      <c r="A371" s="890" t="s">
        <v>353</v>
      </c>
      <c r="B371" s="1122" t="s">
        <v>354</v>
      </c>
      <c r="C371" s="1122"/>
      <c r="D371" s="892"/>
      <c r="E371" s="685"/>
      <c r="F371" s="685"/>
      <c r="G371" s="685"/>
      <c r="H371" s="124"/>
      <c r="I371" s="665">
        <v>0</v>
      </c>
      <c r="J371" s="665">
        <v>0</v>
      </c>
      <c r="K371" s="665">
        <v>0</v>
      </c>
    </row>
    <row r="372" spans="1:11" ht="36" customHeight="1" x14ac:dyDescent="0.25">
      <c r="A372" s="890" t="s">
        <v>355</v>
      </c>
      <c r="B372" s="1122" t="s">
        <v>356</v>
      </c>
      <c r="C372" s="1122"/>
      <c r="D372" s="892"/>
      <c r="E372" s="685"/>
      <c r="F372" s="685"/>
      <c r="G372" s="685"/>
      <c r="H372" s="124"/>
      <c r="I372" s="665">
        <v>0</v>
      </c>
      <c r="J372" s="665">
        <v>0</v>
      </c>
      <c r="K372" s="665">
        <v>0</v>
      </c>
    </row>
    <row r="373" spans="1:11" ht="15.6" customHeight="1" x14ac:dyDescent="0.25">
      <c r="A373" s="1271" t="s">
        <v>357</v>
      </c>
      <c r="B373" s="1122" t="s">
        <v>358</v>
      </c>
      <c r="C373" s="1122"/>
      <c r="D373" s="892"/>
      <c r="E373" s="685"/>
      <c r="F373" s="685"/>
      <c r="G373" s="685"/>
      <c r="H373" s="124"/>
      <c r="I373" s="665">
        <v>0</v>
      </c>
      <c r="J373" s="665">
        <v>0</v>
      </c>
      <c r="K373" s="665">
        <v>0</v>
      </c>
    </row>
    <row r="374" spans="1:11" ht="45" x14ac:dyDescent="0.25">
      <c r="A374" s="1271" t="s">
        <v>525</v>
      </c>
      <c r="B374" s="1122" t="s">
        <v>803</v>
      </c>
      <c r="C374" s="1122"/>
      <c r="D374" s="892"/>
      <c r="E374" s="685"/>
      <c r="F374" s="685"/>
      <c r="G374" s="685"/>
      <c r="H374" s="124"/>
      <c r="I374" s="665">
        <v>0</v>
      </c>
      <c r="J374" s="665">
        <v>0</v>
      </c>
      <c r="K374" s="665">
        <v>0</v>
      </c>
    </row>
    <row r="375" spans="1:11" ht="31.5" customHeight="1" x14ac:dyDescent="0.25">
      <c r="A375" s="1262" t="s">
        <v>141</v>
      </c>
      <c r="B375" s="1259" t="s">
        <v>359</v>
      </c>
      <c r="C375" s="1259"/>
      <c r="D375" s="882"/>
      <c r="E375" s="951"/>
      <c r="F375" s="951"/>
      <c r="G375" s="951"/>
      <c r="H375" s="1264"/>
      <c r="I375" s="1270">
        <f>I376</f>
        <v>0</v>
      </c>
      <c r="J375" s="1270">
        <f>J376</f>
        <v>0</v>
      </c>
      <c r="K375" s="1270">
        <f>K376</f>
        <v>0</v>
      </c>
    </row>
    <row r="376" spans="1:11" ht="61.5" customHeight="1" x14ac:dyDescent="0.25">
      <c r="A376" s="358" t="s">
        <v>605</v>
      </c>
      <c r="B376" s="300" t="s">
        <v>1188</v>
      </c>
      <c r="C376" s="448"/>
      <c r="D376" s="122"/>
      <c r="E376" s="123"/>
      <c r="F376" s="123"/>
      <c r="G376" s="715" t="s">
        <v>1189</v>
      </c>
      <c r="H376" s="688">
        <v>244</v>
      </c>
      <c r="I376" s="469">
        <f>I377+I378</f>
        <v>0</v>
      </c>
      <c r="J376" s="469">
        <f>J377+J378</f>
        <v>0</v>
      </c>
      <c r="K376" s="469">
        <f>K377+K378</f>
        <v>0</v>
      </c>
    </row>
    <row r="377" spans="1:11" s="663" customFormat="1" ht="61.5" customHeight="1" x14ac:dyDescent="0.25">
      <c r="A377" s="717" t="s">
        <v>632</v>
      </c>
      <c r="B377" s="716" t="s">
        <v>1190</v>
      </c>
      <c r="C377" s="667"/>
      <c r="D377" s="688">
        <v>974</v>
      </c>
      <c r="E377" s="685" t="s">
        <v>305</v>
      </c>
      <c r="F377" s="685" t="s">
        <v>650</v>
      </c>
      <c r="G377" s="715" t="s">
        <v>1189</v>
      </c>
      <c r="H377" s="688">
        <v>244</v>
      </c>
      <c r="I377" s="469">
        <v>0</v>
      </c>
      <c r="J377" s="469">
        <v>0</v>
      </c>
      <c r="K377" s="469">
        <v>0</v>
      </c>
    </row>
    <row r="378" spans="1:11" s="663" customFormat="1" ht="61.5" customHeight="1" x14ac:dyDescent="0.25">
      <c r="A378" s="717" t="s">
        <v>633</v>
      </c>
      <c r="B378" s="716" t="s">
        <v>1191</v>
      </c>
      <c r="C378" s="667"/>
      <c r="D378" s="688">
        <v>974</v>
      </c>
      <c r="E378" s="685" t="s">
        <v>305</v>
      </c>
      <c r="F378" s="685" t="s">
        <v>650</v>
      </c>
      <c r="G378" s="715" t="s">
        <v>1189</v>
      </c>
      <c r="H378" s="688">
        <v>244</v>
      </c>
      <c r="I378" s="469">
        <v>0</v>
      </c>
      <c r="J378" s="469">
        <v>0</v>
      </c>
      <c r="K378" s="469">
        <v>0</v>
      </c>
    </row>
    <row r="379" spans="1:11" s="663" customFormat="1" ht="61.5" customHeight="1" x14ac:dyDescent="0.25">
      <c r="A379" s="1272" t="s">
        <v>217</v>
      </c>
      <c r="B379" s="1140" t="s">
        <v>1192</v>
      </c>
      <c r="C379" s="1140"/>
      <c r="D379" s="882"/>
      <c r="E379" s="951"/>
      <c r="F379" s="951"/>
      <c r="G379" s="951"/>
      <c r="H379" s="892"/>
      <c r="I379" s="1261">
        <f>I380</f>
        <v>0</v>
      </c>
      <c r="J379" s="1261">
        <f>J380</f>
        <v>0</v>
      </c>
      <c r="K379" s="1261">
        <f>K380</f>
        <v>0</v>
      </c>
    </row>
    <row r="380" spans="1:11" s="663" customFormat="1" ht="61.5" customHeight="1" x14ac:dyDescent="0.25">
      <c r="A380" s="718" t="s">
        <v>499</v>
      </c>
      <c r="B380" s="716" t="s">
        <v>1193</v>
      </c>
      <c r="C380" s="667"/>
      <c r="D380" s="688">
        <v>974</v>
      </c>
      <c r="E380" s="685" t="s">
        <v>305</v>
      </c>
      <c r="F380" s="685" t="s">
        <v>678</v>
      </c>
      <c r="G380" s="715" t="s">
        <v>1194</v>
      </c>
      <c r="H380" s="688">
        <v>244</v>
      </c>
      <c r="I380" s="469">
        <v>0</v>
      </c>
      <c r="J380" s="469">
        <v>0</v>
      </c>
      <c r="K380" s="469">
        <v>0</v>
      </c>
    </row>
    <row r="381" spans="1:11" s="883" customFormat="1" ht="61.5" customHeight="1" x14ac:dyDescent="0.25">
      <c r="A381" s="1175" t="s">
        <v>877</v>
      </c>
      <c r="B381" s="1176" t="s">
        <v>1472</v>
      </c>
      <c r="C381" s="1118" t="s">
        <v>1473</v>
      </c>
      <c r="D381" s="882"/>
      <c r="E381" s="951"/>
      <c r="F381" s="951"/>
      <c r="G381" s="1177"/>
      <c r="H381" s="882"/>
      <c r="I381" s="1178">
        <f>I382+I383+I384+I385</f>
        <v>13736.94</v>
      </c>
      <c r="J381" s="1178">
        <f>J382+J383+J384+J385</f>
        <v>12536.94</v>
      </c>
      <c r="K381" s="1178">
        <f>K382+K383+K384+K385</f>
        <v>0</v>
      </c>
    </row>
    <row r="382" spans="1:11" s="883" customFormat="1" ht="61.5" customHeight="1" x14ac:dyDescent="0.25">
      <c r="A382" s="718" t="s">
        <v>297</v>
      </c>
      <c r="B382" s="716" t="s">
        <v>1474</v>
      </c>
      <c r="C382" s="667" t="s">
        <v>1473</v>
      </c>
      <c r="D382" s="892">
        <v>973</v>
      </c>
      <c r="E382" s="685" t="s">
        <v>305</v>
      </c>
      <c r="F382" s="685" t="s">
        <v>650</v>
      </c>
      <c r="G382" s="715" t="s">
        <v>1475</v>
      </c>
      <c r="H382" s="892">
        <v>611</v>
      </c>
      <c r="I382" s="469">
        <v>10091.59</v>
      </c>
      <c r="J382" s="469">
        <v>8891.59</v>
      </c>
      <c r="K382" s="469">
        <v>0</v>
      </c>
    </row>
    <row r="383" spans="1:11" s="883" customFormat="1" ht="61.5" customHeight="1" x14ac:dyDescent="0.25">
      <c r="A383" s="718" t="s">
        <v>300</v>
      </c>
      <c r="B383" s="716" t="s">
        <v>583</v>
      </c>
      <c r="C383" s="667" t="s">
        <v>1473</v>
      </c>
      <c r="D383" s="892">
        <v>973</v>
      </c>
      <c r="E383" s="685" t="s">
        <v>305</v>
      </c>
      <c r="F383" s="685" t="s">
        <v>650</v>
      </c>
      <c r="G383" s="715" t="s">
        <v>1476</v>
      </c>
      <c r="H383" s="892">
        <v>611</v>
      </c>
      <c r="I383" s="469">
        <v>3645.35</v>
      </c>
      <c r="J383" s="469">
        <v>3645.35</v>
      </c>
      <c r="K383" s="469">
        <v>0</v>
      </c>
    </row>
    <row r="384" spans="1:11" s="883" customFormat="1" ht="61.5" customHeight="1" x14ac:dyDescent="0.25">
      <c r="A384" s="718" t="s">
        <v>831</v>
      </c>
      <c r="B384" s="716" t="s">
        <v>1477</v>
      </c>
      <c r="C384" s="667" t="s">
        <v>1473</v>
      </c>
      <c r="D384" s="892">
        <v>973</v>
      </c>
      <c r="E384" s="685" t="s">
        <v>305</v>
      </c>
      <c r="F384" s="685" t="s">
        <v>650</v>
      </c>
      <c r="G384" s="715"/>
      <c r="H384" s="892"/>
      <c r="I384" s="469">
        <v>0</v>
      </c>
      <c r="J384" s="469">
        <v>0</v>
      </c>
      <c r="K384" s="469">
        <v>0</v>
      </c>
    </row>
    <row r="385" spans="1:11" s="883" customFormat="1" ht="162" customHeight="1" x14ac:dyDescent="0.25">
      <c r="A385" s="718" t="s">
        <v>1195</v>
      </c>
      <c r="B385" s="716" t="s">
        <v>1478</v>
      </c>
      <c r="C385" s="667" t="s">
        <v>1473</v>
      </c>
      <c r="D385" s="892">
        <v>973</v>
      </c>
      <c r="E385" s="685" t="s">
        <v>305</v>
      </c>
      <c r="F385" s="685" t="s">
        <v>650</v>
      </c>
      <c r="G385" s="715"/>
      <c r="H385" s="892"/>
      <c r="I385" s="469">
        <v>0</v>
      </c>
      <c r="J385" s="469">
        <v>0</v>
      </c>
      <c r="K385" s="469">
        <v>0</v>
      </c>
    </row>
    <row r="386" spans="1:11" s="663" customFormat="1" ht="61.5" customHeight="1" x14ac:dyDescent="0.25">
      <c r="A386" s="1272" t="s">
        <v>1160</v>
      </c>
      <c r="B386" s="1140" t="s">
        <v>359</v>
      </c>
      <c r="C386" s="1140"/>
      <c r="D386" s="882"/>
      <c r="E386" s="951"/>
      <c r="F386" s="951"/>
      <c r="G386" s="951"/>
      <c r="H386" s="882"/>
      <c r="I386" s="1261">
        <f>I388++I389+I390+I391+I392+I393+I394+I395+I396+I397</f>
        <v>0</v>
      </c>
      <c r="J386" s="1261">
        <f>J388++J389+J390+J391+J392+J393+J394+J395+J396+J397</f>
        <v>0</v>
      </c>
      <c r="K386" s="1261">
        <f>K388++K389+K390+K391+K392+K393+K394+K395+K396+K397</f>
        <v>0</v>
      </c>
    </row>
    <row r="387" spans="1:11" s="663" customFormat="1" ht="61.5" customHeight="1" x14ac:dyDescent="0.25">
      <c r="A387" s="718" t="s">
        <v>1461</v>
      </c>
      <c r="B387" s="716" t="s">
        <v>321</v>
      </c>
      <c r="C387" s="667"/>
      <c r="D387" s="688">
        <v>971</v>
      </c>
      <c r="E387" s="685" t="s">
        <v>305</v>
      </c>
      <c r="F387" s="685" t="s">
        <v>678</v>
      </c>
      <c r="G387" s="715" t="s">
        <v>361</v>
      </c>
      <c r="H387" s="688"/>
      <c r="I387" s="469">
        <v>0</v>
      </c>
      <c r="J387" s="469">
        <v>0</v>
      </c>
      <c r="K387" s="469">
        <v>0</v>
      </c>
    </row>
    <row r="388" spans="1:11" ht="23.25" customHeight="1" x14ac:dyDescent="0.25">
      <c r="A388" s="1823" t="s">
        <v>1462</v>
      </c>
      <c r="B388" s="1689" t="s">
        <v>362</v>
      </c>
      <c r="C388" s="453"/>
      <c r="D388" s="122">
        <v>971</v>
      </c>
      <c r="E388" s="123" t="s">
        <v>305</v>
      </c>
      <c r="F388" s="123" t="s">
        <v>678</v>
      </c>
      <c r="G388" s="715" t="s">
        <v>363</v>
      </c>
      <c r="H388" s="688"/>
      <c r="I388" s="469">
        <v>0</v>
      </c>
      <c r="J388" s="469">
        <v>0</v>
      </c>
      <c r="K388" s="469">
        <v>0</v>
      </c>
    </row>
    <row r="389" spans="1:11" ht="38.25" customHeight="1" x14ac:dyDescent="0.25">
      <c r="A389" s="1622"/>
      <c r="B389" s="1690"/>
      <c r="C389" s="458"/>
      <c r="D389" s="122">
        <v>971</v>
      </c>
      <c r="E389" s="123" t="s">
        <v>305</v>
      </c>
      <c r="F389" s="123" t="s">
        <v>678</v>
      </c>
      <c r="G389" s="715" t="s">
        <v>364</v>
      </c>
      <c r="H389" s="688"/>
      <c r="I389" s="469">
        <v>0</v>
      </c>
      <c r="J389" s="469">
        <v>0</v>
      </c>
      <c r="K389" s="469">
        <v>0</v>
      </c>
    </row>
    <row r="390" spans="1:11" ht="33.75" customHeight="1" x14ac:dyDescent="0.25">
      <c r="A390" s="1691" t="s">
        <v>1463</v>
      </c>
      <c r="B390" s="1689" t="s">
        <v>365</v>
      </c>
      <c r="C390" s="453"/>
      <c r="D390" s="122">
        <v>971</v>
      </c>
      <c r="E390" s="123" t="s">
        <v>305</v>
      </c>
      <c r="F390" s="123" t="s">
        <v>678</v>
      </c>
      <c r="G390" s="715" t="s">
        <v>366</v>
      </c>
      <c r="H390" s="688"/>
      <c r="I390" s="469">
        <v>0</v>
      </c>
      <c r="J390" s="469">
        <v>0</v>
      </c>
      <c r="K390" s="469">
        <v>0</v>
      </c>
    </row>
    <row r="391" spans="1:11" ht="46.5" customHeight="1" x14ac:dyDescent="0.25">
      <c r="A391" s="1692"/>
      <c r="B391" s="1690"/>
      <c r="C391" s="458"/>
      <c r="D391" s="122">
        <v>971</v>
      </c>
      <c r="E391" s="123" t="s">
        <v>305</v>
      </c>
      <c r="F391" s="123" t="s">
        <v>678</v>
      </c>
      <c r="G391" s="715" t="s">
        <v>367</v>
      </c>
      <c r="H391" s="688"/>
      <c r="I391" s="469">
        <v>0</v>
      </c>
      <c r="J391" s="469">
        <v>0</v>
      </c>
      <c r="K391" s="469">
        <v>0</v>
      </c>
    </row>
    <row r="392" spans="1:11" ht="51" customHeight="1" x14ac:dyDescent="0.25">
      <c r="A392" s="1691" t="s">
        <v>1464</v>
      </c>
      <c r="B392" s="1689" t="s">
        <v>368</v>
      </c>
      <c r="C392" s="453"/>
      <c r="D392" s="122">
        <v>971</v>
      </c>
      <c r="E392" s="123" t="s">
        <v>305</v>
      </c>
      <c r="F392" s="123" t="s">
        <v>678</v>
      </c>
      <c r="G392" s="715" t="s">
        <v>369</v>
      </c>
      <c r="H392" s="124"/>
      <c r="I392" s="469">
        <v>0</v>
      </c>
      <c r="J392" s="469">
        <v>0</v>
      </c>
      <c r="K392" s="469">
        <v>0</v>
      </c>
    </row>
    <row r="393" spans="1:11" ht="70.5" customHeight="1" x14ac:dyDescent="0.25">
      <c r="A393" s="1692"/>
      <c r="B393" s="1690"/>
      <c r="C393" s="458"/>
      <c r="D393" s="122">
        <v>971</v>
      </c>
      <c r="E393" s="123" t="s">
        <v>305</v>
      </c>
      <c r="F393" s="123" t="s">
        <v>678</v>
      </c>
      <c r="G393" s="470" t="s">
        <v>370</v>
      </c>
      <c r="H393" s="124">
        <v>244</v>
      </c>
      <c r="I393" s="469">
        <v>0</v>
      </c>
      <c r="J393" s="469">
        <v>0</v>
      </c>
      <c r="K393" s="469">
        <v>0</v>
      </c>
    </row>
    <row r="394" spans="1:11" ht="63" customHeight="1" x14ac:dyDescent="0.25">
      <c r="A394" s="717" t="s">
        <v>1465</v>
      </c>
      <c r="B394" s="300" t="s">
        <v>1196</v>
      </c>
      <c r="C394" s="448"/>
      <c r="D394" s="122">
        <v>971</v>
      </c>
      <c r="E394" s="123" t="s">
        <v>305</v>
      </c>
      <c r="F394" s="123" t="s">
        <v>678</v>
      </c>
      <c r="G394" s="470" t="s">
        <v>804</v>
      </c>
      <c r="H394" s="124">
        <v>414</v>
      </c>
      <c r="I394" s="469">
        <v>0</v>
      </c>
      <c r="J394" s="469">
        <v>0</v>
      </c>
      <c r="K394" s="469">
        <v>0</v>
      </c>
    </row>
    <row r="395" spans="1:11" ht="37.5" customHeight="1" x14ac:dyDescent="0.25">
      <c r="A395" s="717" t="s">
        <v>1466</v>
      </c>
      <c r="B395" s="471" t="s">
        <v>371</v>
      </c>
      <c r="C395" s="117"/>
      <c r="D395" s="122">
        <v>971</v>
      </c>
      <c r="E395" s="123" t="s">
        <v>305</v>
      </c>
      <c r="F395" s="123" t="s">
        <v>678</v>
      </c>
      <c r="G395" s="470" t="s">
        <v>805</v>
      </c>
      <c r="H395" s="124">
        <v>414</v>
      </c>
      <c r="I395" s="469">
        <v>0</v>
      </c>
      <c r="J395" s="469">
        <v>0</v>
      </c>
      <c r="K395" s="469">
        <v>0</v>
      </c>
    </row>
    <row r="396" spans="1:11" s="663" customFormat="1" ht="37.5" customHeight="1" x14ac:dyDescent="0.25">
      <c r="A396" s="1691" t="s">
        <v>1467</v>
      </c>
      <c r="B396" s="1689" t="s">
        <v>1197</v>
      </c>
      <c r="C396" s="117"/>
      <c r="D396" s="688">
        <v>971</v>
      </c>
      <c r="E396" s="685" t="s">
        <v>305</v>
      </c>
      <c r="F396" s="685" t="s">
        <v>678</v>
      </c>
      <c r="G396" s="470"/>
      <c r="H396" s="124">
        <v>244</v>
      </c>
      <c r="I396" s="469">
        <v>0</v>
      </c>
      <c r="J396" s="469">
        <v>0</v>
      </c>
      <c r="K396" s="469">
        <v>0</v>
      </c>
    </row>
    <row r="397" spans="1:11" s="663" customFormat="1" ht="37.5" customHeight="1" x14ac:dyDescent="0.25">
      <c r="A397" s="1622"/>
      <c r="B397" s="1690"/>
      <c r="C397" s="117"/>
      <c r="D397" s="688">
        <v>971</v>
      </c>
      <c r="E397" s="685" t="s">
        <v>305</v>
      </c>
      <c r="F397" s="685" t="s">
        <v>678</v>
      </c>
      <c r="G397" s="470" t="s">
        <v>1198</v>
      </c>
      <c r="H397" s="124">
        <v>244</v>
      </c>
      <c r="I397" s="469">
        <v>0</v>
      </c>
      <c r="J397" s="469">
        <v>0</v>
      </c>
      <c r="K397" s="469">
        <v>0</v>
      </c>
    </row>
    <row r="398" spans="1:11" ht="26.25" customHeight="1" thickBot="1" x14ac:dyDescent="0.3">
      <c r="A398" s="2297" t="s">
        <v>1497</v>
      </c>
      <c r="B398" s="2298"/>
      <c r="C398" s="2298"/>
      <c r="D398" s="2298"/>
      <c r="E398" s="2298"/>
      <c r="F398" s="2298"/>
      <c r="G398" s="2298"/>
      <c r="H398" s="2298"/>
      <c r="I398" s="2298"/>
      <c r="J398" s="2298"/>
      <c r="K398" s="2299"/>
    </row>
    <row r="399" spans="1:11" x14ac:dyDescent="0.25">
      <c r="A399" s="1703" t="s">
        <v>543</v>
      </c>
      <c r="B399" s="1706"/>
      <c r="C399" s="2012" t="s">
        <v>799</v>
      </c>
      <c r="D399" s="1706" t="s">
        <v>642</v>
      </c>
      <c r="E399" s="1706"/>
      <c r="F399" s="1706"/>
      <c r="G399" s="1706"/>
      <c r="H399" s="1706"/>
      <c r="I399" s="1706" t="s">
        <v>223</v>
      </c>
      <c r="J399" s="1706"/>
      <c r="K399" s="1856"/>
    </row>
    <row r="400" spans="1:11" x14ac:dyDescent="0.25">
      <c r="A400" s="1704"/>
      <c r="B400" s="1697"/>
      <c r="C400" s="2282"/>
      <c r="D400" s="1697" t="s">
        <v>643</v>
      </c>
      <c r="E400" s="1697" t="s">
        <v>644</v>
      </c>
      <c r="F400" s="1698"/>
      <c r="G400" s="1697" t="s">
        <v>645</v>
      </c>
      <c r="H400" s="1697" t="s">
        <v>646</v>
      </c>
      <c r="I400" s="1693" t="s">
        <v>1398</v>
      </c>
      <c r="J400" s="1693" t="s">
        <v>1399</v>
      </c>
      <c r="K400" s="1695" t="s">
        <v>1578</v>
      </c>
    </row>
    <row r="401" spans="1:11" ht="68.25" customHeight="1" x14ac:dyDescent="0.25">
      <c r="A401" s="1705"/>
      <c r="B401" s="1707"/>
      <c r="C401" s="2283"/>
      <c r="D401" s="1698"/>
      <c r="E401" s="1403" t="s">
        <v>647</v>
      </c>
      <c r="F401" s="1403" t="s">
        <v>648</v>
      </c>
      <c r="G401" s="1698"/>
      <c r="H401" s="1698"/>
      <c r="I401" s="1694"/>
      <c r="J401" s="1694"/>
      <c r="K401" s="1696"/>
    </row>
    <row r="402" spans="1:11" ht="29.25" customHeight="1" x14ac:dyDescent="0.25">
      <c r="A402" s="1598" t="s">
        <v>201</v>
      </c>
      <c r="B402" s="1599"/>
      <c r="C402" s="1120"/>
      <c r="D402" s="1120"/>
      <c r="E402" s="1127"/>
      <c r="F402" s="1127"/>
      <c r="G402" s="1127"/>
      <c r="H402" s="1120"/>
      <c r="I402" s="119">
        <f>I403+I406</f>
        <v>4146800</v>
      </c>
      <c r="J402" s="119">
        <f>J403+J406</f>
        <v>6146800</v>
      </c>
      <c r="K402" s="119">
        <f>K403+K406</f>
        <v>1725400</v>
      </c>
    </row>
    <row r="403" spans="1:11" s="883" customFormat="1" ht="57.75" x14ac:dyDescent="0.25">
      <c r="A403" s="853">
        <v>1</v>
      </c>
      <c r="B403" s="947" t="s">
        <v>1337</v>
      </c>
      <c r="C403" s="851"/>
      <c r="D403" s="852" t="s">
        <v>193</v>
      </c>
      <c r="E403" s="852" t="s">
        <v>305</v>
      </c>
      <c r="F403" s="852" t="s">
        <v>373</v>
      </c>
      <c r="G403" s="852" t="s">
        <v>1341</v>
      </c>
      <c r="H403" s="851">
        <v>0</v>
      </c>
      <c r="I403" s="694">
        <f>I404+I405</f>
        <v>661000</v>
      </c>
      <c r="J403" s="694">
        <f>J404+J405</f>
        <v>2670000</v>
      </c>
      <c r="K403" s="694">
        <f>K404+K405</f>
        <v>0</v>
      </c>
    </row>
    <row r="404" spans="1:11" ht="45" x14ac:dyDescent="0.25">
      <c r="A404" s="115" t="s">
        <v>227</v>
      </c>
      <c r="B404" s="61" t="s">
        <v>374</v>
      </c>
      <c r="C404" s="314"/>
      <c r="D404" s="82" t="s">
        <v>676</v>
      </c>
      <c r="E404" s="82" t="s">
        <v>305</v>
      </c>
      <c r="F404" s="82" t="s">
        <v>373</v>
      </c>
      <c r="G404" s="82" t="s">
        <v>375</v>
      </c>
      <c r="H404" s="82" t="s">
        <v>652</v>
      </c>
      <c r="I404" s="948">
        <v>637000</v>
      </c>
      <c r="J404" s="948">
        <v>2670000</v>
      </c>
      <c r="K404" s="899">
        <v>0</v>
      </c>
    </row>
    <row r="405" spans="1:11" ht="66" customHeight="1" x14ac:dyDescent="0.25">
      <c r="A405" s="115" t="s">
        <v>230</v>
      </c>
      <c r="B405" s="61" t="s">
        <v>376</v>
      </c>
      <c r="C405" s="314"/>
      <c r="D405" s="82" t="s">
        <v>676</v>
      </c>
      <c r="E405" s="82" t="s">
        <v>305</v>
      </c>
      <c r="F405" s="82" t="s">
        <v>373</v>
      </c>
      <c r="G405" s="82" t="s">
        <v>377</v>
      </c>
      <c r="H405" s="82" t="s">
        <v>652</v>
      </c>
      <c r="I405" s="948">
        <v>24000</v>
      </c>
      <c r="J405" s="948">
        <v>0</v>
      </c>
      <c r="K405" s="949">
        <v>0</v>
      </c>
    </row>
    <row r="406" spans="1:11" ht="43.5" customHeight="1" x14ac:dyDescent="0.25">
      <c r="A406" s="867" t="s">
        <v>378</v>
      </c>
      <c r="B406" s="315" t="s">
        <v>379</v>
      </c>
      <c r="C406" s="315"/>
      <c r="D406" s="951" t="s">
        <v>193</v>
      </c>
      <c r="E406" s="425" t="s">
        <v>305</v>
      </c>
      <c r="F406" s="425" t="s">
        <v>373</v>
      </c>
      <c r="G406" s="952" t="s">
        <v>380</v>
      </c>
      <c r="H406" s="952" t="s">
        <v>193</v>
      </c>
      <c r="I406" s="953">
        <f>I407+I408</f>
        <v>3485800</v>
      </c>
      <c r="J406" s="953">
        <f>J407+J408</f>
        <v>3476800</v>
      </c>
      <c r="K406" s="953">
        <f>K407+K408</f>
        <v>1725400</v>
      </c>
    </row>
    <row r="407" spans="1:11" ht="71.25" customHeight="1" x14ac:dyDescent="0.25">
      <c r="A407" s="115" t="s">
        <v>237</v>
      </c>
      <c r="B407" s="355" t="s">
        <v>381</v>
      </c>
      <c r="C407" s="314"/>
      <c r="D407" s="82" t="s">
        <v>676</v>
      </c>
      <c r="E407" s="82" t="s">
        <v>305</v>
      </c>
      <c r="F407" s="82" t="s">
        <v>373</v>
      </c>
      <c r="G407" s="82" t="s">
        <v>382</v>
      </c>
      <c r="H407" s="82" t="s">
        <v>652</v>
      </c>
      <c r="I407" s="948">
        <v>35000</v>
      </c>
      <c r="J407" s="948">
        <v>26000</v>
      </c>
      <c r="K407" s="948">
        <v>0</v>
      </c>
    </row>
    <row r="408" spans="1:11" ht="75.75" thickBot="1" x14ac:dyDescent="0.3">
      <c r="A408" s="350" t="s">
        <v>585</v>
      </c>
      <c r="B408" s="61" t="s">
        <v>383</v>
      </c>
      <c r="C408" s="353"/>
      <c r="D408" s="354" t="s">
        <v>676</v>
      </c>
      <c r="E408" s="354" t="s">
        <v>305</v>
      </c>
      <c r="F408" s="354" t="s">
        <v>373</v>
      </c>
      <c r="G408" s="354" t="s">
        <v>382</v>
      </c>
      <c r="H408" s="354" t="s">
        <v>652</v>
      </c>
      <c r="I408" s="950">
        <v>3450800</v>
      </c>
      <c r="J408" s="950">
        <v>3450800</v>
      </c>
      <c r="K408" s="950">
        <v>1725400</v>
      </c>
    </row>
    <row r="409" spans="1:11" ht="24" customHeight="1" thickBot="1" x14ac:dyDescent="0.3">
      <c r="A409" s="2022" t="s">
        <v>1349</v>
      </c>
      <c r="B409" s="2023"/>
      <c r="C409" s="2023"/>
      <c r="D409" s="2023"/>
      <c r="E409" s="2023"/>
      <c r="F409" s="2023"/>
      <c r="G409" s="2023"/>
      <c r="H409" s="2023"/>
      <c r="I409" s="2023"/>
      <c r="J409" s="2023"/>
      <c r="K409" s="2024"/>
    </row>
    <row r="410" spans="1:11" ht="14.45" customHeight="1" x14ac:dyDescent="0.25">
      <c r="A410" s="1703" t="s">
        <v>543</v>
      </c>
      <c r="B410" s="1706"/>
      <c r="C410" s="2012" t="s">
        <v>799</v>
      </c>
      <c r="D410" s="1706" t="s">
        <v>642</v>
      </c>
      <c r="E410" s="1706"/>
      <c r="F410" s="1706"/>
      <c r="G410" s="1706"/>
      <c r="H410" s="1706"/>
      <c r="I410" s="1706" t="s">
        <v>223</v>
      </c>
      <c r="J410" s="1706"/>
      <c r="K410" s="1856"/>
    </row>
    <row r="411" spans="1:11" ht="15" customHeight="1" x14ac:dyDescent="0.25">
      <c r="A411" s="1704"/>
      <c r="B411" s="1697"/>
      <c r="C411" s="2282"/>
      <c r="D411" s="1697" t="s">
        <v>643</v>
      </c>
      <c r="E411" s="1697" t="s">
        <v>644</v>
      </c>
      <c r="F411" s="1698"/>
      <c r="G411" s="1697" t="s">
        <v>645</v>
      </c>
      <c r="H411" s="1697" t="s">
        <v>646</v>
      </c>
      <c r="I411" s="1693" t="s">
        <v>1398</v>
      </c>
      <c r="J411" s="1693" t="s">
        <v>1400</v>
      </c>
      <c r="K411" s="1695" t="s">
        <v>1579</v>
      </c>
    </row>
    <row r="412" spans="1:11" ht="75" customHeight="1" x14ac:dyDescent="0.25">
      <c r="A412" s="1705"/>
      <c r="B412" s="1707"/>
      <c r="C412" s="2283"/>
      <c r="D412" s="1698"/>
      <c r="E412" s="1403" t="s">
        <v>647</v>
      </c>
      <c r="F412" s="1403" t="s">
        <v>648</v>
      </c>
      <c r="G412" s="1698"/>
      <c r="H412" s="1698"/>
      <c r="I412" s="1694"/>
      <c r="J412" s="1694"/>
      <c r="K412" s="1696"/>
    </row>
    <row r="413" spans="1:11" s="883" customFormat="1" ht="87.75" customHeight="1" x14ac:dyDescent="0.25">
      <c r="A413" s="938">
        <v>1</v>
      </c>
      <c r="B413" s="772" t="s">
        <v>384</v>
      </c>
      <c r="C413" s="939"/>
      <c r="D413" s="1068" t="s">
        <v>193</v>
      </c>
      <c r="E413" s="1057">
        <v>13</v>
      </c>
      <c r="F413" s="1057">
        <v>90</v>
      </c>
      <c r="G413" s="276">
        <v>100000</v>
      </c>
      <c r="H413" s="1068" t="s">
        <v>193</v>
      </c>
      <c r="I413" s="1067">
        <f>I414+I415</f>
        <v>50000</v>
      </c>
      <c r="J413" s="1067">
        <f>J414+J415</f>
        <v>50000</v>
      </c>
      <c r="K413" s="1067">
        <f>K414+K415</f>
        <v>45000</v>
      </c>
    </row>
    <row r="414" spans="1:11" ht="75" customHeight="1" x14ac:dyDescent="0.25">
      <c r="A414" s="112" t="s">
        <v>227</v>
      </c>
      <c r="B414" s="53" t="s">
        <v>385</v>
      </c>
      <c r="C414" s="318"/>
      <c r="D414" s="132">
        <v>971</v>
      </c>
      <c r="E414" s="105" t="s">
        <v>279</v>
      </c>
      <c r="F414" s="105" t="s">
        <v>373</v>
      </c>
      <c r="G414" s="105" t="s">
        <v>386</v>
      </c>
      <c r="H414" s="105" t="s">
        <v>652</v>
      </c>
      <c r="I414" s="948">
        <v>45000</v>
      </c>
      <c r="J414" s="948">
        <v>45000</v>
      </c>
      <c r="K414" s="968">
        <v>45000</v>
      </c>
    </row>
    <row r="415" spans="1:11" s="883" customFormat="1" ht="107.25" customHeight="1" x14ac:dyDescent="0.25">
      <c r="A415" s="889" t="s">
        <v>230</v>
      </c>
      <c r="B415" s="1056" t="s">
        <v>1401</v>
      </c>
      <c r="C415" s="1056"/>
      <c r="D415" s="132">
        <v>971</v>
      </c>
      <c r="E415" s="105" t="s">
        <v>279</v>
      </c>
      <c r="F415" s="493" t="s">
        <v>373</v>
      </c>
      <c r="G415" s="493" t="s">
        <v>1402</v>
      </c>
      <c r="H415" s="493" t="s">
        <v>652</v>
      </c>
      <c r="I415" s="950">
        <v>5000</v>
      </c>
      <c r="J415" s="950">
        <v>5000</v>
      </c>
      <c r="K415" s="1066">
        <v>0</v>
      </c>
    </row>
    <row r="416" spans="1:11" ht="15.75" thickBot="1" x14ac:dyDescent="0.3">
      <c r="A416" s="1598" t="s">
        <v>201</v>
      </c>
      <c r="B416" s="1599"/>
      <c r="C416" s="307"/>
      <c r="D416" s="92"/>
      <c r="E416" s="93"/>
      <c r="F416" s="93"/>
      <c r="G416" s="93"/>
      <c r="H416" s="92"/>
      <c r="I416" s="969">
        <v>50</v>
      </c>
      <c r="J416" s="969">
        <v>50</v>
      </c>
      <c r="K416" s="970">
        <v>50</v>
      </c>
    </row>
    <row r="417" spans="1:15" ht="34.5" customHeight="1" thickBot="1" x14ac:dyDescent="0.3">
      <c r="A417" s="2300" t="s">
        <v>1350</v>
      </c>
      <c r="B417" s="2301"/>
      <c r="C417" s="2301"/>
      <c r="D417" s="2301"/>
      <c r="E417" s="2301"/>
      <c r="F417" s="2301"/>
      <c r="G417" s="2301"/>
      <c r="H417" s="2301"/>
      <c r="I417" s="2301"/>
      <c r="J417" s="2301"/>
      <c r="K417" s="2302"/>
    </row>
    <row r="418" spans="1:15" x14ac:dyDescent="0.25">
      <c r="A418" s="1703" t="s">
        <v>543</v>
      </c>
      <c r="B418" s="1706"/>
      <c r="C418" s="2012" t="s">
        <v>799</v>
      </c>
      <c r="D418" s="1706" t="s">
        <v>642</v>
      </c>
      <c r="E418" s="1706"/>
      <c r="F418" s="1706"/>
      <c r="G418" s="1706"/>
      <c r="H418" s="1706"/>
      <c r="I418" s="1706" t="s">
        <v>223</v>
      </c>
      <c r="J418" s="1706"/>
      <c r="K418" s="1856"/>
    </row>
    <row r="419" spans="1:15" x14ac:dyDescent="0.25">
      <c r="A419" s="1704"/>
      <c r="B419" s="1697"/>
      <c r="C419" s="2282"/>
      <c r="D419" s="1697" t="s">
        <v>643</v>
      </c>
      <c r="E419" s="1697" t="s">
        <v>644</v>
      </c>
      <c r="F419" s="1698"/>
      <c r="G419" s="1697" t="s">
        <v>645</v>
      </c>
      <c r="H419" s="1697" t="s">
        <v>646</v>
      </c>
      <c r="I419" s="1693" t="s">
        <v>1398</v>
      </c>
      <c r="J419" s="1693" t="s">
        <v>1399</v>
      </c>
      <c r="K419" s="1695" t="s">
        <v>1578</v>
      </c>
    </row>
    <row r="420" spans="1:15" ht="68.25" customHeight="1" x14ac:dyDescent="0.25">
      <c r="A420" s="1705"/>
      <c r="B420" s="1707"/>
      <c r="C420" s="2283"/>
      <c r="D420" s="1698"/>
      <c r="E420" s="1403" t="s">
        <v>647</v>
      </c>
      <c r="F420" s="1403" t="s">
        <v>648</v>
      </c>
      <c r="G420" s="1698"/>
      <c r="H420" s="1698"/>
      <c r="I420" s="1694"/>
      <c r="J420" s="1694"/>
      <c r="K420" s="1696"/>
    </row>
    <row r="421" spans="1:15" ht="59.25" customHeight="1" x14ac:dyDescent="0.25">
      <c r="A421" s="937" t="s">
        <v>448</v>
      </c>
      <c r="B421" s="936" t="s">
        <v>388</v>
      </c>
      <c r="C421" s="314"/>
      <c r="D421" s="133" t="s">
        <v>193</v>
      </c>
      <c r="E421" s="105" t="s">
        <v>389</v>
      </c>
      <c r="F421" s="105" t="s">
        <v>373</v>
      </c>
      <c r="G421" s="105" t="s">
        <v>981</v>
      </c>
      <c r="H421" s="105" t="s">
        <v>652</v>
      </c>
      <c r="I421" s="109">
        <v>100000</v>
      </c>
      <c r="J421" s="347">
        <v>460000</v>
      </c>
      <c r="K421" s="131">
        <v>433860</v>
      </c>
    </row>
    <row r="422" spans="1:15" ht="96.75" customHeight="1" x14ac:dyDescent="0.25">
      <c r="A422" s="937" t="s">
        <v>378</v>
      </c>
      <c r="B422" s="936" t="s">
        <v>472</v>
      </c>
      <c r="C422" s="485"/>
      <c r="D422" s="133" t="s">
        <v>193</v>
      </c>
      <c r="E422" s="105" t="s">
        <v>389</v>
      </c>
      <c r="F422" s="105" t="s">
        <v>373</v>
      </c>
      <c r="G422" s="105" t="s">
        <v>473</v>
      </c>
      <c r="H422" s="105" t="s">
        <v>193</v>
      </c>
      <c r="I422" s="109">
        <f>I423+I424</f>
        <v>3322450</v>
      </c>
      <c r="J422" s="113">
        <f>J423+J424</f>
        <v>3322450</v>
      </c>
      <c r="K422" s="113">
        <f>K423+K424</f>
        <v>1303151.73</v>
      </c>
    </row>
    <row r="423" spans="1:15" ht="78.75" customHeight="1" x14ac:dyDescent="0.25">
      <c r="A423" s="937" t="s">
        <v>982</v>
      </c>
      <c r="B423" s="936" t="s">
        <v>474</v>
      </c>
      <c r="C423" s="314"/>
      <c r="D423" s="133">
        <v>971</v>
      </c>
      <c r="E423" s="105">
        <v>12</v>
      </c>
      <c r="F423" s="105">
        <v>90</v>
      </c>
      <c r="G423" s="105">
        <v>226010</v>
      </c>
      <c r="H423" s="105">
        <v>244</v>
      </c>
      <c r="I423" s="109">
        <v>22450</v>
      </c>
      <c r="J423" s="113">
        <v>22450</v>
      </c>
      <c r="K423" s="114">
        <v>22449.08</v>
      </c>
    </row>
    <row r="424" spans="1:15" ht="75.75" customHeight="1" x14ac:dyDescent="0.25">
      <c r="A424" s="937" t="s">
        <v>240</v>
      </c>
      <c r="B424" s="936" t="s">
        <v>475</v>
      </c>
      <c r="C424" s="484"/>
      <c r="D424" s="492" t="s">
        <v>676</v>
      </c>
      <c r="E424" s="493" t="s">
        <v>983</v>
      </c>
      <c r="F424" s="493" t="s">
        <v>373</v>
      </c>
      <c r="G424" s="493" t="s">
        <v>984</v>
      </c>
      <c r="H424" s="493" t="s">
        <v>652</v>
      </c>
      <c r="I424" s="494">
        <v>3300000</v>
      </c>
      <c r="J424" s="494">
        <v>3300000</v>
      </c>
      <c r="K424" s="114">
        <v>1280702.6499999999</v>
      </c>
    </row>
    <row r="425" spans="1:15" ht="37.5" customHeight="1" x14ac:dyDescent="0.25">
      <c r="A425" s="1598" t="s">
        <v>201</v>
      </c>
      <c r="B425" s="1599"/>
      <c r="C425" s="307"/>
      <c r="D425" s="92"/>
      <c r="E425" s="93"/>
      <c r="F425" s="93"/>
      <c r="G425" s="93"/>
      <c r="H425" s="92"/>
      <c r="I425" s="119">
        <f>I422+I421</f>
        <v>3422450</v>
      </c>
      <c r="J425" s="478">
        <f>J421+J422</f>
        <v>3782450</v>
      </c>
      <c r="K425" s="478">
        <f>K421+K422</f>
        <v>1737011.73</v>
      </c>
    </row>
    <row r="426" spans="1:15" ht="37.5" customHeight="1" x14ac:dyDescent="0.25">
      <c r="A426" s="1617" t="s">
        <v>1376</v>
      </c>
      <c r="B426" s="1617"/>
      <c r="C426" s="1617"/>
      <c r="D426" s="1617"/>
      <c r="E426" s="1617"/>
      <c r="F426" s="1617"/>
      <c r="G426" s="1617"/>
      <c r="H426" s="1617"/>
      <c r="I426" s="1617"/>
      <c r="J426" s="1617"/>
      <c r="K426" s="1617"/>
    </row>
    <row r="427" spans="1:15" ht="21" customHeight="1" x14ac:dyDescent="0.25">
      <c r="A427" s="1703" t="s">
        <v>543</v>
      </c>
      <c r="B427" s="1706"/>
      <c r="C427" s="1708" t="s">
        <v>799</v>
      </c>
      <c r="D427" s="1706" t="s">
        <v>642</v>
      </c>
      <c r="E427" s="1706"/>
      <c r="F427" s="1706"/>
      <c r="G427" s="1706"/>
      <c r="H427" s="1706"/>
      <c r="I427" s="1706" t="s">
        <v>223</v>
      </c>
      <c r="J427" s="1706"/>
      <c r="K427" s="1856"/>
    </row>
    <row r="428" spans="1:15" ht="44.25" customHeight="1" x14ac:dyDescent="0.25">
      <c r="A428" s="1704"/>
      <c r="B428" s="1697"/>
      <c r="C428" s="2282"/>
      <c r="D428" s="1697" t="s">
        <v>643</v>
      </c>
      <c r="E428" s="1697" t="s">
        <v>644</v>
      </c>
      <c r="F428" s="1698"/>
      <c r="G428" s="1697" t="s">
        <v>645</v>
      </c>
      <c r="H428" s="1697" t="s">
        <v>646</v>
      </c>
      <c r="I428" s="1693" t="s">
        <v>1398</v>
      </c>
      <c r="J428" s="1693" t="s">
        <v>1583</v>
      </c>
      <c r="K428" s="1695" t="s">
        <v>1554</v>
      </c>
    </row>
    <row r="429" spans="1:15" ht="46.5" customHeight="1" x14ac:dyDescent="0.25">
      <c r="A429" s="1705"/>
      <c r="B429" s="1707"/>
      <c r="C429" s="2283"/>
      <c r="D429" s="1698"/>
      <c r="E429" s="1403" t="s">
        <v>647</v>
      </c>
      <c r="F429" s="1403" t="s">
        <v>648</v>
      </c>
      <c r="G429" s="1698"/>
      <c r="H429" s="1698"/>
      <c r="I429" s="1694"/>
      <c r="J429" s="1694"/>
      <c r="K429" s="1696"/>
    </row>
    <row r="430" spans="1:15" ht="15.75" x14ac:dyDescent="0.25">
      <c r="A430" s="1613"/>
      <c r="B430" s="1599" t="s">
        <v>1588</v>
      </c>
      <c r="C430" s="101" t="s">
        <v>636</v>
      </c>
      <c r="D430" s="134"/>
      <c r="E430" s="134"/>
      <c r="F430" s="134"/>
      <c r="G430" s="134"/>
      <c r="H430" s="134"/>
      <c r="I430" s="1016">
        <f t="shared" ref="I430:N430" si="7">I431+I432+I433+I434</f>
        <v>311729.41000000003</v>
      </c>
      <c r="J430" s="139">
        <f t="shared" si="7"/>
        <v>311864.41000000003</v>
      </c>
      <c r="K430" s="979">
        <f t="shared" si="7"/>
        <v>80201.209999999992</v>
      </c>
      <c r="L430" s="979">
        <f t="shared" si="7"/>
        <v>0</v>
      </c>
      <c r="M430" s="979">
        <f t="shared" si="7"/>
        <v>0</v>
      </c>
      <c r="N430" s="2182">
        <f t="shared" si="7"/>
        <v>0</v>
      </c>
      <c r="O430" s="2183"/>
    </row>
    <row r="431" spans="1:15" ht="15.75" x14ac:dyDescent="0.25">
      <c r="A431" s="1614"/>
      <c r="B431" s="1615"/>
      <c r="C431" s="341" t="s">
        <v>477</v>
      </c>
      <c r="D431" s="134"/>
      <c r="E431" s="134"/>
      <c r="F431" s="134"/>
      <c r="G431" s="134"/>
      <c r="H431" s="134"/>
      <c r="I431" s="426" t="s">
        <v>1370</v>
      </c>
      <c r="J431" s="143">
        <v>0</v>
      </c>
      <c r="K431" s="980">
        <v>0</v>
      </c>
      <c r="O431" s="747"/>
    </row>
    <row r="432" spans="1:15" ht="18.75" x14ac:dyDescent="0.3">
      <c r="A432" s="1614"/>
      <c r="B432" s="1615"/>
      <c r="C432" s="341" t="s">
        <v>478</v>
      </c>
      <c r="D432" s="135"/>
      <c r="E432" s="136"/>
      <c r="F432" s="137"/>
      <c r="G432" s="138"/>
      <c r="H432" s="138"/>
      <c r="I432" s="427">
        <f>I490+I454</f>
        <v>33827.69</v>
      </c>
      <c r="J432" s="427">
        <f>J490+J454</f>
        <v>33827.69</v>
      </c>
      <c r="K432" s="427">
        <f>K490+K454</f>
        <v>8962.7199999999993</v>
      </c>
    </row>
    <row r="433" spans="1:15" ht="18" customHeight="1" x14ac:dyDescent="0.3">
      <c r="A433" s="1614"/>
      <c r="B433" s="1615"/>
      <c r="C433" s="342" t="s">
        <v>13</v>
      </c>
      <c r="D433" s="140"/>
      <c r="E433" s="141"/>
      <c r="F433" s="110"/>
      <c r="G433" s="142"/>
      <c r="H433" s="142"/>
      <c r="I433" s="428">
        <f>I441+I463+I491+I505+I455</f>
        <v>10761.72</v>
      </c>
      <c r="J433" s="428">
        <f>J441+J463+J491+J505+J455+J435</f>
        <v>10896.72</v>
      </c>
      <c r="K433" s="428">
        <f>K441+K463+K491+K505+K455+K435</f>
        <v>4695.49</v>
      </c>
    </row>
    <row r="434" spans="1:15" ht="18.75" x14ac:dyDescent="0.3">
      <c r="A434" s="1614"/>
      <c r="B434" s="1615"/>
      <c r="C434" s="966" t="s">
        <v>480</v>
      </c>
      <c r="D434" s="140"/>
      <c r="E434" s="141"/>
      <c r="F434" s="110"/>
      <c r="G434" s="142"/>
      <c r="H434" s="142"/>
      <c r="I434" s="428">
        <f t="shared" ref="I434:N434" si="8">I461+I474</f>
        <v>267140</v>
      </c>
      <c r="J434" s="428">
        <f>J461+J474</f>
        <v>267140</v>
      </c>
      <c r="K434" s="428">
        <f t="shared" si="8"/>
        <v>66543</v>
      </c>
      <c r="L434" s="428">
        <f t="shared" si="8"/>
        <v>0</v>
      </c>
      <c r="M434" s="428">
        <f t="shared" si="8"/>
        <v>0</v>
      </c>
      <c r="N434" s="428">
        <f t="shared" si="8"/>
        <v>0</v>
      </c>
    </row>
    <row r="435" spans="1:15" x14ac:dyDescent="0.25">
      <c r="A435" s="1610" t="s">
        <v>546</v>
      </c>
      <c r="B435" s="1599" t="s">
        <v>1446</v>
      </c>
      <c r="C435" s="1599" t="s">
        <v>1581</v>
      </c>
      <c r="D435" s="1606"/>
      <c r="E435" s="1609"/>
      <c r="F435" s="1604"/>
      <c r="G435" s="1678"/>
      <c r="H435" s="1678"/>
      <c r="I435" s="1618">
        <f>I439+I440</f>
        <v>0</v>
      </c>
      <c r="J435" s="1618">
        <f>J439+J440</f>
        <v>135</v>
      </c>
      <c r="K435" s="1618">
        <f t="shared" ref="J435:K435" si="9">K439+K440</f>
        <v>0</v>
      </c>
    </row>
    <row r="436" spans="1:15" x14ac:dyDescent="0.25">
      <c r="A436" s="1611"/>
      <c r="B436" s="1615"/>
      <c r="C436" s="1621"/>
      <c r="D436" s="1607"/>
      <c r="E436" s="1605"/>
      <c r="F436" s="1605"/>
      <c r="G436" s="1619"/>
      <c r="H436" s="1619"/>
      <c r="I436" s="1619"/>
      <c r="J436" s="1619"/>
      <c r="K436" s="1619"/>
    </row>
    <row r="437" spans="1:15" x14ac:dyDescent="0.25">
      <c r="A437" s="1611"/>
      <c r="B437" s="1615"/>
      <c r="C437" s="1621"/>
      <c r="D437" s="1607"/>
      <c r="E437" s="1605"/>
      <c r="F437" s="1605"/>
      <c r="G437" s="1619"/>
      <c r="H437" s="1619"/>
      <c r="I437" s="1619"/>
      <c r="J437" s="1619"/>
      <c r="K437" s="1619"/>
    </row>
    <row r="438" spans="1:15" ht="50.25" customHeight="1" x14ac:dyDescent="0.25">
      <c r="A438" s="1612"/>
      <c r="B438" s="1616"/>
      <c r="C438" s="1622"/>
      <c r="D438" s="1608"/>
      <c r="E438" s="1564"/>
      <c r="F438" s="1564"/>
      <c r="G438" s="1620"/>
      <c r="H438" s="1620"/>
      <c r="I438" s="1620"/>
      <c r="J438" s="1620"/>
      <c r="K438" s="1620"/>
    </row>
    <row r="439" spans="1:15" s="883" customFormat="1" ht="50.25" customHeight="1" x14ac:dyDescent="0.25">
      <c r="A439" s="958" t="s">
        <v>227</v>
      </c>
      <c r="B439" s="520" t="s">
        <v>1352</v>
      </c>
      <c r="C439" s="1426"/>
      <c r="D439" s="221"/>
      <c r="E439" s="1425"/>
      <c r="F439" s="1425"/>
      <c r="G439" s="2181"/>
      <c r="H439" s="2181"/>
      <c r="I439" s="1009">
        <v>0</v>
      </c>
      <c r="J439" s="1009">
        <v>35</v>
      </c>
      <c r="K439" s="1009">
        <v>0</v>
      </c>
    </row>
    <row r="440" spans="1:15" s="883" customFormat="1" ht="50.25" customHeight="1" x14ac:dyDescent="0.25">
      <c r="A440" s="1415" t="s">
        <v>230</v>
      </c>
      <c r="B440" s="520" t="s">
        <v>1582</v>
      </c>
      <c r="C440" s="1426"/>
      <c r="D440" s="221"/>
      <c r="E440" s="1425"/>
      <c r="F440" s="1425"/>
      <c r="G440" s="2181"/>
      <c r="H440" s="2181"/>
      <c r="I440" s="2180">
        <v>0</v>
      </c>
      <c r="J440" s="2180">
        <v>100</v>
      </c>
      <c r="K440" s="2180">
        <v>0</v>
      </c>
    </row>
    <row r="441" spans="1:15" x14ac:dyDescent="0.25">
      <c r="A441" s="1600" t="s">
        <v>80</v>
      </c>
      <c r="B441" s="1602" t="s">
        <v>1445</v>
      </c>
      <c r="C441" s="1135"/>
      <c r="D441" s="1673"/>
      <c r="E441" s="1673" t="s">
        <v>650</v>
      </c>
      <c r="F441" s="1673">
        <v>13</v>
      </c>
      <c r="G441" s="1675" t="s">
        <v>481</v>
      </c>
      <c r="H441" s="1675" t="s">
        <v>193</v>
      </c>
      <c r="I441" s="1618">
        <f>I443+I446+I448+I449</f>
        <v>600</v>
      </c>
      <c r="J441" s="1618">
        <f>J443+J446+J448+J449</f>
        <v>504</v>
      </c>
      <c r="K441" s="1618">
        <f>K443+K446+K448+K449</f>
        <v>270</v>
      </c>
      <c r="L441" s="43"/>
      <c r="M441" s="43"/>
      <c r="N441" s="43"/>
      <c r="O441" s="43"/>
    </row>
    <row r="442" spans="1:15" ht="63.75" customHeight="1" x14ac:dyDescent="0.25">
      <c r="A442" s="1601"/>
      <c r="B442" s="1603"/>
      <c r="C442" s="893" t="s">
        <v>1205</v>
      </c>
      <c r="D442" s="1674"/>
      <c r="E442" s="1674"/>
      <c r="F442" s="1674"/>
      <c r="G442" s="1676"/>
      <c r="H442" s="1676"/>
      <c r="I442" s="1677"/>
      <c r="J442" s="1677"/>
      <c r="K442" s="1677"/>
      <c r="L442" s="43"/>
      <c r="M442" s="43"/>
      <c r="N442" s="43"/>
      <c r="O442" s="43"/>
    </row>
    <row r="443" spans="1:15" ht="126" customHeight="1" x14ac:dyDescent="0.25">
      <c r="A443" s="727" t="s">
        <v>237</v>
      </c>
      <c r="B443" s="146" t="s">
        <v>482</v>
      </c>
      <c r="C443" s="146"/>
      <c r="D443" s="87" t="s">
        <v>676</v>
      </c>
      <c r="E443" s="87" t="s">
        <v>650</v>
      </c>
      <c r="F443" s="87" t="s">
        <v>279</v>
      </c>
      <c r="G443" s="82" t="s">
        <v>483</v>
      </c>
      <c r="H443" s="82" t="s">
        <v>652</v>
      </c>
      <c r="I443" s="980">
        <f>I444+I445</f>
        <v>500</v>
      </c>
      <c r="J443" s="980">
        <f>J444+J445</f>
        <v>404</v>
      </c>
      <c r="K443" s="980">
        <f>K444+K445</f>
        <v>270</v>
      </c>
    </row>
    <row r="444" spans="1:15" ht="116.25" customHeight="1" x14ac:dyDescent="0.25">
      <c r="A444" s="727" t="s">
        <v>83</v>
      </c>
      <c r="B444" s="148" t="s">
        <v>484</v>
      </c>
      <c r="C444" s="148"/>
      <c r="D444" s="87" t="s">
        <v>676</v>
      </c>
      <c r="E444" s="87" t="s">
        <v>650</v>
      </c>
      <c r="F444" s="87" t="s">
        <v>279</v>
      </c>
      <c r="G444" s="82" t="s">
        <v>485</v>
      </c>
      <c r="H444" s="82" t="s">
        <v>652</v>
      </c>
      <c r="I444" s="83">
        <v>250</v>
      </c>
      <c r="J444" s="982">
        <v>256</v>
      </c>
      <c r="K444" s="526">
        <v>256</v>
      </c>
    </row>
    <row r="445" spans="1:15" ht="75" x14ac:dyDescent="0.25">
      <c r="A445" s="727" t="s">
        <v>84</v>
      </c>
      <c r="B445" s="149" t="s">
        <v>486</v>
      </c>
      <c r="C445" s="149"/>
      <c r="D445" s="87" t="s">
        <v>676</v>
      </c>
      <c r="E445" s="87" t="s">
        <v>650</v>
      </c>
      <c r="F445" s="87" t="s">
        <v>279</v>
      </c>
      <c r="G445" s="82" t="s">
        <v>485</v>
      </c>
      <c r="H445" s="82" t="s">
        <v>652</v>
      </c>
      <c r="I445" s="83">
        <v>250</v>
      </c>
      <c r="J445" s="982">
        <v>148</v>
      </c>
      <c r="K445" s="526">
        <v>14</v>
      </c>
    </row>
    <row r="446" spans="1:15" ht="44.25" customHeight="1" x14ac:dyDescent="0.25">
      <c r="A446" s="728" t="s">
        <v>585</v>
      </c>
      <c r="B446" s="146" t="s">
        <v>487</v>
      </c>
      <c r="C446" s="146"/>
      <c r="D446" s="87" t="s">
        <v>676</v>
      </c>
      <c r="E446" s="87" t="s">
        <v>650</v>
      </c>
      <c r="F446" s="87" t="s">
        <v>279</v>
      </c>
      <c r="G446" s="82" t="s">
        <v>488</v>
      </c>
      <c r="H446" s="82" t="s">
        <v>193</v>
      </c>
      <c r="I446" s="980">
        <f>I447</f>
        <v>100</v>
      </c>
      <c r="J446" s="980">
        <f>J447</f>
        <v>100</v>
      </c>
      <c r="K446" s="980">
        <f>K447</f>
        <v>0</v>
      </c>
    </row>
    <row r="447" spans="1:15" ht="78.75" customHeight="1" x14ac:dyDescent="0.25">
      <c r="A447" s="727" t="s">
        <v>86</v>
      </c>
      <c r="B447" s="149" t="s">
        <v>489</v>
      </c>
      <c r="C447" s="149"/>
      <c r="D447" s="87" t="s">
        <v>676</v>
      </c>
      <c r="E447" s="87" t="s">
        <v>650</v>
      </c>
      <c r="F447" s="87" t="s">
        <v>279</v>
      </c>
      <c r="G447" s="82" t="s">
        <v>488</v>
      </c>
      <c r="H447" s="82" t="s">
        <v>652</v>
      </c>
      <c r="I447" s="83">
        <v>100</v>
      </c>
      <c r="J447" s="526">
        <v>100</v>
      </c>
      <c r="K447" s="526">
        <v>0</v>
      </c>
    </row>
    <row r="448" spans="1:15" s="663" customFormat="1" ht="78.75" customHeight="1" x14ac:dyDescent="0.25">
      <c r="A448" s="730" t="s">
        <v>589</v>
      </c>
      <c r="B448" s="528" t="s">
        <v>1199</v>
      </c>
      <c r="C448" s="729"/>
      <c r="D448" s="525" t="s">
        <v>676</v>
      </c>
      <c r="E448" s="525" t="s">
        <v>650</v>
      </c>
      <c r="F448" s="525" t="s">
        <v>279</v>
      </c>
      <c r="G448" s="527" t="s">
        <v>1200</v>
      </c>
      <c r="H448" s="527" t="s">
        <v>652</v>
      </c>
      <c r="I448" s="1114">
        <v>0</v>
      </c>
      <c r="J448" s="1114">
        <v>0</v>
      </c>
      <c r="K448" s="1114">
        <v>0</v>
      </c>
    </row>
    <row r="449" spans="1:15" s="663" customFormat="1" ht="78.75" customHeight="1" x14ac:dyDescent="0.25">
      <c r="A449" s="730" t="s">
        <v>262</v>
      </c>
      <c r="B449" s="726" t="s">
        <v>1201</v>
      </c>
      <c r="C449" s="729"/>
      <c r="D449" s="525" t="s">
        <v>676</v>
      </c>
      <c r="E449" s="525" t="s">
        <v>650</v>
      </c>
      <c r="F449" s="525" t="s">
        <v>279</v>
      </c>
      <c r="G449" s="527" t="s">
        <v>1202</v>
      </c>
      <c r="H449" s="527" t="s">
        <v>652</v>
      </c>
      <c r="I449" s="1114">
        <f t="shared" ref="I449:N449" si="10">I450</f>
        <v>0</v>
      </c>
      <c r="J449" s="1114">
        <f t="shared" si="10"/>
        <v>0</v>
      </c>
      <c r="K449" s="1114">
        <f t="shared" si="10"/>
        <v>0</v>
      </c>
      <c r="L449" s="963">
        <f t="shared" si="10"/>
        <v>0</v>
      </c>
      <c r="M449" s="963">
        <f t="shared" si="10"/>
        <v>0</v>
      </c>
      <c r="N449" s="963">
        <f t="shared" si="10"/>
        <v>0</v>
      </c>
    </row>
    <row r="450" spans="1:15" s="883" customFormat="1" ht="78.75" customHeight="1" x14ac:dyDescent="0.25">
      <c r="A450" s="1010" t="s">
        <v>108</v>
      </c>
      <c r="B450" s="998" t="s">
        <v>1354</v>
      </c>
      <c r="C450" s="729"/>
      <c r="D450" s="962" t="s">
        <v>676</v>
      </c>
      <c r="E450" s="962" t="s">
        <v>650</v>
      </c>
      <c r="F450" s="962" t="s">
        <v>279</v>
      </c>
      <c r="G450" s="719" t="s">
        <v>1202</v>
      </c>
      <c r="H450" s="719" t="s">
        <v>652</v>
      </c>
      <c r="I450" s="963">
        <v>0</v>
      </c>
      <c r="J450" s="963">
        <v>0</v>
      </c>
      <c r="K450" s="963">
        <v>0</v>
      </c>
    </row>
    <row r="451" spans="1:15" ht="71.25" x14ac:dyDescent="0.25">
      <c r="A451" s="1273" t="s">
        <v>115</v>
      </c>
      <c r="B451" s="1135" t="s">
        <v>490</v>
      </c>
      <c r="C451" s="1121" t="s">
        <v>1205</v>
      </c>
      <c r="D451" s="1274"/>
      <c r="E451" s="1275"/>
      <c r="F451" s="1274"/>
      <c r="G451" s="1276"/>
      <c r="H451" s="1277"/>
      <c r="I451" s="1278">
        <f>I452</f>
        <v>13800</v>
      </c>
      <c r="J451" s="1278">
        <f>J452</f>
        <v>13800</v>
      </c>
      <c r="K451" s="1278">
        <f>K452</f>
        <v>0</v>
      </c>
      <c r="O451" s="1013"/>
    </row>
    <row r="452" spans="1:15" ht="75" customHeight="1" x14ac:dyDescent="0.25">
      <c r="A452" s="1629" t="s">
        <v>245</v>
      </c>
      <c r="B452" s="1628" t="s">
        <v>1203</v>
      </c>
      <c r="C452" s="101" t="s">
        <v>636</v>
      </c>
      <c r="D452" s="735"/>
      <c r="E452" s="736"/>
      <c r="F452" s="735"/>
      <c r="G452" s="737"/>
      <c r="H452" s="737"/>
      <c r="I452" s="738">
        <f>I453+I454+I455+I456</f>
        <v>13800</v>
      </c>
      <c r="J452" s="738">
        <f>J453+J454+J455+J456</f>
        <v>13800</v>
      </c>
      <c r="K452" s="738">
        <f>K453+K454+K455+K456</f>
        <v>0</v>
      </c>
      <c r="L452" s="171"/>
      <c r="M452" s="171"/>
      <c r="N452" s="1015"/>
      <c r="O452" s="1013"/>
    </row>
    <row r="453" spans="1:15" s="883" customFormat="1" ht="27.75" customHeight="1" x14ac:dyDescent="0.25">
      <c r="A453" s="1630"/>
      <c r="B453" s="1621"/>
      <c r="C453" s="341" t="s">
        <v>477</v>
      </c>
      <c r="D453" s="735"/>
      <c r="E453" s="736"/>
      <c r="F453" s="735"/>
      <c r="G453" s="737"/>
      <c r="H453" s="737"/>
      <c r="I453" s="738">
        <v>0</v>
      </c>
      <c r="J453" s="738">
        <v>0</v>
      </c>
      <c r="K453" s="738">
        <v>0</v>
      </c>
      <c r="L453" s="171"/>
      <c r="M453" s="171"/>
      <c r="N453" s="1015"/>
      <c r="O453" s="1013"/>
    </row>
    <row r="454" spans="1:15" s="883" customFormat="1" ht="22.5" customHeight="1" x14ac:dyDescent="0.25">
      <c r="A454" s="1630"/>
      <c r="B454" s="1621"/>
      <c r="C454" s="341" t="s">
        <v>478</v>
      </c>
      <c r="D454" s="735"/>
      <c r="E454" s="736"/>
      <c r="F454" s="735"/>
      <c r="G454" s="737"/>
      <c r="H454" s="737"/>
      <c r="I454" s="738">
        <v>9660</v>
      </c>
      <c r="J454" s="738">
        <v>9660</v>
      </c>
      <c r="K454" s="738">
        <v>0</v>
      </c>
      <c r="L454" s="171"/>
      <c r="M454" s="171"/>
      <c r="N454" s="1015"/>
      <c r="O454" s="1013"/>
    </row>
    <row r="455" spans="1:15" s="883" customFormat="1" ht="26.25" customHeight="1" x14ac:dyDescent="0.25">
      <c r="A455" s="1630"/>
      <c r="B455" s="1621"/>
      <c r="C455" s="342" t="s">
        <v>13</v>
      </c>
      <c r="D455" s="735"/>
      <c r="E455" s="736"/>
      <c r="F455" s="735"/>
      <c r="G455" s="737"/>
      <c r="H455" s="737"/>
      <c r="I455" s="733">
        <v>50</v>
      </c>
      <c r="J455" s="733">
        <v>50</v>
      </c>
      <c r="K455" s="738"/>
      <c r="L455" s="171"/>
      <c r="M455" s="171"/>
      <c r="N455" s="1015"/>
      <c r="O455" s="1013"/>
    </row>
    <row r="456" spans="1:15" s="883" customFormat="1" ht="53.25" customHeight="1" x14ac:dyDescent="0.25">
      <c r="A456" s="1631"/>
      <c r="B456" s="1622"/>
      <c r="C456" s="964" t="s">
        <v>480</v>
      </c>
      <c r="D456" s="735"/>
      <c r="E456" s="736"/>
      <c r="F456" s="735"/>
      <c r="G456" s="737"/>
      <c r="H456" s="737"/>
      <c r="I456" s="733">
        <v>4090</v>
      </c>
      <c r="J456" s="733">
        <v>4090</v>
      </c>
      <c r="K456" s="738">
        <v>0</v>
      </c>
      <c r="L456" s="171"/>
      <c r="M456" s="171"/>
      <c r="N456" s="1015"/>
      <c r="O456" s="1013"/>
    </row>
    <row r="457" spans="1:15" s="883" customFormat="1" ht="27.75" customHeight="1" x14ac:dyDescent="0.25">
      <c r="A457" s="1625" t="s">
        <v>786</v>
      </c>
      <c r="B457" s="1824" t="s">
        <v>1204</v>
      </c>
      <c r="C457" s="101" t="s">
        <v>636</v>
      </c>
      <c r="D457" s="735"/>
      <c r="E457" s="736"/>
      <c r="F457" s="735"/>
      <c r="G457" s="737"/>
      <c r="H457" s="737"/>
      <c r="I457" s="738">
        <f>I458+I459+I460+I461</f>
        <v>13800</v>
      </c>
      <c r="J457" s="738">
        <f>J458+J459+J460+J461</f>
        <v>13800</v>
      </c>
      <c r="K457" s="738">
        <f>K458+K459+K460+K461</f>
        <v>0</v>
      </c>
      <c r="L457" s="171"/>
      <c r="M457" s="171"/>
      <c r="N457" s="1015"/>
      <c r="O457" s="1013"/>
    </row>
    <row r="458" spans="1:15" s="883" customFormat="1" ht="34.5" customHeight="1" x14ac:dyDescent="0.25">
      <c r="A458" s="1626"/>
      <c r="B458" s="1825"/>
      <c r="C458" s="341" t="s">
        <v>477</v>
      </c>
      <c r="D458" s="735"/>
      <c r="E458" s="736"/>
      <c r="F458" s="735"/>
      <c r="G458" s="737"/>
      <c r="H458" s="737"/>
      <c r="I458" s="738">
        <v>0</v>
      </c>
      <c r="J458" s="738">
        <v>0</v>
      </c>
      <c r="K458" s="738">
        <v>0</v>
      </c>
      <c r="L458" s="171"/>
      <c r="M458" s="171"/>
      <c r="N458" s="1015"/>
      <c r="O458" s="1013"/>
    </row>
    <row r="459" spans="1:15" s="883" customFormat="1" ht="26.25" customHeight="1" x14ac:dyDescent="0.25">
      <c r="A459" s="1626"/>
      <c r="B459" s="1825"/>
      <c r="C459" s="341" t="s">
        <v>478</v>
      </c>
      <c r="D459" s="735"/>
      <c r="E459" s="736"/>
      <c r="F459" s="735"/>
      <c r="G459" s="737"/>
      <c r="H459" s="737"/>
      <c r="I459" s="738">
        <v>9660</v>
      </c>
      <c r="J459" s="738">
        <v>9660</v>
      </c>
      <c r="K459" s="738">
        <v>0</v>
      </c>
      <c r="L459" s="171"/>
      <c r="M459" s="171"/>
      <c r="N459" s="1015"/>
      <c r="O459" s="1013"/>
    </row>
    <row r="460" spans="1:15" ht="15" customHeight="1" x14ac:dyDescent="0.25">
      <c r="A460" s="1626"/>
      <c r="B460" s="1825"/>
      <c r="C460" s="342" t="s">
        <v>13</v>
      </c>
      <c r="D460" s="731"/>
      <c r="E460" s="732"/>
      <c r="F460" s="731"/>
      <c r="G460" s="722"/>
      <c r="H460" s="722"/>
      <c r="I460" s="733">
        <v>50</v>
      </c>
      <c r="J460" s="733">
        <v>50</v>
      </c>
      <c r="K460" s="733">
        <v>0</v>
      </c>
      <c r="L460" s="733">
        <v>50</v>
      </c>
      <c r="M460" s="733">
        <v>50</v>
      </c>
      <c r="N460" s="1011">
        <v>50</v>
      </c>
      <c r="O460" s="1013"/>
    </row>
    <row r="461" spans="1:15" s="883" customFormat="1" x14ac:dyDescent="0.25">
      <c r="A461" s="1627"/>
      <c r="B461" s="1826"/>
      <c r="C461" s="964" t="s">
        <v>480</v>
      </c>
      <c r="D461" s="965"/>
      <c r="E461" s="971"/>
      <c r="F461" s="965"/>
      <c r="G461" s="960"/>
      <c r="H461" s="960"/>
      <c r="I461" s="733">
        <v>4090</v>
      </c>
      <c r="J461" s="733">
        <v>4090</v>
      </c>
      <c r="K461" s="1011">
        <v>0</v>
      </c>
      <c r="L461" s="1012"/>
      <c r="M461" s="1012"/>
      <c r="N461" s="1012"/>
      <c r="O461" s="1013"/>
    </row>
    <row r="462" spans="1:15" ht="15.6" customHeight="1" x14ac:dyDescent="0.25">
      <c r="A462" s="1600" t="s">
        <v>141</v>
      </c>
      <c r="B462" s="1602" t="s">
        <v>1589</v>
      </c>
      <c r="C462" s="1135"/>
      <c r="D462" s="1279"/>
      <c r="E462" s="1280"/>
      <c r="F462" s="1281"/>
      <c r="G462" s="1227"/>
      <c r="H462" s="1227"/>
      <c r="I462" s="980"/>
      <c r="J462" s="980"/>
      <c r="K462" s="981"/>
    </row>
    <row r="463" spans="1:15" ht="60.75" customHeight="1" x14ac:dyDescent="0.25">
      <c r="A463" s="1601"/>
      <c r="B463" s="1603"/>
      <c r="C463" s="893" t="s">
        <v>1207</v>
      </c>
      <c r="D463" s="1126" t="s">
        <v>492</v>
      </c>
      <c r="E463" s="1126" t="s">
        <v>650</v>
      </c>
      <c r="F463" s="1126" t="s">
        <v>692</v>
      </c>
      <c r="G463" s="425" t="s">
        <v>493</v>
      </c>
      <c r="H463" s="425" t="s">
        <v>193</v>
      </c>
      <c r="I463" s="980">
        <f>I464</f>
        <v>9475</v>
      </c>
      <c r="J463" s="980">
        <f>J464</f>
        <v>9475</v>
      </c>
      <c r="K463" s="980">
        <f>K464</f>
        <v>4118.2</v>
      </c>
    </row>
    <row r="464" spans="1:15" ht="56.25" customHeight="1" x14ac:dyDescent="0.25">
      <c r="A464" s="424" t="s">
        <v>283</v>
      </c>
      <c r="B464" s="720" t="s">
        <v>494</v>
      </c>
      <c r="C464" s="720"/>
      <c r="D464" s="384"/>
      <c r="E464" s="384"/>
      <c r="F464" s="384"/>
      <c r="G464" s="425"/>
      <c r="H464" s="425"/>
      <c r="I464" s="143">
        <f>I465+I466+I467</f>
        <v>9475</v>
      </c>
      <c r="J464" s="1401">
        <v>9475</v>
      </c>
      <c r="K464" s="980">
        <f>K465+K466+K467</f>
        <v>4118.2</v>
      </c>
    </row>
    <row r="465" spans="1:14" s="663" customFormat="1" ht="24" customHeight="1" x14ac:dyDescent="0.25">
      <c r="A465" s="1699" t="s">
        <v>632</v>
      </c>
      <c r="B465" s="1632" t="s">
        <v>495</v>
      </c>
      <c r="C465" s="1800"/>
      <c r="D465" s="1845" t="s">
        <v>492</v>
      </c>
      <c r="E465" s="1845" t="s">
        <v>650</v>
      </c>
      <c r="F465" s="1845" t="s">
        <v>692</v>
      </c>
      <c r="G465" s="1845" t="s">
        <v>496</v>
      </c>
      <c r="H465" s="1589" t="s">
        <v>1206</v>
      </c>
      <c r="I465" s="2178">
        <v>9475</v>
      </c>
      <c r="J465" s="2178">
        <v>9475</v>
      </c>
      <c r="K465" s="2177">
        <v>4118.2</v>
      </c>
    </row>
    <row r="466" spans="1:14" s="663" customFormat="1" ht="23.25" customHeight="1" x14ac:dyDescent="0.25">
      <c r="A466" s="1822"/>
      <c r="B466" s="1633"/>
      <c r="C466" s="1725"/>
      <c r="D466" s="1621"/>
      <c r="E466" s="1621"/>
      <c r="F466" s="1621"/>
      <c r="G466" s="1621"/>
      <c r="H466" s="2179"/>
      <c r="I466" s="1670"/>
      <c r="J466" s="1670"/>
      <c r="K466" s="1619"/>
    </row>
    <row r="467" spans="1:14" s="663" customFormat="1" ht="19.5" customHeight="1" x14ac:dyDescent="0.25">
      <c r="A467" s="1822"/>
      <c r="B467" s="1633"/>
      <c r="C467" s="1563"/>
      <c r="D467" s="1622"/>
      <c r="E467" s="1622"/>
      <c r="F467" s="1622"/>
      <c r="G467" s="1622"/>
      <c r="H467" s="2139"/>
      <c r="I467" s="1597"/>
      <c r="J467" s="1597"/>
      <c r="K467" s="1620"/>
    </row>
    <row r="468" spans="1:14" s="663" customFormat="1" ht="56.25" hidden="1" customHeight="1" x14ac:dyDescent="0.25">
      <c r="A468" s="1822"/>
      <c r="B468" s="1633"/>
      <c r="C468" s="720"/>
      <c r="D468" s="723" t="s">
        <v>492</v>
      </c>
      <c r="E468" s="723" t="s">
        <v>650</v>
      </c>
      <c r="F468" s="723" t="s">
        <v>692</v>
      </c>
      <c r="G468" s="724" t="s">
        <v>496</v>
      </c>
      <c r="H468" s="724" t="s">
        <v>652</v>
      </c>
      <c r="I468" s="721">
        <v>0</v>
      </c>
      <c r="J468" s="721">
        <v>95.85</v>
      </c>
      <c r="K468" s="721">
        <v>95.85</v>
      </c>
      <c r="L468" s="721">
        <v>95.85</v>
      </c>
      <c r="M468" s="721">
        <v>95.85</v>
      </c>
      <c r="N468" s="721">
        <v>95.85</v>
      </c>
    </row>
    <row r="469" spans="1:14" x14ac:dyDescent="0.25">
      <c r="A469" s="1600" t="s">
        <v>217</v>
      </c>
      <c r="B469" s="1671" t="s">
        <v>1449</v>
      </c>
      <c r="C469" s="1634"/>
      <c r="D469" s="1634"/>
      <c r="E469" s="1634"/>
      <c r="F469" s="1636"/>
      <c r="G469" s="1636"/>
      <c r="H469" s="1638"/>
      <c r="I469" s="1623">
        <f>I474</f>
        <v>263050</v>
      </c>
      <c r="J469" s="1623">
        <f>J474</f>
        <v>263050</v>
      </c>
      <c r="K469" s="1623">
        <f>K474</f>
        <v>66543</v>
      </c>
    </row>
    <row r="470" spans="1:14" x14ac:dyDescent="0.25">
      <c r="A470" s="1819"/>
      <c r="B470" s="1671"/>
      <c r="C470" s="1635"/>
      <c r="D470" s="1635"/>
      <c r="E470" s="1635"/>
      <c r="F470" s="1637"/>
      <c r="G470" s="1637"/>
      <c r="H470" s="1639"/>
      <c r="I470" s="1624"/>
      <c r="J470" s="1624"/>
      <c r="K470" s="1624"/>
    </row>
    <row r="471" spans="1:14" ht="20.25" customHeight="1" x14ac:dyDescent="0.25">
      <c r="A471" s="1819"/>
      <c r="B471" s="1671"/>
      <c r="C471" s="1635"/>
      <c r="D471" s="1635"/>
      <c r="E471" s="1635"/>
      <c r="F471" s="1637"/>
      <c r="G471" s="1637"/>
      <c r="H471" s="1639"/>
      <c r="I471" s="1624"/>
      <c r="J471" s="1624"/>
      <c r="K471" s="1624"/>
    </row>
    <row r="472" spans="1:14" ht="15" hidden="1" customHeight="1" x14ac:dyDescent="0.25">
      <c r="A472" s="1820"/>
      <c r="B472" s="1672"/>
      <c r="C472" s="1635"/>
      <c r="D472" s="1635"/>
      <c r="E472" s="1635"/>
      <c r="F472" s="1637"/>
      <c r="G472" s="1637"/>
      <c r="H472" s="1639"/>
      <c r="I472" s="1624"/>
      <c r="J472" s="1624"/>
      <c r="K472" s="1624"/>
    </row>
    <row r="473" spans="1:14" ht="12" customHeight="1" x14ac:dyDescent="0.25">
      <c r="A473" s="1821"/>
      <c r="B473" s="1672"/>
      <c r="C473" s="1635"/>
      <c r="D473" s="1635"/>
      <c r="E473" s="1635"/>
      <c r="F473" s="1637"/>
      <c r="G473" s="1637"/>
      <c r="H473" s="1639"/>
      <c r="I473" s="1624"/>
      <c r="J473" s="1624"/>
      <c r="K473" s="1624"/>
    </row>
    <row r="474" spans="1:14" ht="28.5" x14ac:dyDescent="0.25">
      <c r="A474" s="1285" t="s">
        <v>782</v>
      </c>
      <c r="B474" s="1134" t="s">
        <v>841</v>
      </c>
      <c r="C474" s="1134"/>
      <c r="D474" s="1139"/>
      <c r="E474" s="1139"/>
      <c r="F474" s="1139"/>
      <c r="G474" s="788"/>
      <c r="H474" s="788"/>
      <c r="I474" s="980">
        <f>I475+I481</f>
        <v>263050</v>
      </c>
      <c r="J474" s="980">
        <f>J475+J481</f>
        <v>263050</v>
      </c>
      <c r="K474" s="980">
        <f>K475+K481</f>
        <v>66543</v>
      </c>
    </row>
    <row r="475" spans="1:14" ht="42.75" x14ac:dyDescent="0.25">
      <c r="A475" s="324" t="s">
        <v>227</v>
      </c>
      <c r="B475" s="1134" t="s">
        <v>500</v>
      </c>
      <c r="C475" s="1134"/>
      <c r="D475" s="1126"/>
      <c r="E475" s="1126"/>
      <c r="F475" s="1126"/>
      <c r="G475" s="425"/>
      <c r="H475" s="425"/>
      <c r="I475" s="980">
        <f>I476+I477+I478+I479+I480</f>
        <v>238300</v>
      </c>
      <c r="J475" s="980">
        <f>J476+J477+J478+J479+J480</f>
        <v>238300</v>
      </c>
      <c r="K475" s="980">
        <f>K476+K477+K478+K479+K480</f>
        <v>51418</v>
      </c>
    </row>
    <row r="476" spans="1:14" ht="30" x14ac:dyDescent="0.25">
      <c r="A476" s="324" t="s">
        <v>561</v>
      </c>
      <c r="B476" s="1136" t="s">
        <v>501</v>
      </c>
      <c r="C476" s="1136"/>
      <c r="D476" s="1139"/>
      <c r="E476" s="1139"/>
      <c r="F476" s="1139"/>
      <c r="G476" s="788"/>
      <c r="H476" s="788"/>
      <c r="I476" s="982">
        <v>175000</v>
      </c>
      <c r="J476" s="982">
        <v>175000</v>
      </c>
      <c r="K476" s="1286">
        <v>9678</v>
      </c>
    </row>
    <row r="477" spans="1:14" ht="30" x14ac:dyDescent="0.25">
      <c r="A477" s="324" t="s">
        <v>562</v>
      </c>
      <c r="B477" s="1136" t="s">
        <v>502</v>
      </c>
      <c r="C477" s="1136"/>
      <c r="D477" s="1139"/>
      <c r="E477" s="1139"/>
      <c r="F477" s="1139"/>
      <c r="G477" s="788"/>
      <c r="H477" s="788"/>
      <c r="I477" s="982">
        <v>26000</v>
      </c>
      <c r="J477" s="982">
        <v>26000</v>
      </c>
      <c r="K477" s="1286">
        <v>0</v>
      </c>
    </row>
    <row r="478" spans="1:14" x14ac:dyDescent="0.25">
      <c r="A478" s="324" t="s">
        <v>563</v>
      </c>
      <c r="B478" s="1136" t="s">
        <v>503</v>
      </c>
      <c r="C478" s="1136"/>
      <c r="D478" s="1139"/>
      <c r="E478" s="1139"/>
      <c r="F478" s="1139"/>
      <c r="G478" s="788"/>
      <c r="H478" s="788"/>
      <c r="I478" s="982">
        <v>3800</v>
      </c>
      <c r="J478" s="982">
        <v>3800</v>
      </c>
      <c r="K478" s="1286">
        <v>3020</v>
      </c>
    </row>
    <row r="479" spans="1:14" ht="30" x14ac:dyDescent="0.25">
      <c r="A479" s="324" t="s">
        <v>842</v>
      </c>
      <c r="B479" s="1136" t="s">
        <v>504</v>
      </c>
      <c r="C479" s="1136"/>
      <c r="D479" s="1139"/>
      <c r="E479" s="1139"/>
      <c r="F479" s="1139"/>
      <c r="G479" s="788"/>
      <c r="H479" s="788"/>
      <c r="I479" s="982">
        <v>27000</v>
      </c>
      <c r="J479" s="982">
        <v>27000</v>
      </c>
      <c r="K479" s="1286">
        <v>36720</v>
      </c>
    </row>
    <row r="480" spans="1:14" ht="30" x14ac:dyDescent="0.25">
      <c r="A480" s="324" t="s">
        <v>843</v>
      </c>
      <c r="B480" s="1136" t="s">
        <v>505</v>
      </c>
      <c r="C480" s="1136"/>
      <c r="D480" s="1139"/>
      <c r="E480" s="1139"/>
      <c r="F480" s="1139"/>
      <c r="G480" s="788"/>
      <c r="H480" s="788"/>
      <c r="I480" s="982">
        <v>6500</v>
      </c>
      <c r="J480" s="982">
        <v>6500</v>
      </c>
      <c r="K480" s="1286">
        <v>2000</v>
      </c>
    </row>
    <row r="481" spans="1:14" ht="28.5" x14ac:dyDescent="0.25">
      <c r="A481" s="1287" t="s">
        <v>230</v>
      </c>
      <c r="B481" s="1134" t="s">
        <v>507</v>
      </c>
      <c r="C481" s="1134"/>
      <c r="D481" s="1126"/>
      <c r="E481" s="1126"/>
      <c r="F481" s="1126"/>
      <c r="G481" s="425"/>
      <c r="H481" s="425"/>
      <c r="I481" s="980">
        <f>I482+I483+I484+I485+I486+I487</f>
        <v>24750</v>
      </c>
      <c r="J481" s="980">
        <f>J482+J483+J484+J485+J486+J487</f>
        <v>24750</v>
      </c>
      <c r="K481" s="980">
        <f>K482+K483+K484+K485+K486+K487</f>
        <v>15125</v>
      </c>
    </row>
    <row r="482" spans="1:14" x14ac:dyDescent="0.25">
      <c r="A482" s="151" t="s">
        <v>550</v>
      </c>
      <c r="B482" s="1136" t="s">
        <v>508</v>
      </c>
      <c r="C482" s="1136"/>
      <c r="D482" s="1139"/>
      <c r="E482" s="1139"/>
      <c r="F482" s="1139"/>
      <c r="G482" s="788"/>
      <c r="H482" s="788"/>
      <c r="I482" s="982">
        <v>0</v>
      </c>
      <c r="J482" s="982">
        <v>0</v>
      </c>
      <c r="K482" s="1286">
        <v>0</v>
      </c>
    </row>
    <row r="483" spans="1:14" ht="30" x14ac:dyDescent="0.25">
      <c r="A483" s="151" t="s">
        <v>551</v>
      </c>
      <c r="B483" s="1136" t="s">
        <v>509</v>
      </c>
      <c r="C483" s="1136"/>
      <c r="D483" s="1139"/>
      <c r="E483" s="1139"/>
      <c r="F483" s="1139"/>
      <c r="G483" s="788"/>
      <c r="H483" s="788"/>
      <c r="I483" s="982">
        <v>0</v>
      </c>
      <c r="J483" s="982">
        <v>0</v>
      </c>
      <c r="K483" s="1286">
        <v>0</v>
      </c>
    </row>
    <row r="484" spans="1:14" ht="45" customHeight="1" x14ac:dyDescent="0.25">
      <c r="A484" s="151" t="s">
        <v>552</v>
      </c>
      <c r="B484" s="1136" t="s">
        <v>510</v>
      </c>
      <c r="C484" s="1136"/>
      <c r="D484" s="1139"/>
      <c r="E484" s="1139"/>
      <c r="F484" s="1139"/>
      <c r="G484" s="788"/>
      <c r="H484" s="788"/>
      <c r="I484" s="982">
        <v>11500</v>
      </c>
      <c r="J484" s="982">
        <v>11500</v>
      </c>
      <c r="K484" s="1286">
        <v>15000</v>
      </c>
    </row>
    <row r="485" spans="1:14" x14ac:dyDescent="0.25">
      <c r="A485" s="151" t="s">
        <v>553</v>
      </c>
      <c r="B485" s="1136" t="s">
        <v>511</v>
      </c>
      <c r="C485" s="1136"/>
      <c r="D485" s="1139"/>
      <c r="E485" s="1139"/>
      <c r="F485" s="1139"/>
      <c r="G485" s="788"/>
      <c r="H485" s="788"/>
      <c r="I485" s="982">
        <v>5000</v>
      </c>
      <c r="J485" s="982">
        <v>5000</v>
      </c>
      <c r="K485" s="1286">
        <v>0</v>
      </c>
    </row>
    <row r="486" spans="1:14" x14ac:dyDescent="0.25">
      <c r="A486" s="151" t="s">
        <v>554</v>
      </c>
      <c r="B486" s="1136" t="s">
        <v>503</v>
      </c>
      <c r="C486" s="1136"/>
      <c r="D486" s="1139"/>
      <c r="E486" s="1139"/>
      <c r="F486" s="1139"/>
      <c r="G486" s="788"/>
      <c r="H486" s="788"/>
      <c r="I486" s="982">
        <v>250</v>
      </c>
      <c r="J486" s="982">
        <v>250</v>
      </c>
      <c r="K486" s="1286">
        <v>125</v>
      </c>
    </row>
    <row r="487" spans="1:14" ht="30" x14ac:dyDescent="0.25">
      <c r="A487" s="151" t="s">
        <v>555</v>
      </c>
      <c r="B487" s="1136" t="s">
        <v>512</v>
      </c>
      <c r="C487" s="1136"/>
      <c r="D487" s="1139"/>
      <c r="E487" s="1139"/>
      <c r="F487" s="1139"/>
      <c r="G487" s="788"/>
      <c r="H487" s="788"/>
      <c r="I487" s="982">
        <v>8000</v>
      </c>
      <c r="J487" s="982">
        <v>8000</v>
      </c>
      <c r="K487" s="1286">
        <v>0</v>
      </c>
    </row>
    <row r="488" spans="1:14" s="746" customFormat="1" x14ac:dyDescent="0.25">
      <c r="A488" s="2173" t="s">
        <v>80</v>
      </c>
      <c r="B488" s="1628" t="s">
        <v>1215</v>
      </c>
      <c r="C488" s="2176"/>
      <c r="D488" s="1139"/>
      <c r="E488" s="1139"/>
      <c r="F488" s="1139"/>
      <c r="G488" s="788"/>
      <c r="H488" s="425" t="s">
        <v>636</v>
      </c>
      <c r="I488" s="982">
        <f t="shared" ref="I488:N488" si="11">I489+I490+I491</f>
        <v>24614.410000000003</v>
      </c>
      <c r="J488" s="982">
        <f t="shared" si="11"/>
        <v>24614.410000000003</v>
      </c>
      <c r="K488" s="982">
        <f t="shared" si="11"/>
        <v>9270.01</v>
      </c>
      <c r="L488" s="786">
        <f t="shared" si="11"/>
        <v>0</v>
      </c>
      <c r="M488" s="786">
        <f t="shared" si="11"/>
        <v>0</v>
      </c>
      <c r="N488" s="786">
        <f t="shared" si="11"/>
        <v>0</v>
      </c>
    </row>
    <row r="489" spans="1:14" ht="15" customHeight="1" x14ac:dyDescent="0.25">
      <c r="A489" s="2174"/>
      <c r="B489" s="2036"/>
      <c r="C489" s="1585"/>
      <c r="D489" s="1126"/>
      <c r="E489" s="1126"/>
      <c r="F489" s="1126"/>
      <c r="G489" s="425"/>
      <c r="H489" s="425" t="s">
        <v>800</v>
      </c>
      <c r="I489" s="1289">
        <v>0</v>
      </c>
      <c r="J489" s="1289">
        <v>0</v>
      </c>
      <c r="K489" s="1289">
        <v>0</v>
      </c>
    </row>
    <row r="490" spans="1:14" x14ac:dyDescent="0.25">
      <c r="A490" s="2174"/>
      <c r="B490" s="2036"/>
      <c r="C490" s="1585"/>
      <c r="D490" s="1126"/>
      <c r="E490" s="1126"/>
      <c r="F490" s="1126"/>
      <c r="G490" s="425"/>
      <c r="H490" s="425" t="s">
        <v>801</v>
      </c>
      <c r="I490" s="1289">
        <f>I498+I500</f>
        <v>24167.690000000002</v>
      </c>
      <c r="J490" s="1289">
        <f>J498+J500</f>
        <v>24167.690000000002</v>
      </c>
      <c r="K490" s="1289">
        <f>K498+K500</f>
        <v>8962.7199999999993</v>
      </c>
    </row>
    <row r="491" spans="1:14" x14ac:dyDescent="0.25">
      <c r="A491" s="2175"/>
      <c r="B491" s="2037"/>
      <c r="C491" s="1586"/>
      <c r="D491" s="1126"/>
      <c r="E491" s="1126"/>
      <c r="F491" s="1126"/>
      <c r="G491" s="425"/>
      <c r="H491" s="425" t="s">
        <v>905</v>
      </c>
      <c r="I491" s="1289">
        <f>I493</f>
        <v>446.72</v>
      </c>
      <c r="J491" s="1289">
        <f>J493</f>
        <v>446.72</v>
      </c>
      <c r="K491" s="1289">
        <f>K493</f>
        <v>307.29000000000002</v>
      </c>
    </row>
    <row r="492" spans="1:14" ht="28.5" x14ac:dyDescent="0.25">
      <c r="A492" s="1290" t="s">
        <v>1217</v>
      </c>
      <c r="B492" s="1128" t="s">
        <v>1216</v>
      </c>
      <c r="C492" s="1128"/>
      <c r="D492" s="1126" t="s">
        <v>676</v>
      </c>
      <c r="E492" s="1126" t="s">
        <v>650</v>
      </c>
      <c r="F492" s="1126" t="s">
        <v>279</v>
      </c>
      <c r="G492" s="425" t="s">
        <v>514</v>
      </c>
      <c r="H492" s="425" t="s">
        <v>652</v>
      </c>
      <c r="I492" s="428">
        <f t="shared" ref="I492:N492" si="12">I493+I498+I500</f>
        <v>24614.41</v>
      </c>
      <c r="J492" s="428">
        <f>J493+J498+J500</f>
        <v>24614.41</v>
      </c>
      <c r="K492" s="428">
        <f>K493+K498+K500</f>
        <v>9270.01</v>
      </c>
      <c r="L492" s="744">
        <f t="shared" si="12"/>
        <v>0</v>
      </c>
      <c r="M492" s="744">
        <f t="shared" si="12"/>
        <v>0</v>
      </c>
      <c r="N492" s="744">
        <f t="shared" si="12"/>
        <v>0</v>
      </c>
    </row>
    <row r="493" spans="1:14" ht="30" x14ac:dyDescent="0.25">
      <c r="A493" s="424" t="s">
        <v>83</v>
      </c>
      <c r="B493" s="772" t="s">
        <v>1218</v>
      </c>
      <c r="C493" s="314"/>
      <c r="D493" s="87" t="s">
        <v>676</v>
      </c>
      <c r="E493" s="87" t="s">
        <v>650</v>
      </c>
      <c r="F493" s="87" t="s">
        <v>279</v>
      </c>
      <c r="G493" s="82" t="s">
        <v>516</v>
      </c>
      <c r="H493" s="82" t="s">
        <v>673</v>
      </c>
      <c r="I493" s="786">
        <f>I494+I495+I496+I497</f>
        <v>446.72</v>
      </c>
      <c r="J493" s="982">
        <f>J494+J495+J496+J497</f>
        <v>446.72</v>
      </c>
      <c r="K493" s="982">
        <f>K494+K495+K496+K497</f>
        <v>307.29000000000002</v>
      </c>
    </row>
    <row r="494" spans="1:14" s="746" customFormat="1" ht="60" x14ac:dyDescent="0.25">
      <c r="A494" s="424" t="s">
        <v>1219</v>
      </c>
      <c r="B494" s="772" t="s">
        <v>515</v>
      </c>
      <c r="C494" s="772"/>
      <c r="D494" s="787"/>
      <c r="E494" s="787"/>
      <c r="F494" s="787"/>
      <c r="G494" s="788"/>
      <c r="H494" s="788"/>
      <c r="I494" s="786">
        <v>90</v>
      </c>
      <c r="J494" s="803">
        <v>90</v>
      </c>
      <c r="K494" s="387">
        <v>17.29</v>
      </c>
    </row>
    <row r="495" spans="1:14" ht="60" x14ac:dyDescent="0.25">
      <c r="A495" s="424" t="s">
        <v>1220</v>
      </c>
      <c r="B495" s="383" t="s">
        <v>1209</v>
      </c>
      <c r="C495" s="314"/>
      <c r="D495" s="87" t="s">
        <v>676</v>
      </c>
      <c r="E495" s="87" t="s">
        <v>650</v>
      </c>
      <c r="F495" s="87" t="s">
        <v>279</v>
      </c>
      <c r="G495" s="82" t="s">
        <v>518</v>
      </c>
      <c r="H495" s="82" t="s">
        <v>673</v>
      </c>
      <c r="I495" s="786">
        <v>290</v>
      </c>
      <c r="J495" s="982">
        <v>290</v>
      </c>
      <c r="K495" s="803">
        <v>290</v>
      </c>
    </row>
    <row r="496" spans="1:14" ht="60" x14ac:dyDescent="0.25">
      <c r="A496" s="424" t="s">
        <v>1221</v>
      </c>
      <c r="B496" s="383" t="s">
        <v>517</v>
      </c>
      <c r="C496" s="314"/>
      <c r="D496" s="87" t="s">
        <v>676</v>
      </c>
      <c r="E496" s="87" t="s">
        <v>650</v>
      </c>
      <c r="F496" s="87" t="s">
        <v>279</v>
      </c>
      <c r="G496" s="82" t="s">
        <v>519</v>
      </c>
      <c r="H496" s="82" t="s">
        <v>673</v>
      </c>
      <c r="I496" s="786">
        <v>60</v>
      </c>
      <c r="J496" s="982">
        <v>60</v>
      </c>
      <c r="K496" s="386">
        <v>0</v>
      </c>
    </row>
    <row r="497" spans="1:16" s="883" customFormat="1" ht="30" x14ac:dyDescent="0.25">
      <c r="A497" s="424" t="s">
        <v>1447</v>
      </c>
      <c r="B497" s="977" t="s">
        <v>1448</v>
      </c>
      <c r="C497" s="977"/>
      <c r="D497" s="1119" t="s">
        <v>676</v>
      </c>
      <c r="E497" s="1119" t="s">
        <v>650</v>
      </c>
      <c r="F497" s="1119" t="s">
        <v>279</v>
      </c>
      <c r="G497" s="788" t="s">
        <v>1450</v>
      </c>
      <c r="H497" s="788" t="s">
        <v>652</v>
      </c>
      <c r="I497" s="982">
        <v>6.72</v>
      </c>
      <c r="J497" s="982">
        <v>6.72</v>
      </c>
      <c r="K497" s="386">
        <v>0</v>
      </c>
    </row>
    <row r="498" spans="1:16" ht="75" x14ac:dyDescent="0.25">
      <c r="A498" s="424" t="s">
        <v>84</v>
      </c>
      <c r="B498" s="772" t="s">
        <v>1210</v>
      </c>
      <c r="C498" s="772"/>
      <c r="D498" s="787" t="s">
        <v>676</v>
      </c>
      <c r="E498" s="787" t="s">
        <v>650</v>
      </c>
      <c r="F498" s="787" t="s">
        <v>279</v>
      </c>
      <c r="G498" s="788" t="s">
        <v>521</v>
      </c>
      <c r="H498" s="788" t="s">
        <v>673</v>
      </c>
      <c r="I498" s="1423">
        <v>2028.92</v>
      </c>
      <c r="J498" s="1423">
        <v>2028.92</v>
      </c>
      <c r="K498" s="387">
        <v>918.23</v>
      </c>
      <c r="O498" s="747"/>
      <c r="P498" s="747"/>
    </row>
    <row r="499" spans="1:16" ht="95.25" customHeight="1" x14ac:dyDescent="0.25">
      <c r="A499" s="424" t="s">
        <v>814</v>
      </c>
      <c r="B499" s="383" t="s">
        <v>1211</v>
      </c>
      <c r="C499" s="314"/>
      <c r="D499" s="87" t="s">
        <v>676</v>
      </c>
      <c r="E499" s="87" t="s">
        <v>650</v>
      </c>
      <c r="F499" s="87" t="s">
        <v>279</v>
      </c>
      <c r="G499" s="82" t="s">
        <v>434</v>
      </c>
      <c r="H499" s="82" t="s">
        <v>673</v>
      </c>
      <c r="I499" s="345">
        <v>0</v>
      </c>
      <c r="J499" s="389">
        <v>0</v>
      </c>
      <c r="K499" s="389">
        <v>0</v>
      </c>
    </row>
    <row r="500" spans="1:16" ht="99.75" x14ac:dyDescent="0.25">
      <c r="A500" s="1290" t="s">
        <v>815</v>
      </c>
      <c r="B500" s="1128" t="s">
        <v>1212</v>
      </c>
      <c r="C500" s="1006"/>
      <c r="D500" s="1126" t="s">
        <v>676</v>
      </c>
      <c r="E500" s="1126" t="s">
        <v>650</v>
      </c>
      <c r="F500" s="1126" t="s">
        <v>279</v>
      </c>
      <c r="G500" s="425" t="s">
        <v>437</v>
      </c>
      <c r="H500" s="425" t="s">
        <v>435</v>
      </c>
      <c r="I500" s="1289">
        <f t="shared" ref="I500:N500" si="13">I501+I502+I503+I504</f>
        <v>22138.77</v>
      </c>
      <c r="J500" s="1289">
        <f t="shared" si="13"/>
        <v>22138.77</v>
      </c>
      <c r="K500" s="1289">
        <f t="shared" si="13"/>
        <v>8044.49</v>
      </c>
      <c r="L500" s="802">
        <f t="shared" si="13"/>
        <v>0</v>
      </c>
      <c r="M500" s="802">
        <f t="shared" si="13"/>
        <v>0</v>
      </c>
      <c r="N500" s="802">
        <f t="shared" si="13"/>
        <v>0</v>
      </c>
    </row>
    <row r="501" spans="1:16" s="746" customFormat="1" ht="60" x14ac:dyDescent="0.25">
      <c r="A501" s="424" t="s">
        <v>1222</v>
      </c>
      <c r="B501" s="772" t="s">
        <v>433</v>
      </c>
      <c r="C501" s="152"/>
      <c r="D501" s="787"/>
      <c r="E501" s="787"/>
      <c r="F501" s="787"/>
      <c r="G501" s="788"/>
      <c r="H501" s="788"/>
      <c r="I501" s="1014">
        <v>15875.89</v>
      </c>
      <c r="J501" s="1014">
        <v>15875.89</v>
      </c>
      <c r="K501" s="390">
        <v>6192.62</v>
      </c>
    </row>
    <row r="502" spans="1:16" s="746" customFormat="1" ht="30" x14ac:dyDescent="0.25">
      <c r="A502" s="424" t="s">
        <v>1223</v>
      </c>
      <c r="B502" s="772" t="s">
        <v>1213</v>
      </c>
      <c r="C502" s="152"/>
      <c r="D502" s="787"/>
      <c r="E502" s="787"/>
      <c r="F502" s="787"/>
      <c r="G502" s="788"/>
      <c r="H502" s="788"/>
      <c r="I502" s="1014">
        <v>0</v>
      </c>
      <c r="J502" s="389">
        <v>0</v>
      </c>
      <c r="K502" s="390">
        <v>0</v>
      </c>
    </row>
    <row r="503" spans="1:16" s="746" customFormat="1" x14ac:dyDescent="0.25">
      <c r="A503" s="424" t="s">
        <v>1224</v>
      </c>
      <c r="B503" s="772" t="s">
        <v>436</v>
      </c>
      <c r="C503" s="152"/>
      <c r="D503" s="787"/>
      <c r="E503" s="787"/>
      <c r="F503" s="787"/>
      <c r="G503" s="788"/>
      <c r="H503" s="788"/>
      <c r="I503" s="1014">
        <v>6262.88</v>
      </c>
      <c r="J503" s="1014">
        <v>6262.88</v>
      </c>
      <c r="K503" s="390">
        <v>1851.87</v>
      </c>
    </row>
    <row r="504" spans="1:16" s="746" customFormat="1" ht="75" x14ac:dyDescent="0.25">
      <c r="A504" s="424" t="s">
        <v>1225</v>
      </c>
      <c r="B504" s="772" t="s">
        <v>1214</v>
      </c>
      <c r="C504" s="152"/>
      <c r="D504" s="787"/>
      <c r="E504" s="787"/>
      <c r="F504" s="787"/>
      <c r="G504" s="788"/>
      <c r="H504" s="788"/>
      <c r="I504" s="1014"/>
      <c r="J504" s="389">
        <v>0</v>
      </c>
      <c r="K504" s="390">
        <v>0</v>
      </c>
    </row>
    <row r="505" spans="1:16" ht="42.75" x14ac:dyDescent="0.25">
      <c r="A505" s="1285" t="s">
        <v>115</v>
      </c>
      <c r="B505" s="1128" t="s">
        <v>845</v>
      </c>
      <c r="C505" s="1128" t="s">
        <v>1226</v>
      </c>
      <c r="D505" s="1126" t="s">
        <v>193</v>
      </c>
      <c r="E505" s="1126" t="s">
        <v>439</v>
      </c>
      <c r="F505" s="1126" t="s">
        <v>439</v>
      </c>
      <c r="G505" s="425" t="s">
        <v>440</v>
      </c>
      <c r="H505" s="425" t="s">
        <v>193</v>
      </c>
      <c r="I505" s="802">
        <f>I507+I508++I509</f>
        <v>190</v>
      </c>
      <c r="J505" s="1291">
        <f>J507+J508+J509</f>
        <v>286</v>
      </c>
      <c r="K505" s="1291">
        <f>K507+K508+K509</f>
        <v>0</v>
      </c>
      <c r="L505" s="739">
        <f>L507+L508+L509</f>
        <v>0</v>
      </c>
      <c r="M505" s="739">
        <f>M507+M508+M509</f>
        <v>0</v>
      </c>
      <c r="N505" s="739">
        <f>N507+N508+N509</f>
        <v>0</v>
      </c>
    </row>
    <row r="506" spans="1:16" s="883" customFormat="1" x14ac:dyDescent="0.25">
      <c r="A506" s="1285" t="s">
        <v>245</v>
      </c>
      <c r="B506" s="810" t="s">
        <v>1364</v>
      </c>
      <c r="C506" s="1410"/>
      <c r="D506" s="1400" t="s">
        <v>676</v>
      </c>
      <c r="E506" s="1400" t="s">
        <v>650</v>
      </c>
      <c r="F506" s="1400" t="s">
        <v>389</v>
      </c>
      <c r="G506" s="1229" t="s">
        <v>442</v>
      </c>
      <c r="H506" s="1229" t="s">
        <v>652</v>
      </c>
      <c r="I506" s="802">
        <f>I507</f>
        <v>0</v>
      </c>
      <c r="J506" s="802">
        <f t="shared" ref="J506:N506" si="14">J507</f>
        <v>96</v>
      </c>
      <c r="K506" s="802">
        <f t="shared" si="14"/>
        <v>0</v>
      </c>
      <c r="L506" s="802">
        <f t="shared" si="14"/>
        <v>0</v>
      </c>
      <c r="M506" s="802">
        <f t="shared" si="14"/>
        <v>0</v>
      </c>
      <c r="N506" s="802">
        <f t="shared" si="14"/>
        <v>0</v>
      </c>
    </row>
    <row r="507" spans="1:16" ht="45" x14ac:dyDescent="0.25">
      <c r="A507" s="324" t="s">
        <v>117</v>
      </c>
      <c r="B507" s="810" t="s">
        <v>441</v>
      </c>
      <c r="C507" s="152"/>
      <c r="D507" s="1139" t="s">
        <v>676</v>
      </c>
      <c r="E507" s="1139" t="s">
        <v>650</v>
      </c>
      <c r="F507" s="1139" t="s">
        <v>279</v>
      </c>
      <c r="G507" s="788" t="s">
        <v>442</v>
      </c>
      <c r="H507" s="788" t="s">
        <v>652</v>
      </c>
      <c r="I507" s="987">
        <v>0</v>
      </c>
      <c r="J507" s="987">
        <v>96</v>
      </c>
      <c r="K507" s="988">
        <v>0</v>
      </c>
    </row>
    <row r="508" spans="1:16" ht="45" x14ac:dyDescent="0.25">
      <c r="A508" s="324" t="s">
        <v>786</v>
      </c>
      <c r="B508" s="152" t="s">
        <v>443</v>
      </c>
      <c r="C508" s="1292"/>
      <c r="D508" s="1139" t="s">
        <v>676</v>
      </c>
      <c r="E508" s="1139" t="s">
        <v>650</v>
      </c>
      <c r="F508" s="1139" t="s">
        <v>279</v>
      </c>
      <c r="G508" s="788" t="s">
        <v>444</v>
      </c>
      <c r="H508" s="788" t="s">
        <v>445</v>
      </c>
      <c r="I508" s="987">
        <v>190</v>
      </c>
      <c r="J508" s="987">
        <v>190</v>
      </c>
      <c r="K508" s="988">
        <v>0</v>
      </c>
    </row>
    <row r="509" spans="1:16" s="663" customFormat="1" ht="45" x14ac:dyDescent="0.25">
      <c r="A509" s="324" t="s">
        <v>787</v>
      </c>
      <c r="B509" s="810" t="s">
        <v>1208</v>
      </c>
      <c r="C509" s="152"/>
      <c r="D509" s="787"/>
      <c r="E509" s="787"/>
      <c r="F509" s="787"/>
      <c r="G509" s="788"/>
      <c r="H509" s="788"/>
      <c r="I509" s="745">
        <v>0</v>
      </c>
      <c r="J509" s="745">
        <v>0</v>
      </c>
      <c r="K509" s="745">
        <v>0</v>
      </c>
    </row>
    <row r="510" spans="1:16" ht="47.25" customHeight="1" thickBot="1" x14ac:dyDescent="0.3">
      <c r="A510" s="2303" t="s">
        <v>1498</v>
      </c>
      <c r="B510" s="2304"/>
      <c r="C510" s="2304"/>
      <c r="D510" s="2304"/>
      <c r="E510" s="2304"/>
      <c r="F510" s="2304"/>
      <c r="G510" s="2304"/>
      <c r="H510" s="2304"/>
      <c r="I510" s="2304"/>
      <c r="J510" s="2304"/>
      <c r="K510" s="2305"/>
    </row>
    <row r="511" spans="1:16" ht="25.5" customHeight="1" x14ac:dyDescent="0.25">
      <c r="A511" s="2268">
        <v>1</v>
      </c>
      <c r="B511" s="1424">
        <v>2</v>
      </c>
      <c r="C511" s="1424">
        <v>3</v>
      </c>
      <c r="D511" s="1424">
        <v>4</v>
      </c>
      <c r="E511" s="2269" t="s">
        <v>292</v>
      </c>
      <c r="F511" s="2269" t="s">
        <v>295</v>
      </c>
      <c r="G511" s="1424">
        <v>7</v>
      </c>
      <c r="H511" s="1424">
        <v>8</v>
      </c>
      <c r="I511" s="1424">
        <v>9</v>
      </c>
      <c r="J511" s="1424">
        <v>10</v>
      </c>
      <c r="K511" s="2270">
        <v>11</v>
      </c>
    </row>
    <row r="512" spans="1:16" ht="71.25" customHeight="1" x14ac:dyDescent="0.25">
      <c r="A512" s="889"/>
      <c r="B512" s="89" t="s">
        <v>1587</v>
      </c>
      <c r="C512" s="89"/>
      <c r="D512" s="2306"/>
      <c r="E512" s="2306"/>
      <c r="F512" s="2306"/>
      <c r="G512" s="2306"/>
      <c r="H512" s="2306"/>
      <c r="I512" s="116">
        <f>I513+I516</f>
        <v>5541.96</v>
      </c>
      <c r="J512" s="116">
        <f>J513+J516</f>
        <v>6533.96</v>
      </c>
      <c r="K512" s="116">
        <f>K513+K516</f>
        <v>2912.41</v>
      </c>
    </row>
    <row r="513" spans="1:14" ht="69.75" customHeight="1" x14ac:dyDescent="0.25">
      <c r="A513" s="162" t="s">
        <v>448</v>
      </c>
      <c r="B513" s="451" t="s">
        <v>449</v>
      </c>
      <c r="C513" s="451"/>
      <c r="D513" s="451">
        <v>971</v>
      </c>
      <c r="E513" s="452" t="s">
        <v>195</v>
      </c>
      <c r="F513" s="452" t="s">
        <v>674</v>
      </c>
      <c r="G513" s="451"/>
      <c r="H513" s="451">
        <v>244</v>
      </c>
      <c r="I513" s="480">
        <f>I514+I515</f>
        <v>4450</v>
      </c>
      <c r="J513" s="480">
        <f t="shared" ref="J513:K513" si="15">J514+J515</f>
        <v>5442</v>
      </c>
      <c r="K513" s="480">
        <f t="shared" si="15"/>
        <v>2225</v>
      </c>
    </row>
    <row r="514" spans="1:14" s="883" customFormat="1" ht="69.75" customHeight="1" x14ac:dyDescent="0.25">
      <c r="A514" s="815" t="s">
        <v>227</v>
      </c>
      <c r="B514" s="1434" t="s">
        <v>1125</v>
      </c>
      <c r="C514" s="1389"/>
      <c r="D514" s="1390">
        <v>971</v>
      </c>
      <c r="E514" s="1390" t="s">
        <v>195</v>
      </c>
      <c r="F514" s="1390" t="s">
        <v>674</v>
      </c>
      <c r="G514" s="1390">
        <v>1690120070</v>
      </c>
      <c r="H514" s="1391">
        <v>244</v>
      </c>
      <c r="I514" s="1435">
        <v>0</v>
      </c>
      <c r="J514" s="1435">
        <v>992</v>
      </c>
      <c r="K514" s="1435">
        <v>0</v>
      </c>
    </row>
    <row r="515" spans="1:14" ht="45" x14ac:dyDescent="0.25">
      <c r="A515" s="815" t="s">
        <v>230</v>
      </c>
      <c r="B515" s="377" t="s">
        <v>1246</v>
      </c>
      <c r="C515" s="164"/>
      <c r="D515" s="159">
        <v>971</v>
      </c>
      <c r="E515" s="160" t="s">
        <v>195</v>
      </c>
      <c r="F515" s="160" t="s">
        <v>674</v>
      </c>
      <c r="G515" s="450" t="s">
        <v>450</v>
      </c>
      <c r="H515" s="159">
        <v>611</v>
      </c>
      <c r="I515" s="163">
        <v>4450</v>
      </c>
      <c r="J515" s="163">
        <v>4450</v>
      </c>
      <c r="K515" s="163">
        <v>2225</v>
      </c>
      <c r="L515" s="163" t="e">
        <f>#REF!</f>
        <v>#REF!</v>
      </c>
      <c r="M515" s="163" t="e">
        <f>#REF!</f>
        <v>#REF!</v>
      </c>
      <c r="N515" s="163" t="e">
        <f>#REF!</f>
        <v>#REF!</v>
      </c>
    </row>
    <row r="516" spans="1:14" ht="60.75" customHeight="1" x14ac:dyDescent="0.25">
      <c r="A516" s="161" t="s">
        <v>378</v>
      </c>
      <c r="B516" s="374" t="s">
        <v>447</v>
      </c>
      <c r="C516" s="457"/>
      <c r="D516" s="451">
        <v>971</v>
      </c>
      <c r="E516" s="452" t="s">
        <v>195</v>
      </c>
      <c r="F516" s="452" t="s">
        <v>674</v>
      </c>
      <c r="G516" s="452"/>
      <c r="H516" s="451">
        <v>244</v>
      </c>
      <c r="I516" s="479">
        <f>I517+I518</f>
        <v>1091.96</v>
      </c>
      <c r="J516" s="479">
        <f>J517+J518</f>
        <v>1091.96</v>
      </c>
      <c r="K516" s="479">
        <f>K517+K518</f>
        <v>687.41</v>
      </c>
    </row>
    <row r="517" spans="1:14" ht="60" customHeight="1" x14ac:dyDescent="0.25">
      <c r="A517" s="161" t="s">
        <v>237</v>
      </c>
      <c r="B517" s="164" t="s">
        <v>1247</v>
      </c>
      <c r="C517" s="164"/>
      <c r="D517" s="159">
        <v>971</v>
      </c>
      <c r="E517" s="160" t="s">
        <v>195</v>
      </c>
      <c r="F517" s="160" t="s">
        <v>674</v>
      </c>
      <c r="G517" s="160" t="s">
        <v>450</v>
      </c>
      <c r="H517" s="159">
        <v>611</v>
      </c>
      <c r="I517" s="163">
        <v>1000</v>
      </c>
      <c r="J517" s="163">
        <v>1000</v>
      </c>
      <c r="K517" s="163">
        <v>650</v>
      </c>
    </row>
    <row r="518" spans="1:14" x14ac:dyDescent="0.25">
      <c r="A518" s="1595" t="s">
        <v>240</v>
      </c>
      <c r="B518" s="1593" t="s">
        <v>1248</v>
      </c>
      <c r="C518" s="1593"/>
      <c r="D518" s="1817">
        <v>971</v>
      </c>
      <c r="E518" s="1818" t="s">
        <v>195</v>
      </c>
      <c r="F518" s="1818" t="s">
        <v>674</v>
      </c>
      <c r="G518" s="1818" t="s">
        <v>450</v>
      </c>
      <c r="H518" s="1817">
        <v>244</v>
      </c>
      <c r="I518" s="1814">
        <v>91.96</v>
      </c>
      <c r="J518" s="1814">
        <v>91.96</v>
      </c>
      <c r="K518" s="1815">
        <v>37.409999999999997</v>
      </c>
    </row>
    <row r="519" spans="1:14" ht="258" customHeight="1" x14ac:dyDescent="0.25">
      <c r="A519" s="1596"/>
      <c r="B519" s="1594"/>
      <c r="C519" s="1597"/>
      <c r="D519" s="1622"/>
      <c r="E519" s="1622"/>
      <c r="F519" s="1622"/>
      <c r="G519" s="1622"/>
      <c r="H519" s="1622"/>
      <c r="I519" s="1597"/>
      <c r="J519" s="1597"/>
      <c r="K519" s="1816"/>
    </row>
    <row r="520" spans="1:14" ht="41.25" customHeight="1" thickBot="1" x14ac:dyDescent="0.4">
      <c r="A520" s="1565" t="s">
        <v>1499</v>
      </c>
      <c r="B520" s="1566"/>
      <c r="C520" s="1566"/>
      <c r="D520" s="1566"/>
      <c r="E520" s="1566"/>
      <c r="F520" s="1566"/>
      <c r="G520" s="1566"/>
      <c r="H520" s="1566"/>
      <c r="I520" s="1566"/>
      <c r="J520" s="1566"/>
      <c r="K520" s="1567"/>
    </row>
    <row r="521" spans="1:14" ht="15" customHeight="1" x14ac:dyDescent="0.25">
      <c r="A521" s="1568" t="s">
        <v>543</v>
      </c>
      <c r="B521" s="1568" t="s">
        <v>1236</v>
      </c>
      <c r="C521" s="1568" t="s">
        <v>1237</v>
      </c>
      <c r="D521" s="1570" t="s">
        <v>1238</v>
      </c>
      <c r="E521" s="1571"/>
      <c r="F521" s="1571"/>
      <c r="G521" s="1571"/>
      <c r="H521" s="1572"/>
      <c r="I521" s="1570" t="s">
        <v>1239</v>
      </c>
      <c r="J521" s="1571"/>
      <c r="K521" s="1572"/>
    </row>
    <row r="522" spans="1:14" ht="62.25" customHeight="1" x14ac:dyDescent="0.25">
      <c r="A522" s="1569"/>
      <c r="B522" s="1569"/>
      <c r="C522" s="1569"/>
      <c r="D522" s="1424" t="s">
        <v>643</v>
      </c>
      <c r="E522" s="1573" t="s">
        <v>644</v>
      </c>
      <c r="F522" s="1574"/>
      <c r="G522" s="1424" t="s">
        <v>1240</v>
      </c>
      <c r="H522" s="1424" t="s">
        <v>646</v>
      </c>
      <c r="I522" s="1424" t="s">
        <v>1492</v>
      </c>
      <c r="J522" s="1424" t="s">
        <v>1241</v>
      </c>
      <c r="K522" s="1424" t="s">
        <v>1576</v>
      </c>
    </row>
    <row r="523" spans="1:14" ht="35.25" customHeight="1" x14ac:dyDescent="0.25">
      <c r="A523" s="1424">
        <v>1</v>
      </c>
      <c r="B523" s="1424">
        <v>2</v>
      </c>
      <c r="C523" s="1424">
        <v>3</v>
      </c>
      <c r="D523" s="1424">
        <v>4</v>
      </c>
      <c r="E523" s="2269">
        <v>5</v>
      </c>
      <c r="F523" s="2269" t="s">
        <v>295</v>
      </c>
      <c r="G523" s="1424">
        <v>7</v>
      </c>
      <c r="H523" s="1424">
        <v>8</v>
      </c>
      <c r="I523" s="1424">
        <v>9</v>
      </c>
      <c r="J523" s="1424">
        <v>10</v>
      </c>
      <c r="K523" s="1424">
        <v>11</v>
      </c>
    </row>
    <row r="524" spans="1:14" ht="57.75" thickBot="1" x14ac:dyDescent="0.3">
      <c r="A524" s="754" t="s">
        <v>546</v>
      </c>
      <c r="B524" s="798" t="s">
        <v>1242</v>
      </c>
      <c r="C524" s="799" t="s">
        <v>1243</v>
      </c>
      <c r="D524" s="797" t="s">
        <v>193</v>
      </c>
      <c r="E524" s="796"/>
      <c r="F524" s="796"/>
      <c r="G524" s="800"/>
      <c r="H524" s="795"/>
      <c r="I524" s="801">
        <f>I525+I526+I527</f>
        <v>6950</v>
      </c>
      <c r="J524" s="801">
        <f>J525+J526+J527</f>
        <v>6950</v>
      </c>
      <c r="K524" s="793">
        <f>K525+K526+K527</f>
        <v>2086.92</v>
      </c>
    </row>
    <row r="525" spans="1:14" ht="15.75" thickBot="1" x14ac:dyDescent="0.3">
      <c r="A525" s="752" t="s">
        <v>227</v>
      </c>
      <c r="B525" s="773" t="s">
        <v>540</v>
      </c>
      <c r="C525" s="790"/>
      <c r="D525" s="748">
        <v>971</v>
      </c>
      <c r="E525" s="752" t="s">
        <v>195</v>
      </c>
      <c r="F525" s="752" t="s">
        <v>674</v>
      </c>
      <c r="G525" s="752" t="s">
        <v>452</v>
      </c>
      <c r="H525" s="748"/>
      <c r="I525" s="774">
        <v>5800</v>
      </c>
      <c r="J525" s="774">
        <v>5800</v>
      </c>
      <c r="K525" s="774">
        <v>2086.92</v>
      </c>
    </row>
    <row r="526" spans="1:14" x14ac:dyDescent="0.25">
      <c r="A526" s="770" t="s">
        <v>230</v>
      </c>
      <c r="B526" s="778" t="s">
        <v>1441</v>
      </c>
      <c r="C526" s="779"/>
      <c r="D526" s="750">
        <v>971</v>
      </c>
      <c r="E526" s="749" t="s">
        <v>195</v>
      </c>
      <c r="F526" s="749" t="s">
        <v>678</v>
      </c>
      <c r="G526" s="749" t="s">
        <v>453</v>
      </c>
      <c r="H526" s="750">
        <v>244</v>
      </c>
      <c r="I526" s="751">
        <v>1000</v>
      </c>
      <c r="J526" s="899">
        <v>1000</v>
      </c>
      <c r="K526" s="771">
        <v>0</v>
      </c>
    </row>
    <row r="527" spans="1:14" ht="31.5" x14ac:dyDescent="0.25">
      <c r="A527" s="804" t="s">
        <v>232</v>
      </c>
      <c r="B527" s="780" t="s">
        <v>1244</v>
      </c>
      <c r="C527" s="781"/>
      <c r="D527" s="776">
        <v>971</v>
      </c>
      <c r="E527" s="775" t="s">
        <v>195</v>
      </c>
      <c r="F527" s="775" t="s">
        <v>678</v>
      </c>
      <c r="G527" s="775" t="s">
        <v>1245</v>
      </c>
      <c r="H527" s="776">
        <v>244</v>
      </c>
      <c r="I527" s="777">
        <v>150</v>
      </c>
      <c r="J527" s="777">
        <v>150</v>
      </c>
      <c r="K527" s="776">
        <v>0</v>
      </c>
    </row>
    <row r="528" spans="1:14" ht="16.5" thickBot="1" x14ac:dyDescent="0.3">
      <c r="A528" s="805"/>
      <c r="B528" s="782" t="s">
        <v>636</v>
      </c>
      <c r="C528" s="783"/>
      <c r="D528" s="783"/>
      <c r="E528" s="784"/>
      <c r="F528" s="784"/>
      <c r="G528" s="785"/>
      <c r="H528" s="783"/>
      <c r="I528" s="789">
        <f>I525+I526+I527</f>
        <v>6950</v>
      </c>
      <c r="J528" s="794">
        <f>+J527+J526+J525</f>
        <v>6950</v>
      </c>
      <c r="K528" s="789">
        <f>K527+K526+K525</f>
        <v>2086.92</v>
      </c>
    </row>
    <row r="529" spans="1:15" ht="60" customHeight="1" x14ac:dyDescent="0.25">
      <c r="A529" s="2307" t="s">
        <v>1500</v>
      </c>
      <c r="B529" s="2308"/>
      <c r="C529" s="2308"/>
      <c r="D529" s="2308"/>
      <c r="E529" s="2308"/>
      <c r="F529" s="2308"/>
      <c r="G529" s="2308"/>
      <c r="H529" s="2308"/>
      <c r="I529" s="2308"/>
      <c r="J529" s="2308"/>
      <c r="K529" s="2309"/>
    </row>
    <row r="530" spans="1:15" s="883" customFormat="1" ht="24" customHeight="1" x14ac:dyDescent="0.25">
      <c r="A530" s="1568" t="s">
        <v>543</v>
      </c>
      <c r="B530" s="1568" t="s">
        <v>1236</v>
      </c>
      <c r="C530" s="1568" t="s">
        <v>1237</v>
      </c>
      <c r="D530" s="1570" t="s">
        <v>1238</v>
      </c>
      <c r="E530" s="1571"/>
      <c r="F530" s="1571"/>
      <c r="G530" s="1571"/>
      <c r="H530" s="1572"/>
      <c r="I530" s="1570" t="s">
        <v>1239</v>
      </c>
      <c r="J530" s="1571"/>
      <c r="K530" s="1572"/>
    </row>
    <row r="531" spans="1:15" s="883" customFormat="1" ht="71.25" customHeight="1" x14ac:dyDescent="0.25">
      <c r="A531" s="1569"/>
      <c r="B531" s="1569"/>
      <c r="C531" s="1569"/>
      <c r="D531" s="89" t="s">
        <v>643</v>
      </c>
      <c r="E531" s="2310" t="s">
        <v>644</v>
      </c>
      <c r="F531" s="2310"/>
      <c r="G531" s="89" t="s">
        <v>1240</v>
      </c>
      <c r="H531" s="89" t="s">
        <v>646</v>
      </c>
      <c r="I531" s="89" t="s">
        <v>1492</v>
      </c>
      <c r="J531" s="89" t="s">
        <v>1241</v>
      </c>
      <c r="K531" s="89" t="s">
        <v>1576</v>
      </c>
    </row>
    <row r="532" spans="1:15" x14ac:dyDescent="0.25">
      <c r="A532" s="153">
        <v>1</v>
      </c>
      <c r="B532" s="154">
        <v>2</v>
      </c>
      <c r="C532" s="154">
        <v>3</v>
      </c>
      <c r="D532" s="154">
        <v>4</v>
      </c>
      <c r="E532" s="155" t="s">
        <v>292</v>
      </c>
      <c r="F532" s="155" t="s">
        <v>295</v>
      </c>
      <c r="G532" s="154">
        <v>7</v>
      </c>
      <c r="H532" s="154">
        <v>8</v>
      </c>
      <c r="I532" s="154">
        <v>9</v>
      </c>
      <c r="J532" s="154">
        <v>10</v>
      </c>
      <c r="K532" s="156">
        <v>11</v>
      </c>
    </row>
    <row r="533" spans="1:15" ht="78" customHeight="1" x14ac:dyDescent="0.25">
      <c r="A533" s="157">
        <v>1</v>
      </c>
      <c r="B533" s="175" t="s">
        <v>454</v>
      </c>
      <c r="C533" s="175"/>
      <c r="D533" s="176">
        <v>971</v>
      </c>
      <c r="E533" s="177" t="s">
        <v>455</v>
      </c>
      <c r="F533" s="178" t="s">
        <v>373</v>
      </c>
      <c r="G533" s="176">
        <v>127010</v>
      </c>
      <c r="H533" s="176">
        <v>244</v>
      </c>
      <c r="I533" s="476">
        <v>30.35</v>
      </c>
      <c r="J533" s="476">
        <v>30.35</v>
      </c>
      <c r="K533" s="477">
        <v>0</v>
      </c>
    </row>
    <row r="534" spans="1:15" ht="35.25" customHeight="1" thickBot="1" x14ac:dyDescent="0.3">
      <c r="A534" s="1813" t="s">
        <v>201</v>
      </c>
      <c r="B534" s="1813"/>
      <c r="C534" s="992"/>
      <c r="D534" s="179"/>
      <c r="E534" s="180"/>
      <c r="F534" s="180"/>
      <c r="G534" s="180"/>
      <c r="H534" s="179"/>
      <c r="I534" s="119">
        <v>30.35</v>
      </c>
      <c r="J534" s="119">
        <v>30.35</v>
      </c>
      <c r="K534" s="120">
        <v>0</v>
      </c>
    </row>
    <row r="535" spans="1:15" ht="61.5" customHeight="1" thickBot="1" x14ac:dyDescent="0.3">
      <c r="A535" s="1932" t="s">
        <v>1501</v>
      </c>
      <c r="B535" s="2311"/>
      <c r="C535" s="2311"/>
      <c r="D535" s="2272"/>
      <c r="E535" s="2272"/>
      <c r="F535" s="2272"/>
      <c r="G535" s="2272"/>
      <c r="H535" s="2272"/>
      <c r="I535" s="2272"/>
      <c r="J535" s="2272"/>
      <c r="K535" s="2273"/>
    </row>
    <row r="536" spans="1:15" ht="14.45" customHeight="1" x14ac:dyDescent="0.25">
      <c r="A536" s="2268">
        <v>1</v>
      </c>
      <c r="B536" s="1424">
        <v>2</v>
      </c>
      <c r="C536" s="1424">
        <v>3</v>
      </c>
      <c r="D536" s="1424">
        <v>4</v>
      </c>
      <c r="E536" s="2269" t="s">
        <v>292</v>
      </c>
      <c r="F536" s="2269" t="s">
        <v>295</v>
      </c>
      <c r="G536" s="1424">
        <v>7</v>
      </c>
      <c r="H536" s="1424">
        <v>8</v>
      </c>
      <c r="I536" s="1424">
        <v>9</v>
      </c>
      <c r="J536" s="1424">
        <v>10</v>
      </c>
      <c r="K536" s="2270">
        <v>11</v>
      </c>
    </row>
    <row r="537" spans="1:15" s="746" customFormat="1" ht="90" customHeight="1" x14ac:dyDescent="0.25">
      <c r="A537" s="817" t="s">
        <v>448</v>
      </c>
      <c r="B537" s="1116" t="s">
        <v>1266</v>
      </c>
      <c r="C537" s="1116"/>
      <c r="D537" s="1116"/>
      <c r="E537" s="1113"/>
      <c r="F537" s="1113"/>
      <c r="G537" s="1116"/>
      <c r="H537" s="1116"/>
      <c r="I537" s="1166">
        <f>I538</f>
        <v>500</v>
      </c>
      <c r="J537" s="1166">
        <f t="shared" ref="J537:K537" si="16">J538</f>
        <v>500</v>
      </c>
      <c r="K537" s="1166">
        <f t="shared" si="16"/>
        <v>307.11</v>
      </c>
      <c r="L537" s="43"/>
      <c r="M537" s="43"/>
      <c r="N537" s="43"/>
      <c r="O537" s="43"/>
    </row>
    <row r="538" spans="1:15" ht="57" x14ac:dyDescent="0.25">
      <c r="A538" s="806" t="s">
        <v>227</v>
      </c>
      <c r="B538" s="460" t="s">
        <v>457</v>
      </c>
      <c r="C538" s="466"/>
      <c r="D538" s="460">
        <v>971</v>
      </c>
      <c r="E538" s="465" t="s">
        <v>674</v>
      </c>
      <c r="F538" s="465" t="s">
        <v>670</v>
      </c>
      <c r="G538" s="465" t="s">
        <v>1267</v>
      </c>
      <c r="H538" s="460">
        <v>244</v>
      </c>
      <c r="I538" s="793">
        <f>I539+I541+I542+I544</f>
        <v>500</v>
      </c>
      <c r="J538" s="793">
        <f t="shared" ref="J538:N538" si="17">J539+J541+J542+J544</f>
        <v>500</v>
      </c>
      <c r="K538" s="793">
        <f t="shared" si="17"/>
        <v>307.11</v>
      </c>
      <c r="L538" s="793">
        <f t="shared" si="17"/>
        <v>0</v>
      </c>
      <c r="M538" s="793">
        <f t="shared" si="17"/>
        <v>0</v>
      </c>
      <c r="N538" s="793">
        <f t="shared" si="17"/>
        <v>0</v>
      </c>
    </row>
    <row r="539" spans="1:15" ht="63" x14ac:dyDescent="0.25">
      <c r="A539" s="462" t="s">
        <v>561</v>
      </c>
      <c r="B539" s="409" t="s">
        <v>1249</v>
      </c>
      <c r="C539" s="466"/>
      <c r="D539" s="466"/>
      <c r="E539" s="462"/>
      <c r="F539" s="462"/>
      <c r="G539" s="465"/>
      <c r="H539" s="466"/>
      <c r="I539" s="408">
        <v>307.11</v>
      </c>
      <c r="J539" s="408">
        <v>307.11</v>
      </c>
      <c r="K539" s="408">
        <f>K540</f>
        <v>307.11</v>
      </c>
    </row>
    <row r="540" spans="1:15" s="746" customFormat="1" ht="52.5" customHeight="1" x14ac:dyDescent="0.25">
      <c r="A540" s="749"/>
      <c r="B540" s="409" t="s">
        <v>1457</v>
      </c>
      <c r="C540" s="750"/>
      <c r="D540" s="750"/>
      <c r="E540" s="749"/>
      <c r="F540" s="749"/>
      <c r="G540" s="742"/>
      <c r="H540" s="750"/>
      <c r="I540" s="408">
        <v>307.11</v>
      </c>
      <c r="J540" s="408">
        <v>307.11</v>
      </c>
      <c r="K540" s="408">
        <v>307.11</v>
      </c>
    </row>
    <row r="541" spans="1:15" ht="110.25" x14ac:dyDescent="0.25">
      <c r="A541" s="462" t="s">
        <v>562</v>
      </c>
      <c r="B541" s="411" t="s">
        <v>880</v>
      </c>
      <c r="C541" s="750"/>
      <c r="D541" s="750"/>
      <c r="E541" s="749"/>
      <c r="F541" s="749"/>
      <c r="G541" s="742"/>
      <c r="H541" s="750"/>
      <c r="I541" s="1165">
        <v>30</v>
      </c>
      <c r="J541" s="1165">
        <v>30</v>
      </c>
      <c r="K541" s="1165">
        <v>0</v>
      </c>
    </row>
    <row r="542" spans="1:15" ht="39" customHeight="1" x14ac:dyDescent="0.25">
      <c r="A542" s="749" t="s">
        <v>563</v>
      </c>
      <c r="B542" s="409" t="s">
        <v>152</v>
      </c>
      <c r="C542" s="466"/>
      <c r="D542" s="466"/>
      <c r="E542" s="462"/>
      <c r="F542" s="462"/>
      <c r="G542" s="466"/>
      <c r="H542" s="466"/>
      <c r="I542" s="408">
        <v>92.89</v>
      </c>
      <c r="J542" s="408">
        <v>92.89</v>
      </c>
      <c r="K542" s="408">
        <v>0</v>
      </c>
    </row>
    <row r="543" spans="1:15" ht="94.5" x14ac:dyDescent="0.25">
      <c r="A543" s="749" t="s">
        <v>842</v>
      </c>
      <c r="B543" s="486" t="s">
        <v>881</v>
      </c>
      <c r="C543" s="466"/>
      <c r="D543" s="466"/>
      <c r="E543" s="462"/>
      <c r="F543" s="462"/>
      <c r="G543" s="466"/>
      <c r="H543" s="466"/>
      <c r="I543" s="408">
        <v>0</v>
      </c>
      <c r="J543" s="408">
        <v>0</v>
      </c>
      <c r="K543" s="408">
        <v>0</v>
      </c>
    </row>
    <row r="544" spans="1:15" ht="126" x14ac:dyDescent="0.25">
      <c r="A544" s="749" t="s">
        <v>843</v>
      </c>
      <c r="B544" s="409" t="s">
        <v>1250</v>
      </c>
      <c r="C544" s="466"/>
      <c r="D544" s="466"/>
      <c r="E544" s="462"/>
      <c r="F544" s="462"/>
      <c r="G544" s="466"/>
      <c r="H544" s="466"/>
      <c r="I544" s="408">
        <v>70</v>
      </c>
      <c r="J544" s="408">
        <v>70</v>
      </c>
      <c r="K544" s="408">
        <v>0</v>
      </c>
    </row>
    <row r="545" spans="1:11" s="746" customFormat="1" ht="15.75" x14ac:dyDescent="0.25">
      <c r="A545" s="749" t="s">
        <v>1251</v>
      </c>
      <c r="B545" s="409" t="s">
        <v>1252</v>
      </c>
      <c r="C545" s="750"/>
      <c r="D545" s="750"/>
      <c r="E545" s="749"/>
      <c r="F545" s="749"/>
      <c r="G545" s="750"/>
      <c r="H545" s="750"/>
      <c r="I545" s="408"/>
      <c r="J545" s="408"/>
      <c r="K545" s="408">
        <v>20</v>
      </c>
    </row>
    <row r="546" spans="1:11" s="746" customFormat="1" ht="60.75" customHeight="1" x14ac:dyDescent="0.25">
      <c r="A546" s="749" t="s">
        <v>1253</v>
      </c>
      <c r="B546" s="409" t="s">
        <v>1254</v>
      </c>
      <c r="C546" s="750"/>
      <c r="D546" s="750"/>
      <c r="E546" s="749"/>
      <c r="F546" s="749"/>
      <c r="G546" s="750"/>
      <c r="H546" s="750"/>
      <c r="I546" s="408">
        <v>8</v>
      </c>
      <c r="J546" s="408">
        <v>0</v>
      </c>
      <c r="K546" s="408">
        <v>0</v>
      </c>
    </row>
    <row r="547" spans="1:11" s="746" customFormat="1" ht="45.75" customHeight="1" x14ac:dyDescent="0.25">
      <c r="A547" s="749" t="s">
        <v>230</v>
      </c>
      <c r="B547" s="409" t="s">
        <v>1255</v>
      </c>
      <c r="C547" s="750"/>
      <c r="D547" s="750"/>
      <c r="E547" s="749"/>
      <c r="F547" s="749"/>
      <c r="G547" s="750"/>
      <c r="H547" s="750"/>
      <c r="I547" s="408">
        <v>0</v>
      </c>
      <c r="J547" s="408">
        <v>0</v>
      </c>
      <c r="K547" s="408">
        <v>0</v>
      </c>
    </row>
    <row r="548" spans="1:11" s="746" customFormat="1" ht="80.25" customHeight="1" x14ac:dyDescent="0.25">
      <c r="A548" s="742" t="s">
        <v>1256</v>
      </c>
      <c r="B548" s="811" t="s">
        <v>165</v>
      </c>
      <c r="C548" s="741"/>
      <c r="D548" s="741"/>
      <c r="E548" s="742"/>
      <c r="F548" s="742"/>
      <c r="G548" s="741"/>
      <c r="H548" s="741"/>
      <c r="I548" s="793">
        <f>I549+I555+I558+I561</f>
        <v>500</v>
      </c>
      <c r="J548" s="793">
        <f t="shared" ref="J548:K548" si="18">J549+J555+J558+J561</f>
        <v>716.08</v>
      </c>
      <c r="K548" s="793">
        <f t="shared" si="18"/>
        <v>14.97</v>
      </c>
    </row>
    <row r="549" spans="1:11" s="746" customFormat="1" ht="80.25" customHeight="1" x14ac:dyDescent="0.25">
      <c r="A549" s="742" t="s">
        <v>237</v>
      </c>
      <c r="B549" s="811" t="s">
        <v>1257</v>
      </c>
      <c r="C549" s="741"/>
      <c r="D549" s="741">
        <v>971</v>
      </c>
      <c r="E549" s="742" t="s">
        <v>674</v>
      </c>
      <c r="F549" s="742" t="s">
        <v>670</v>
      </c>
      <c r="G549" s="741">
        <v>1590226060</v>
      </c>
      <c r="H549" s="741">
        <v>244</v>
      </c>
      <c r="I549" s="793">
        <v>0</v>
      </c>
      <c r="J549" s="793">
        <v>0</v>
      </c>
      <c r="K549" s="793">
        <v>0</v>
      </c>
    </row>
    <row r="550" spans="1:11" ht="75" customHeight="1" x14ac:dyDescent="0.25">
      <c r="A550" s="749" t="s">
        <v>83</v>
      </c>
      <c r="B550" s="409" t="s">
        <v>882</v>
      </c>
      <c r="C550" s="463"/>
      <c r="D550" s="381"/>
      <c r="E550" s="362"/>
      <c r="F550" s="362"/>
      <c r="G550" s="362"/>
      <c r="H550" s="381"/>
      <c r="I550" s="408">
        <v>0</v>
      </c>
      <c r="J550" s="408">
        <v>0</v>
      </c>
      <c r="K550" s="408">
        <v>0</v>
      </c>
    </row>
    <row r="551" spans="1:11" ht="107.25" customHeight="1" x14ac:dyDescent="0.25">
      <c r="A551" s="1117" t="s">
        <v>84</v>
      </c>
      <c r="B551" s="409" t="s">
        <v>883</v>
      </c>
      <c r="C551" s="466"/>
      <c r="D551" s="460"/>
      <c r="E551" s="465"/>
      <c r="F551" s="465"/>
      <c r="G551" s="465"/>
      <c r="H551" s="460"/>
      <c r="I551" s="408">
        <v>0</v>
      </c>
      <c r="J551" s="408">
        <v>0</v>
      </c>
      <c r="K551" s="408">
        <v>0</v>
      </c>
    </row>
    <row r="552" spans="1:11" ht="90.75" customHeight="1" x14ac:dyDescent="0.25">
      <c r="A552" s="1117" t="s">
        <v>814</v>
      </c>
      <c r="B552" s="409" t="s">
        <v>884</v>
      </c>
      <c r="C552" s="466"/>
      <c r="D552" s="460"/>
      <c r="E552" s="465"/>
      <c r="F552" s="465"/>
      <c r="G552" s="465"/>
      <c r="H552" s="460"/>
      <c r="I552" s="408">
        <v>0</v>
      </c>
      <c r="J552" s="408">
        <v>0</v>
      </c>
      <c r="K552" s="408">
        <v>0</v>
      </c>
    </row>
    <row r="553" spans="1:11" ht="0.75" customHeight="1" x14ac:dyDescent="0.25">
      <c r="A553" s="1202" t="s">
        <v>277</v>
      </c>
      <c r="B553" s="1354" t="s">
        <v>460</v>
      </c>
      <c r="C553" s="1201"/>
      <c r="D553" s="1198">
        <v>971</v>
      </c>
      <c r="E553" s="1195" t="s">
        <v>878</v>
      </c>
      <c r="F553" s="1195"/>
      <c r="G553" s="1717" t="s">
        <v>890</v>
      </c>
      <c r="H553" s="1193">
        <v>244</v>
      </c>
      <c r="I553" s="191">
        <v>80</v>
      </c>
      <c r="J553" s="191">
        <v>0</v>
      </c>
      <c r="K553" s="191">
        <v>0</v>
      </c>
    </row>
    <row r="554" spans="1:11" ht="15" hidden="1" customHeight="1" x14ac:dyDescent="0.25">
      <c r="A554" s="1202" t="s">
        <v>245</v>
      </c>
      <c r="B554" s="1355" t="s">
        <v>889</v>
      </c>
      <c r="C554" s="1201"/>
      <c r="D554" s="1201"/>
      <c r="E554" s="1202"/>
      <c r="F554" s="1202"/>
      <c r="G554" s="1717"/>
      <c r="H554" s="1201"/>
      <c r="I554" s="191">
        <v>80</v>
      </c>
      <c r="J554" s="191">
        <v>0</v>
      </c>
      <c r="K554" s="191">
        <v>80.343999999999994</v>
      </c>
    </row>
    <row r="555" spans="1:11" ht="42.75" x14ac:dyDescent="0.25">
      <c r="A555" s="1186" t="s">
        <v>240</v>
      </c>
      <c r="B555" s="1354" t="s">
        <v>460</v>
      </c>
      <c r="C555" s="1185"/>
      <c r="D555" s="1197">
        <v>971</v>
      </c>
      <c r="E555" s="1194" t="s">
        <v>878</v>
      </c>
      <c r="F555" s="1356"/>
      <c r="G555" s="1673"/>
      <c r="H555" s="1196">
        <v>244</v>
      </c>
      <c r="I555" s="1357">
        <f>I556+I557</f>
        <v>0</v>
      </c>
      <c r="J555" s="1357">
        <f>J556+J557</f>
        <v>0</v>
      </c>
      <c r="K555" s="1357">
        <f>K556+K557</f>
        <v>0</v>
      </c>
    </row>
    <row r="556" spans="1:11" ht="45" x14ac:dyDescent="0.25">
      <c r="A556" s="462" t="s">
        <v>86</v>
      </c>
      <c r="B556" s="490" t="s">
        <v>889</v>
      </c>
      <c r="C556" s="466"/>
      <c r="D556" s="466"/>
      <c r="E556" s="462"/>
      <c r="F556" s="462"/>
      <c r="G556" s="462"/>
      <c r="H556" s="466"/>
      <c r="I556" s="408">
        <v>0</v>
      </c>
      <c r="J556" s="408">
        <v>0</v>
      </c>
      <c r="K556" s="408">
        <v>0</v>
      </c>
    </row>
    <row r="557" spans="1:11" ht="75" x14ac:dyDescent="0.25">
      <c r="A557" s="749" t="s">
        <v>87</v>
      </c>
      <c r="B557" s="490" t="s">
        <v>1258</v>
      </c>
      <c r="C557" s="466"/>
      <c r="D557" s="466"/>
      <c r="E557" s="462"/>
      <c r="F557" s="462"/>
      <c r="G557" s="462"/>
      <c r="H557" s="466"/>
      <c r="I557" s="408">
        <v>0</v>
      </c>
      <c r="J557" s="408">
        <v>0</v>
      </c>
      <c r="K557" s="408">
        <v>0</v>
      </c>
    </row>
    <row r="558" spans="1:11" ht="42.75" x14ac:dyDescent="0.25">
      <c r="A558" s="1353" t="s">
        <v>242</v>
      </c>
      <c r="B558" s="1195" t="s">
        <v>1259</v>
      </c>
      <c r="C558" s="1193"/>
      <c r="D558" s="1193">
        <v>971</v>
      </c>
      <c r="E558" s="1195" t="s">
        <v>878</v>
      </c>
      <c r="F558" s="1195"/>
      <c r="G558" s="1195" t="s">
        <v>891</v>
      </c>
      <c r="H558" s="1193">
        <v>244</v>
      </c>
      <c r="I558" s="191">
        <f>I559+I560</f>
        <v>400</v>
      </c>
      <c r="J558" s="191">
        <f>J559+J560</f>
        <v>616.08000000000004</v>
      </c>
      <c r="K558" s="191">
        <f>K559+K560</f>
        <v>0</v>
      </c>
    </row>
    <row r="559" spans="1:11" ht="105" x14ac:dyDescent="0.25">
      <c r="A559" s="462" t="s">
        <v>102</v>
      </c>
      <c r="B559" s="490" t="s">
        <v>1260</v>
      </c>
      <c r="C559" s="466"/>
      <c r="D559" s="466"/>
      <c r="E559" s="462"/>
      <c r="F559" s="462"/>
      <c r="G559" s="462"/>
      <c r="H559" s="466"/>
      <c r="I559" s="408">
        <v>400</v>
      </c>
      <c r="J559" s="408">
        <v>616.08000000000004</v>
      </c>
      <c r="K559" s="408">
        <v>0</v>
      </c>
    </row>
    <row r="560" spans="1:11" ht="90" x14ac:dyDescent="0.25">
      <c r="A560" s="462" t="s">
        <v>104</v>
      </c>
      <c r="B560" s="490" t="s">
        <v>1261</v>
      </c>
      <c r="C560" s="466"/>
      <c r="D560" s="466"/>
      <c r="E560" s="462"/>
      <c r="F560" s="462"/>
      <c r="G560" s="462"/>
      <c r="H560" s="466"/>
      <c r="I560" s="408">
        <v>0</v>
      </c>
      <c r="J560" s="408">
        <v>0</v>
      </c>
      <c r="K560" s="408">
        <v>0</v>
      </c>
    </row>
    <row r="561" spans="1:11" s="746" customFormat="1" ht="29.25" x14ac:dyDescent="0.25">
      <c r="A561" s="806" t="s">
        <v>262</v>
      </c>
      <c r="B561" s="816" t="s">
        <v>461</v>
      </c>
      <c r="C561" s="807"/>
      <c r="D561" s="807">
        <v>971</v>
      </c>
      <c r="E561" s="806" t="s">
        <v>674</v>
      </c>
      <c r="F561" s="806" t="s">
        <v>670</v>
      </c>
      <c r="G561" s="806" t="s">
        <v>891</v>
      </c>
      <c r="H561" s="807">
        <v>244</v>
      </c>
      <c r="I561" s="793">
        <f>I562+I563</f>
        <v>100</v>
      </c>
      <c r="J561" s="793">
        <f>J562+J563</f>
        <v>100</v>
      </c>
      <c r="K561" s="793">
        <v>14.97</v>
      </c>
    </row>
    <row r="562" spans="1:11" s="746" customFormat="1" ht="105" x14ac:dyDescent="0.25">
      <c r="A562" s="809" t="s">
        <v>108</v>
      </c>
      <c r="B562" s="490" t="s">
        <v>1262</v>
      </c>
      <c r="C562" s="808"/>
      <c r="D562" s="808"/>
      <c r="E562" s="809"/>
      <c r="F562" s="809"/>
      <c r="G562" s="809"/>
      <c r="H562" s="808"/>
      <c r="I562" s="408">
        <v>0</v>
      </c>
      <c r="J562" s="408">
        <v>0</v>
      </c>
      <c r="K562" s="408">
        <v>0</v>
      </c>
    </row>
    <row r="563" spans="1:11" s="746" customFormat="1" ht="90" x14ac:dyDescent="0.25">
      <c r="A563" s="809" t="s">
        <v>1263</v>
      </c>
      <c r="B563" s="490" t="s">
        <v>1264</v>
      </c>
      <c r="C563" s="808"/>
      <c r="D563" s="808"/>
      <c r="E563" s="809"/>
      <c r="F563" s="809"/>
      <c r="G563" s="809"/>
      <c r="H563" s="808"/>
      <c r="I563" s="408">
        <v>100</v>
      </c>
      <c r="J563" s="408">
        <v>100</v>
      </c>
      <c r="K563" s="408">
        <v>0</v>
      </c>
    </row>
    <row r="564" spans="1:11" ht="42.75" x14ac:dyDescent="0.25">
      <c r="A564" s="806" t="s">
        <v>265</v>
      </c>
      <c r="B564" s="464" t="s">
        <v>462</v>
      </c>
      <c r="C564" s="807"/>
      <c r="D564" s="807">
        <v>971</v>
      </c>
      <c r="E564" s="806" t="s">
        <v>878</v>
      </c>
      <c r="F564" s="806"/>
      <c r="G564" s="806" t="s">
        <v>892</v>
      </c>
      <c r="H564" s="807">
        <v>244</v>
      </c>
      <c r="I564" s="793">
        <f>I565+I566+I567+I568+I569</f>
        <v>0</v>
      </c>
      <c r="J564" s="793">
        <f>J565+J566+J567+J568+J569</f>
        <v>0</v>
      </c>
      <c r="K564" s="793">
        <f>K565+K566+K567+K568+K569</f>
        <v>0</v>
      </c>
    </row>
    <row r="565" spans="1:11" ht="45" x14ac:dyDescent="0.25">
      <c r="A565" s="462" t="s">
        <v>1074</v>
      </c>
      <c r="B565" s="491" t="s">
        <v>885</v>
      </c>
      <c r="C565" s="466"/>
      <c r="D565" s="466"/>
      <c r="E565" s="462"/>
      <c r="F565" s="462"/>
      <c r="G565" s="462"/>
      <c r="H565" s="466"/>
      <c r="I565" s="408">
        <v>0</v>
      </c>
      <c r="J565" s="408">
        <v>0</v>
      </c>
      <c r="K565" s="408">
        <v>0</v>
      </c>
    </row>
    <row r="566" spans="1:11" ht="47.25" customHeight="1" x14ac:dyDescent="0.25">
      <c r="A566" s="1117" t="s">
        <v>1453</v>
      </c>
      <c r="B566" s="490" t="s">
        <v>1265</v>
      </c>
      <c r="C566" s="466"/>
      <c r="D566" s="466"/>
      <c r="E566" s="462"/>
      <c r="F566" s="462"/>
      <c r="G566" s="462"/>
      <c r="H566" s="466"/>
      <c r="I566" s="408">
        <v>0</v>
      </c>
      <c r="J566" s="408">
        <v>0</v>
      </c>
      <c r="K566" s="408">
        <v>0</v>
      </c>
    </row>
    <row r="567" spans="1:11" ht="60" x14ac:dyDescent="0.25">
      <c r="A567" s="1117" t="s">
        <v>1454</v>
      </c>
      <c r="B567" s="490" t="s">
        <v>886</v>
      </c>
      <c r="C567" s="466"/>
      <c r="D567" s="466">
        <v>971</v>
      </c>
      <c r="E567" s="462" t="s">
        <v>458</v>
      </c>
      <c r="F567" s="462" t="s">
        <v>373</v>
      </c>
      <c r="G567" s="462" t="s">
        <v>463</v>
      </c>
      <c r="H567" s="466">
        <v>244</v>
      </c>
      <c r="I567" s="408">
        <v>0</v>
      </c>
      <c r="J567" s="408">
        <v>0</v>
      </c>
      <c r="K567" s="408">
        <v>0</v>
      </c>
    </row>
    <row r="568" spans="1:11" ht="30" x14ac:dyDescent="0.25">
      <c r="A568" s="1117" t="s">
        <v>1455</v>
      </c>
      <c r="B568" s="490" t="s">
        <v>887</v>
      </c>
      <c r="C568" s="466"/>
      <c r="D568" s="466"/>
      <c r="E568" s="462"/>
      <c r="F568" s="462"/>
      <c r="G568" s="462"/>
      <c r="H568" s="466"/>
      <c r="I568" s="408">
        <v>0</v>
      </c>
      <c r="J568" s="408">
        <v>0</v>
      </c>
      <c r="K568" s="408">
        <v>0</v>
      </c>
    </row>
    <row r="569" spans="1:11" ht="63" x14ac:dyDescent="0.25">
      <c r="A569" s="1117" t="s">
        <v>1456</v>
      </c>
      <c r="B569" s="409" t="s">
        <v>888</v>
      </c>
      <c r="C569" s="466"/>
      <c r="D569" s="466"/>
      <c r="E569" s="462"/>
      <c r="F569" s="462"/>
      <c r="G569" s="462"/>
      <c r="H569" s="466"/>
      <c r="I569" s="408">
        <v>0</v>
      </c>
      <c r="J569" s="408">
        <v>0</v>
      </c>
      <c r="K569" s="408">
        <v>0</v>
      </c>
    </row>
    <row r="570" spans="1:11" x14ac:dyDescent="0.25">
      <c r="A570" s="1813" t="s">
        <v>201</v>
      </c>
      <c r="B570" s="1813"/>
      <c r="C570" s="381"/>
      <c r="D570" s="381"/>
      <c r="E570" s="362"/>
      <c r="F570" s="362"/>
      <c r="G570" s="362"/>
      <c r="H570" s="381"/>
      <c r="I570" s="410">
        <f>I537+I555+I558+I561+I564</f>
        <v>1000</v>
      </c>
      <c r="J570" s="410">
        <f>J537+J555+J558+J561+J564</f>
        <v>1216.08</v>
      </c>
      <c r="K570" s="410">
        <f>K537+K555+K558+K561+K564</f>
        <v>322.08000000000004</v>
      </c>
    </row>
    <row r="571" spans="1:11" ht="48.75" customHeight="1" thickBot="1" x14ac:dyDescent="0.3">
      <c r="A571" s="1932" t="s">
        <v>1502</v>
      </c>
      <c r="B571" s="2311"/>
      <c r="C571" s="2311"/>
      <c r="D571" s="2311"/>
      <c r="E571" s="2311"/>
      <c r="F571" s="2311"/>
      <c r="G571" s="2311"/>
      <c r="H571" s="2311"/>
      <c r="I571" s="2311"/>
      <c r="J571" s="2311"/>
      <c r="K571" s="2312"/>
    </row>
    <row r="572" spans="1:11" x14ac:dyDescent="0.25">
      <c r="A572" s="2268">
        <v>1</v>
      </c>
      <c r="B572" s="1424">
        <v>2</v>
      </c>
      <c r="C572" s="1424">
        <v>3</v>
      </c>
      <c r="D572" s="1424">
        <v>4</v>
      </c>
      <c r="E572" s="2269">
        <v>5</v>
      </c>
      <c r="F572" s="2269" t="s">
        <v>295</v>
      </c>
      <c r="G572" s="1424">
        <v>7</v>
      </c>
      <c r="H572" s="1424">
        <v>8</v>
      </c>
      <c r="I572" s="1424">
        <v>9</v>
      </c>
      <c r="J572" s="1424">
        <v>10</v>
      </c>
      <c r="K572" s="2270">
        <v>11</v>
      </c>
    </row>
    <row r="573" spans="1:11" ht="85.5" x14ac:dyDescent="0.25">
      <c r="A573" s="1421">
        <v>1</v>
      </c>
      <c r="B573" s="1395" t="s">
        <v>1551</v>
      </c>
      <c r="C573" s="1416"/>
      <c r="D573" s="1424"/>
      <c r="E573" s="88"/>
      <c r="F573" s="2269"/>
      <c r="G573" s="1424"/>
      <c r="H573" s="1424"/>
      <c r="I573" s="2313">
        <f>I574+I580+I588</f>
        <v>25365080</v>
      </c>
      <c r="J573" s="2313">
        <f>J574+J580+J588</f>
        <v>25365080</v>
      </c>
      <c r="K573" s="2313">
        <f>K574+K580+K588</f>
        <v>14240877.070000002</v>
      </c>
    </row>
    <row r="574" spans="1:11" ht="42.75" x14ac:dyDescent="0.25">
      <c r="A574" s="362" t="s">
        <v>227</v>
      </c>
      <c r="B574" s="394" t="s">
        <v>257</v>
      </c>
      <c r="C574" s="381" t="s">
        <v>846</v>
      </c>
      <c r="D574" s="381">
        <v>971</v>
      </c>
      <c r="E574" s="362" t="s">
        <v>847</v>
      </c>
      <c r="F574" s="362" t="s">
        <v>466</v>
      </c>
      <c r="G574" s="381">
        <v>244</v>
      </c>
      <c r="H574" s="159">
        <v>244</v>
      </c>
      <c r="I574" s="191">
        <f>I575+I579</f>
        <v>4500000</v>
      </c>
      <c r="J574" s="191">
        <f>J575+J579</f>
        <v>5225000</v>
      </c>
      <c r="K574" s="191">
        <f>K575+K579</f>
        <v>2700500.0300000003</v>
      </c>
    </row>
    <row r="575" spans="1:11" ht="45" x14ac:dyDescent="0.25">
      <c r="A575" s="382" t="s">
        <v>307</v>
      </c>
      <c r="B575" s="247" t="s">
        <v>257</v>
      </c>
      <c r="C575" s="159" t="s">
        <v>846</v>
      </c>
      <c r="D575" s="159">
        <v>971</v>
      </c>
      <c r="E575" s="382" t="s">
        <v>847</v>
      </c>
      <c r="F575" s="382" t="s">
        <v>466</v>
      </c>
      <c r="G575" s="159">
        <v>244</v>
      </c>
      <c r="H575" s="159"/>
      <c r="I575" s="366">
        <f>I576+I577+I578</f>
        <v>4130232</v>
      </c>
      <c r="J575" s="899">
        <f>J576+J577+J578</f>
        <v>4755110</v>
      </c>
      <c r="K575" s="899">
        <v>2446306.7000000002</v>
      </c>
    </row>
    <row r="576" spans="1:11" s="444" customFormat="1" ht="30" customHeight="1" x14ac:dyDescent="0.25">
      <c r="A576" s="382" t="s">
        <v>848</v>
      </c>
      <c r="B576" s="247" t="s">
        <v>849</v>
      </c>
      <c r="C576" s="159" t="s">
        <v>846</v>
      </c>
      <c r="D576" s="159">
        <v>971</v>
      </c>
      <c r="E576" s="382" t="s">
        <v>847</v>
      </c>
      <c r="F576" s="382" t="s">
        <v>466</v>
      </c>
      <c r="G576" s="159">
        <v>244</v>
      </c>
      <c r="H576" s="159"/>
      <c r="I576" s="366">
        <v>1300000</v>
      </c>
      <c r="J576" s="899">
        <v>1800000</v>
      </c>
      <c r="K576" s="398">
        <v>769000</v>
      </c>
    </row>
    <row r="577" spans="1:11" ht="30" x14ac:dyDescent="0.25">
      <c r="A577" s="382" t="s">
        <v>850</v>
      </c>
      <c r="B577" s="247" t="s">
        <v>851</v>
      </c>
      <c r="C577" s="159" t="s">
        <v>846</v>
      </c>
      <c r="D577" s="159">
        <v>971</v>
      </c>
      <c r="E577" s="382" t="s">
        <v>847</v>
      </c>
      <c r="F577" s="382" t="s">
        <v>466</v>
      </c>
      <c r="G577" s="159">
        <v>244</v>
      </c>
      <c r="H577" s="159"/>
      <c r="I577" s="366">
        <v>1780000</v>
      </c>
      <c r="J577" s="899">
        <v>2658974.4</v>
      </c>
      <c r="K577" s="398">
        <v>166530.70000000001</v>
      </c>
    </row>
    <row r="578" spans="1:11" ht="36" customHeight="1" x14ac:dyDescent="0.25">
      <c r="A578" s="382" t="s">
        <v>852</v>
      </c>
      <c r="B578" s="247" t="s">
        <v>853</v>
      </c>
      <c r="C578" s="159" t="s">
        <v>846</v>
      </c>
      <c r="D578" s="159">
        <v>971</v>
      </c>
      <c r="E578" s="382" t="s">
        <v>847</v>
      </c>
      <c r="F578" s="382" t="s">
        <v>466</v>
      </c>
      <c r="G578" s="159">
        <v>244</v>
      </c>
      <c r="H578" s="159"/>
      <c r="I578" s="366">
        <v>1050232</v>
      </c>
      <c r="J578" s="899">
        <v>296135.59999999998</v>
      </c>
      <c r="K578" s="398">
        <v>12000</v>
      </c>
    </row>
    <row r="579" spans="1:11" ht="48.75" customHeight="1" x14ac:dyDescent="0.25">
      <c r="A579" s="1065" t="s">
        <v>562</v>
      </c>
      <c r="B579" s="395" t="s">
        <v>854</v>
      </c>
      <c r="C579" s="159" t="s">
        <v>855</v>
      </c>
      <c r="D579" s="159">
        <v>971</v>
      </c>
      <c r="E579" s="382" t="s">
        <v>847</v>
      </c>
      <c r="F579" s="382" t="s">
        <v>466</v>
      </c>
      <c r="G579" s="159">
        <v>244</v>
      </c>
      <c r="H579" s="159">
        <v>244</v>
      </c>
      <c r="I579" s="366">
        <v>369768</v>
      </c>
      <c r="J579" s="397">
        <v>469890</v>
      </c>
      <c r="K579" s="398">
        <v>254193.33</v>
      </c>
    </row>
    <row r="580" spans="1:11" ht="49.5" customHeight="1" x14ac:dyDescent="0.25">
      <c r="A580" s="362" t="s">
        <v>230</v>
      </c>
      <c r="B580" s="394" t="s">
        <v>465</v>
      </c>
      <c r="C580" s="381" t="s">
        <v>846</v>
      </c>
      <c r="D580" s="381">
        <v>971</v>
      </c>
      <c r="E580" s="362" t="s">
        <v>847</v>
      </c>
      <c r="F580" s="362" t="s">
        <v>467</v>
      </c>
      <c r="G580" s="362" t="s">
        <v>193</v>
      </c>
      <c r="H580" s="159">
        <v>244</v>
      </c>
      <c r="I580" s="191">
        <f>I581+I582+I583+I584+I585+I586+I587</f>
        <v>16865080</v>
      </c>
      <c r="J580" s="191">
        <f>J581+J582+J583+J584+J585+J586+J587</f>
        <v>16140080</v>
      </c>
      <c r="K580" s="396">
        <f>K581+K582+K583+K584+K585+K586+K587</f>
        <v>8612843.3200000003</v>
      </c>
    </row>
    <row r="581" spans="1:11" ht="21.75" customHeight="1" x14ac:dyDescent="0.25">
      <c r="A581" s="382" t="s">
        <v>550</v>
      </c>
      <c r="B581" s="247" t="s">
        <v>856</v>
      </c>
      <c r="C581" s="159" t="s">
        <v>846</v>
      </c>
      <c r="D581" s="159">
        <v>971</v>
      </c>
      <c r="E581" s="382" t="s">
        <v>847</v>
      </c>
      <c r="F581" s="382" t="s">
        <v>467</v>
      </c>
      <c r="G581" s="159">
        <v>111</v>
      </c>
      <c r="H581" s="159"/>
      <c r="I581" s="366">
        <v>7290000</v>
      </c>
      <c r="J581" s="899">
        <v>7290000</v>
      </c>
      <c r="K581" s="398">
        <v>3665260.69</v>
      </c>
    </row>
    <row r="582" spans="1:11" ht="18.75" customHeight="1" x14ac:dyDescent="0.25">
      <c r="A582" s="382" t="s">
        <v>551</v>
      </c>
      <c r="B582" s="247" t="s">
        <v>857</v>
      </c>
      <c r="C582" s="159" t="s">
        <v>846</v>
      </c>
      <c r="D582" s="159">
        <v>971</v>
      </c>
      <c r="E582" s="382" t="s">
        <v>847</v>
      </c>
      <c r="F582" s="382" t="s">
        <v>467</v>
      </c>
      <c r="G582" s="159">
        <v>112</v>
      </c>
      <c r="H582" s="159"/>
      <c r="I582" s="366">
        <v>60000</v>
      </c>
      <c r="J582" s="899">
        <v>60000</v>
      </c>
      <c r="K582" s="398">
        <v>32800</v>
      </c>
    </row>
    <row r="583" spans="1:11" ht="18.75" customHeight="1" x14ac:dyDescent="0.25">
      <c r="A583" s="382" t="s">
        <v>552</v>
      </c>
      <c r="B583" s="247" t="s">
        <v>858</v>
      </c>
      <c r="C583" s="159" t="s">
        <v>846</v>
      </c>
      <c r="D583" s="159">
        <v>971</v>
      </c>
      <c r="E583" s="382" t="s">
        <v>847</v>
      </c>
      <c r="F583" s="382" t="s">
        <v>467</v>
      </c>
      <c r="G583" s="159">
        <v>119</v>
      </c>
      <c r="H583" s="159"/>
      <c r="I583" s="366">
        <v>2200000</v>
      </c>
      <c r="J583" s="899">
        <v>2200000</v>
      </c>
      <c r="K583" s="398">
        <v>1099327.94</v>
      </c>
    </row>
    <row r="584" spans="1:11" ht="62.25" customHeight="1" x14ac:dyDescent="0.25">
      <c r="A584" s="382" t="s">
        <v>553</v>
      </c>
      <c r="B584" s="247" t="s">
        <v>859</v>
      </c>
      <c r="C584" s="159" t="s">
        <v>846</v>
      </c>
      <c r="D584" s="159">
        <v>971</v>
      </c>
      <c r="E584" s="382" t="s">
        <v>847</v>
      </c>
      <c r="F584" s="382" t="s">
        <v>467</v>
      </c>
      <c r="G584" s="159">
        <v>244</v>
      </c>
      <c r="H584" s="159"/>
      <c r="I584" s="366">
        <v>7100080</v>
      </c>
      <c r="J584" s="899">
        <v>6375080</v>
      </c>
      <c r="K584" s="398">
        <v>3691138.05</v>
      </c>
    </row>
    <row r="585" spans="1:11" ht="30" x14ac:dyDescent="0.25">
      <c r="A585" s="382" t="s">
        <v>554</v>
      </c>
      <c r="B585" s="164" t="s">
        <v>860</v>
      </c>
      <c r="C585" s="159" t="s">
        <v>846</v>
      </c>
      <c r="D585" s="159">
        <v>971</v>
      </c>
      <c r="E585" s="382" t="s">
        <v>847</v>
      </c>
      <c r="F585" s="382" t="s">
        <v>467</v>
      </c>
      <c r="G585" s="159">
        <v>851</v>
      </c>
      <c r="H585" s="159"/>
      <c r="I585" s="366">
        <v>25000</v>
      </c>
      <c r="J585" s="899">
        <v>25000</v>
      </c>
      <c r="K585" s="398">
        <v>633</v>
      </c>
    </row>
    <row r="586" spans="1:11" ht="30" x14ac:dyDescent="0.25">
      <c r="A586" s="382" t="s">
        <v>555</v>
      </c>
      <c r="B586" s="164" t="s">
        <v>861</v>
      </c>
      <c r="C586" s="159" t="s">
        <v>846</v>
      </c>
      <c r="D586" s="159">
        <v>971</v>
      </c>
      <c r="E586" s="382" t="s">
        <v>847</v>
      </c>
      <c r="F586" s="382" t="s">
        <v>467</v>
      </c>
      <c r="G586" s="159">
        <v>852</v>
      </c>
      <c r="H586" s="159"/>
      <c r="I586" s="366">
        <v>50000</v>
      </c>
      <c r="J586" s="899">
        <v>50000</v>
      </c>
      <c r="K586" s="398">
        <v>1547</v>
      </c>
    </row>
    <row r="587" spans="1:11" ht="30" x14ac:dyDescent="0.25">
      <c r="A587" s="382" t="s">
        <v>862</v>
      </c>
      <c r="B587" s="164" t="s">
        <v>863</v>
      </c>
      <c r="C587" s="159" t="s">
        <v>846</v>
      </c>
      <c r="D587" s="159">
        <v>971</v>
      </c>
      <c r="E587" s="382" t="s">
        <v>847</v>
      </c>
      <c r="F587" s="382" t="s">
        <v>467</v>
      </c>
      <c r="G587" s="159">
        <v>853</v>
      </c>
      <c r="H587" s="159"/>
      <c r="I587" s="366">
        <v>140000</v>
      </c>
      <c r="J587" s="397">
        <v>140000</v>
      </c>
      <c r="K587" s="398">
        <v>122136.64</v>
      </c>
    </row>
    <row r="588" spans="1:11" ht="28.5" x14ac:dyDescent="0.25">
      <c r="A588" s="362" t="s">
        <v>232</v>
      </c>
      <c r="B588" s="499" t="s">
        <v>583</v>
      </c>
      <c r="C588" s="381" t="s">
        <v>846</v>
      </c>
      <c r="D588" s="381">
        <v>971</v>
      </c>
      <c r="E588" s="362" t="s">
        <v>847</v>
      </c>
      <c r="F588" s="362" t="s">
        <v>468</v>
      </c>
      <c r="G588" s="362" t="s">
        <v>193</v>
      </c>
      <c r="H588" s="159"/>
      <c r="I588" s="191">
        <f>I589+I590</f>
        <v>4000000</v>
      </c>
      <c r="J588" s="396">
        <f>SUM(J589:J590)</f>
        <v>4000000</v>
      </c>
      <c r="K588" s="399">
        <f>SUM(K589:K590)</f>
        <v>2927533.72</v>
      </c>
    </row>
    <row r="589" spans="1:11" ht="30" x14ac:dyDescent="0.25">
      <c r="A589" s="382" t="s">
        <v>559</v>
      </c>
      <c r="B589" s="164" t="s">
        <v>864</v>
      </c>
      <c r="C589" s="159" t="s">
        <v>846</v>
      </c>
      <c r="D589" s="159">
        <v>971</v>
      </c>
      <c r="E589" s="382" t="s">
        <v>847</v>
      </c>
      <c r="F589" s="382" t="s">
        <v>468</v>
      </c>
      <c r="G589" s="159">
        <v>247</v>
      </c>
      <c r="H589" s="159"/>
      <c r="I589" s="366">
        <v>3950000</v>
      </c>
      <c r="J589" s="899">
        <v>3947300</v>
      </c>
      <c r="K589" s="398">
        <v>2904104.58</v>
      </c>
    </row>
    <row r="590" spans="1:11" ht="30.75" thickBot="1" x14ac:dyDescent="0.3">
      <c r="A590" s="382" t="s">
        <v>865</v>
      </c>
      <c r="B590" s="164" t="s">
        <v>866</v>
      </c>
      <c r="C590" s="159" t="s">
        <v>846</v>
      </c>
      <c r="D590" s="159">
        <v>971</v>
      </c>
      <c r="E590" s="382" t="s">
        <v>847</v>
      </c>
      <c r="F590" s="382" t="s">
        <v>468</v>
      </c>
      <c r="G590" s="159">
        <v>244</v>
      </c>
      <c r="H590" s="159"/>
      <c r="I590" s="366">
        <v>50000</v>
      </c>
      <c r="J590" s="899">
        <v>52700</v>
      </c>
      <c r="K590" s="398">
        <v>23429.14</v>
      </c>
    </row>
    <row r="591" spans="1:11" ht="58.5" customHeight="1" thickBot="1" x14ac:dyDescent="0.3">
      <c r="A591" s="2271" t="s">
        <v>1503</v>
      </c>
      <c r="B591" s="2272"/>
      <c r="C591" s="2272"/>
      <c r="D591" s="2272"/>
      <c r="E591" s="2272"/>
      <c r="F591" s="2272"/>
      <c r="G591" s="2272"/>
      <c r="H591" s="2272"/>
      <c r="I591" s="2272"/>
      <c r="J591" s="2272"/>
      <c r="K591" s="2273"/>
    </row>
    <row r="592" spans="1:11" ht="34.5" customHeight="1" x14ac:dyDescent="0.25">
      <c r="A592" s="2268">
        <v>1</v>
      </c>
      <c r="B592" s="1424">
        <v>2</v>
      </c>
      <c r="C592" s="1424">
        <v>3</v>
      </c>
      <c r="D592" s="1424">
        <v>4</v>
      </c>
      <c r="E592" s="2269">
        <v>5</v>
      </c>
      <c r="F592" s="2269" t="s">
        <v>295</v>
      </c>
      <c r="G592" s="1424">
        <v>7</v>
      </c>
      <c r="H592" s="1424">
        <v>8</v>
      </c>
      <c r="I592" s="1424">
        <v>9</v>
      </c>
      <c r="J592" s="1424">
        <v>10</v>
      </c>
      <c r="K592" s="2270">
        <v>11</v>
      </c>
    </row>
    <row r="593" spans="1:11" ht="86.25" customHeight="1" x14ac:dyDescent="0.25">
      <c r="A593" s="2314"/>
      <c r="B593" s="101" t="s">
        <v>470</v>
      </c>
      <c r="C593" s="101"/>
      <c r="D593" s="1418"/>
      <c r="E593" s="88"/>
      <c r="F593" s="88"/>
      <c r="G593" s="1427"/>
      <c r="H593" s="89"/>
      <c r="I593" s="1241">
        <f>I594+I598+I602+I605+I607+I612</f>
        <v>51363.96</v>
      </c>
      <c r="J593" s="1241">
        <f>J594+J598+J602+J605+J607+J612</f>
        <v>51363.96</v>
      </c>
      <c r="K593" s="1241">
        <f>K594+K598+K602+K605+K607+K612</f>
        <v>25707.379999999997</v>
      </c>
    </row>
    <row r="594" spans="1:11" ht="54.75" customHeight="1" x14ac:dyDescent="0.25">
      <c r="A594" s="1020">
        <v>1</v>
      </c>
      <c r="B594" s="101" t="s">
        <v>471</v>
      </c>
      <c r="C594" s="101"/>
      <c r="D594" s="384"/>
      <c r="E594" s="88"/>
      <c r="F594" s="88"/>
      <c r="G594" s="957"/>
      <c r="H594" s="89"/>
      <c r="I594" s="1021">
        <f>I595+I596+I597</f>
        <v>5570</v>
      </c>
      <c r="J594" s="1021">
        <f>J595+J596+J597</f>
        <v>5570</v>
      </c>
      <c r="K594" s="1021">
        <f>K595+K596+K597</f>
        <v>955.89</v>
      </c>
    </row>
    <row r="595" spans="1:11" ht="75.75" customHeight="1" x14ac:dyDescent="0.25">
      <c r="A595" s="169" t="s">
        <v>227</v>
      </c>
      <c r="B595" s="402" t="s">
        <v>0</v>
      </c>
      <c r="C595" s="158"/>
      <c r="D595" s="159">
        <v>971</v>
      </c>
      <c r="E595" s="160" t="s">
        <v>195</v>
      </c>
      <c r="F595" s="160" t="s">
        <v>650</v>
      </c>
      <c r="G595" s="160" t="s">
        <v>1</v>
      </c>
      <c r="H595" s="159">
        <v>244</v>
      </c>
      <c r="I595" s="403">
        <v>900</v>
      </c>
      <c r="J595" s="403">
        <v>900</v>
      </c>
      <c r="K595" s="403">
        <v>421.4</v>
      </c>
    </row>
    <row r="596" spans="1:11" ht="45" x14ac:dyDescent="0.25">
      <c r="A596" s="169" t="s">
        <v>230</v>
      </c>
      <c r="B596" s="743" t="s">
        <v>2</v>
      </c>
      <c r="C596" s="1042"/>
      <c r="D596" s="159">
        <v>971</v>
      </c>
      <c r="E596" s="160" t="s">
        <v>195</v>
      </c>
      <c r="F596" s="160" t="s">
        <v>650</v>
      </c>
      <c r="G596" s="160" t="s">
        <v>3</v>
      </c>
      <c r="H596" s="159">
        <v>244</v>
      </c>
      <c r="I596" s="403">
        <v>2500</v>
      </c>
      <c r="J596" s="403">
        <v>2500</v>
      </c>
      <c r="K596" s="403">
        <v>534.49</v>
      </c>
    </row>
    <row r="597" spans="1:11" ht="42" customHeight="1" x14ac:dyDescent="0.25">
      <c r="A597" s="169" t="s">
        <v>232</v>
      </c>
      <c r="B597" s="743" t="s">
        <v>5</v>
      </c>
      <c r="C597" s="1042"/>
      <c r="D597" s="159">
        <v>971</v>
      </c>
      <c r="E597" s="160" t="s">
        <v>195</v>
      </c>
      <c r="F597" s="160" t="s">
        <v>650</v>
      </c>
      <c r="G597" s="160" t="s">
        <v>6</v>
      </c>
      <c r="H597" s="160" t="s">
        <v>652</v>
      </c>
      <c r="I597" s="403">
        <v>2170</v>
      </c>
      <c r="J597" s="403">
        <v>2170</v>
      </c>
      <c r="K597" s="403">
        <v>0</v>
      </c>
    </row>
    <row r="598" spans="1:11" ht="15.75" x14ac:dyDescent="0.25">
      <c r="A598" s="1351" t="s">
        <v>80</v>
      </c>
      <c r="B598" s="1352" t="s">
        <v>7</v>
      </c>
      <c r="C598" s="1092"/>
      <c r="D598" s="1195" t="s">
        <v>193</v>
      </c>
      <c r="E598" s="1195" t="s">
        <v>195</v>
      </c>
      <c r="F598" s="1195" t="s">
        <v>650</v>
      </c>
      <c r="G598" s="1195" t="s">
        <v>8</v>
      </c>
      <c r="H598" s="1195" t="s">
        <v>193</v>
      </c>
      <c r="I598" s="1241">
        <f>I599+I600+I601</f>
        <v>3640.19</v>
      </c>
      <c r="J598" s="1241">
        <f>J599+J600+J601</f>
        <v>3640.19</v>
      </c>
      <c r="K598" s="1241">
        <f>K599+K600+K601</f>
        <v>759.69</v>
      </c>
    </row>
    <row r="599" spans="1:11" ht="30" x14ac:dyDescent="0.25">
      <c r="A599" s="1043" t="s">
        <v>237</v>
      </c>
      <c r="B599" s="808" t="s">
        <v>10</v>
      </c>
      <c r="C599" s="404"/>
      <c r="D599" s="159">
        <v>971</v>
      </c>
      <c r="E599" s="382" t="s">
        <v>195</v>
      </c>
      <c r="F599" s="382" t="s">
        <v>678</v>
      </c>
      <c r="G599" s="382" t="s">
        <v>9</v>
      </c>
      <c r="H599" s="159">
        <v>244</v>
      </c>
      <c r="I599" s="405">
        <v>3200</v>
      </c>
      <c r="J599" s="405">
        <v>3200</v>
      </c>
      <c r="K599" s="638">
        <v>759.69</v>
      </c>
    </row>
    <row r="600" spans="1:11" ht="30" x14ac:dyDescent="0.25">
      <c r="A600" s="1043" t="s">
        <v>240</v>
      </c>
      <c r="B600" s="629" t="s">
        <v>1125</v>
      </c>
      <c r="C600" s="406"/>
      <c r="D600" s="159">
        <v>971</v>
      </c>
      <c r="E600" s="382" t="s">
        <v>195</v>
      </c>
      <c r="F600" s="382" t="s">
        <v>678</v>
      </c>
      <c r="G600" s="382" t="s">
        <v>1126</v>
      </c>
      <c r="H600" s="159">
        <v>243</v>
      </c>
      <c r="I600" s="407">
        <v>340.19</v>
      </c>
      <c r="J600" s="407">
        <v>340.19</v>
      </c>
      <c r="K600" s="182">
        <v>0</v>
      </c>
    </row>
    <row r="601" spans="1:11" s="630" customFormat="1" ht="30" x14ac:dyDescent="0.25">
      <c r="A601" s="183" t="s">
        <v>242</v>
      </c>
      <c r="B601" s="629" t="s">
        <v>1444</v>
      </c>
      <c r="C601" s="634"/>
      <c r="D601" s="633">
        <v>971</v>
      </c>
      <c r="E601" s="632" t="s">
        <v>195</v>
      </c>
      <c r="F601" s="632" t="s">
        <v>678</v>
      </c>
      <c r="G601" s="632" t="s">
        <v>1127</v>
      </c>
      <c r="H601" s="633">
        <v>244</v>
      </c>
      <c r="I601" s="639">
        <v>100</v>
      </c>
      <c r="J601" s="639">
        <v>100</v>
      </c>
      <c r="K601" s="635">
        <v>0</v>
      </c>
    </row>
    <row r="602" spans="1:11" ht="94.5" x14ac:dyDescent="0.25">
      <c r="A602" s="1346" t="s">
        <v>115</v>
      </c>
      <c r="B602" s="106" t="s">
        <v>871</v>
      </c>
      <c r="C602" s="106"/>
      <c r="D602" s="1347" t="s">
        <v>193</v>
      </c>
      <c r="E602" s="1347" t="s">
        <v>670</v>
      </c>
      <c r="F602" s="1347" t="s">
        <v>671</v>
      </c>
      <c r="G602" s="1348" t="s">
        <v>1128</v>
      </c>
      <c r="H602" s="1349" t="s">
        <v>1129</v>
      </c>
      <c r="I602" s="1350">
        <f>I604+I603</f>
        <v>36517.769999999997</v>
      </c>
      <c r="J602" s="1350">
        <f>J604+J603</f>
        <v>36517.769999999997</v>
      </c>
      <c r="K602" s="1350">
        <f>K604+K603</f>
        <v>23124.799999999999</v>
      </c>
    </row>
    <row r="603" spans="1:11" s="630" customFormat="1" ht="112.5" customHeight="1" x14ac:dyDescent="0.25">
      <c r="A603" s="1044" t="s">
        <v>245</v>
      </c>
      <c r="B603" s="808" t="s">
        <v>1133</v>
      </c>
      <c r="C603" s="642"/>
      <c r="D603" s="637" t="s">
        <v>676</v>
      </c>
      <c r="E603" s="637" t="s">
        <v>670</v>
      </c>
      <c r="F603" s="637" t="s">
        <v>671</v>
      </c>
      <c r="G603" s="636" t="s">
        <v>1132</v>
      </c>
      <c r="H603" s="643">
        <v>412</v>
      </c>
      <c r="I603" s="1156">
        <v>22360.799999999999</v>
      </c>
      <c r="J603" s="1156">
        <v>22360.799999999999</v>
      </c>
      <c r="K603" s="644">
        <v>18371.55</v>
      </c>
    </row>
    <row r="604" spans="1:11" ht="118.5" customHeight="1" x14ac:dyDescent="0.25">
      <c r="A604" s="645" t="s">
        <v>786</v>
      </c>
      <c r="B604" s="640" t="s">
        <v>1130</v>
      </c>
      <c r="C604" s="633"/>
      <c r="D604" s="633">
        <v>971</v>
      </c>
      <c r="E604" s="632" t="s">
        <v>670</v>
      </c>
      <c r="F604" s="382" t="s">
        <v>671</v>
      </c>
      <c r="G604" s="636" t="s">
        <v>1131</v>
      </c>
      <c r="H604" s="643">
        <v>244</v>
      </c>
      <c r="I604" s="646">
        <v>14156.97</v>
      </c>
      <c r="J604" s="646">
        <v>14156.97</v>
      </c>
      <c r="K604" s="646">
        <v>4753.25</v>
      </c>
    </row>
    <row r="605" spans="1:11" ht="29.25" x14ac:dyDescent="0.25">
      <c r="A605" s="1342" t="s">
        <v>141</v>
      </c>
      <c r="B605" s="1343" t="s">
        <v>872</v>
      </c>
      <c r="C605" s="1343"/>
      <c r="D605" s="1229" t="s">
        <v>193</v>
      </c>
      <c r="E605" s="1194" t="s">
        <v>195</v>
      </c>
      <c r="F605" s="1194" t="s">
        <v>678</v>
      </c>
      <c r="G605" s="1229" t="s">
        <v>11</v>
      </c>
      <c r="H605" s="1344">
        <v>0</v>
      </c>
      <c r="I605" s="1142">
        <f>I606</f>
        <v>100</v>
      </c>
      <c r="J605" s="1142">
        <f>J606</f>
        <v>100</v>
      </c>
      <c r="K605" s="1142">
        <f>K606</f>
        <v>0</v>
      </c>
    </row>
    <row r="606" spans="1:11" ht="60" x14ac:dyDescent="0.25">
      <c r="A606" s="1345" t="s">
        <v>283</v>
      </c>
      <c r="B606" s="103" t="s">
        <v>12</v>
      </c>
      <c r="C606" s="103"/>
      <c r="D606" s="446">
        <v>971</v>
      </c>
      <c r="E606" s="1186" t="s">
        <v>195</v>
      </c>
      <c r="F606" s="1186" t="s">
        <v>678</v>
      </c>
      <c r="G606" s="1282" t="s">
        <v>11</v>
      </c>
      <c r="H606" s="446">
        <v>244</v>
      </c>
      <c r="I606" s="644">
        <v>100</v>
      </c>
      <c r="J606" s="644">
        <v>100</v>
      </c>
      <c r="K606" s="644">
        <v>0</v>
      </c>
    </row>
    <row r="607" spans="1:11" ht="29.25" x14ac:dyDescent="0.25">
      <c r="A607" s="1346" t="s">
        <v>217</v>
      </c>
      <c r="B607" s="1343" t="s">
        <v>873</v>
      </c>
      <c r="C607" s="1343"/>
      <c r="D607" s="1229" t="s">
        <v>676</v>
      </c>
      <c r="E607" s="1229" t="s">
        <v>195</v>
      </c>
      <c r="F607" s="1229" t="s">
        <v>678</v>
      </c>
      <c r="G607" s="1229" t="s">
        <v>874</v>
      </c>
      <c r="H607" s="1206">
        <v>244</v>
      </c>
      <c r="I607" s="1142">
        <f>I608</f>
        <v>4536</v>
      </c>
      <c r="J607" s="1142">
        <f>J608</f>
        <v>4536</v>
      </c>
      <c r="K607" s="1142">
        <f>K608</f>
        <v>567</v>
      </c>
    </row>
    <row r="608" spans="1:11" x14ac:dyDescent="0.25">
      <c r="A608" s="1591" t="s">
        <v>499</v>
      </c>
      <c r="B608" s="1666" t="s">
        <v>823</v>
      </c>
      <c r="C608" s="1668"/>
      <c r="D608" s="1588">
        <v>971</v>
      </c>
      <c r="E608" s="1589" t="s">
        <v>195</v>
      </c>
      <c r="F608" s="1589" t="s">
        <v>678</v>
      </c>
      <c r="G608" s="1590" t="s">
        <v>874</v>
      </c>
      <c r="H608" s="1588">
        <v>244</v>
      </c>
      <c r="I608" s="1578">
        <v>4536</v>
      </c>
      <c r="J608" s="1578">
        <v>4536</v>
      </c>
      <c r="K608" s="1654">
        <v>567</v>
      </c>
    </row>
    <row r="609" spans="1:11" x14ac:dyDescent="0.25">
      <c r="A609" s="1592"/>
      <c r="B609" s="1667"/>
      <c r="C609" s="1661"/>
      <c r="D609" s="1579"/>
      <c r="E609" s="1579"/>
      <c r="F609" s="1579"/>
      <c r="G609" s="1579"/>
      <c r="H609" s="1579"/>
      <c r="I609" s="1579"/>
      <c r="J609" s="1579"/>
      <c r="K609" s="1655"/>
    </row>
    <row r="610" spans="1:11" x14ac:dyDescent="0.25">
      <c r="A610" s="1592"/>
      <c r="B610" s="1667"/>
      <c r="C610" s="1661"/>
      <c r="D610" s="1579"/>
      <c r="E610" s="1579"/>
      <c r="F610" s="1579"/>
      <c r="G610" s="1579"/>
      <c r="H610" s="1579"/>
      <c r="I610" s="1579"/>
      <c r="J610" s="1579"/>
      <c r="K610" s="1655"/>
    </row>
    <row r="611" spans="1:11" x14ac:dyDescent="0.25">
      <c r="A611" s="1592"/>
      <c r="B611" s="1667"/>
      <c r="C611" s="1662"/>
      <c r="D611" s="1580"/>
      <c r="E611" s="1580"/>
      <c r="F611" s="1580"/>
      <c r="G611" s="1580"/>
      <c r="H611" s="1580"/>
      <c r="I611" s="1580"/>
      <c r="J611" s="1580"/>
      <c r="K611" s="1656"/>
    </row>
    <row r="612" spans="1:11" x14ac:dyDescent="0.25">
      <c r="A612" s="1581" t="s">
        <v>877</v>
      </c>
      <c r="B612" s="1657" t="s">
        <v>875</v>
      </c>
      <c r="C612" s="1660"/>
      <c r="D612" s="1663">
        <v>971</v>
      </c>
      <c r="E612" s="1229" t="s">
        <v>195</v>
      </c>
      <c r="F612" s="1229" t="s">
        <v>678</v>
      </c>
      <c r="G612" s="1663">
        <v>690000000</v>
      </c>
      <c r="H612" s="1663">
        <v>611</v>
      </c>
      <c r="I612" s="1575">
        <f>I616</f>
        <v>1000</v>
      </c>
      <c r="J612" s="1575">
        <f>J616</f>
        <v>1000</v>
      </c>
      <c r="K612" s="1575">
        <f>K616</f>
        <v>300</v>
      </c>
    </row>
    <row r="613" spans="1:11" x14ac:dyDescent="0.25">
      <c r="A613" s="1581"/>
      <c r="B613" s="1658"/>
      <c r="C613" s="1661"/>
      <c r="D613" s="1664"/>
      <c r="E613" s="1229" t="s">
        <v>195</v>
      </c>
      <c r="F613" s="1229" t="s">
        <v>678</v>
      </c>
      <c r="G613" s="1664"/>
      <c r="H613" s="1664"/>
      <c r="I613" s="1576"/>
      <c r="J613" s="1576"/>
      <c r="K613" s="1576"/>
    </row>
    <row r="614" spans="1:11" x14ac:dyDescent="0.25">
      <c r="A614" s="1581"/>
      <c r="B614" s="1658"/>
      <c r="C614" s="1661"/>
      <c r="D614" s="1664"/>
      <c r="E614" s="1229" t="s">
        <v>195</v>
      </c>
      <c r="F614" s="1229" t="s">
        <v>678</v>
      </c>
      <c r="G614" s="1664"/>
      <c r="H614" s="1664"/>
      <c r="I614" s="1576"/>
      <c r="J614" s="1576"/>
      <c r="K614" s="1576"/>
    </row>
    <row r="615" spans="1:11" ht="68.25" customHeight="1" x14ac:dyDescent="0.25">
      <c r="A615" s="1582"/>
      <c r="B615" s="1659"/>
      <c r="C615" s="1662"/>
      <c r="D615" s="1665"/>
      <c r="E615" s="1229" t="s">
        <v>195</v>
      </c>
      <c r="F615" s="1229" t="s">
        <v>678</v>
      </c>
      <c r="G615" s="1665"/>
      <c r="H615" s="1665"/>
      <c r="I615" s="1577"/>
      <c r="J615" s="1577"/>
      <c r="K615" s="1577"/>
    </row>
    <row r="616" spans="1:11" x14ac:dyDescent="0.25">
      <c r="A616" s="1583" t="s">
        <v>297</v>
      </c>
      <c r="B616" s="1646" t="s">
        <v>876</v>
      </c>
      <c r="C616" s="1648"/>
      <c r="D616" s="1651">
        <v>971</v>
      </c>
      <c r="E616" s="1652" t="s">
        <v>195</v>
      </c>
      <c r="F616" s="1652" t="s">
        <v>678</v>
      </c>
      <c r="G616" s="1653">
        <v>690123090</v>
      </c>
      <c r="H616" s="1651">
        <v>611</v>
      </c>
      <c r="I616" s="1643">
        <v>1000</v>
      </c>
      <c r="J616" s="1643">
        <v>1000</v>
      </c>
      <c r="K616" s="1643">
        <v>300</v>
      </c>
    </row>
    <row r="617" spans="1:11" x14ac:dyDescent="0.25">
      <c r="A617" s="1584"/>
      <c r="B617" s="1647"/>
      <c r="C617" s="1649"/>
      <c r="D617" s="1644"/>
      <c r="E617" s="1644"/>
      <c r="F617" s="1644"/>
      <c r="G617" s="1644"/>
      <c r="H617" s="1644"/>
      <c r="I617" s="1644"/>
      <c r="J617" s="1644"/>
      <c r="K617" s="1644"/>
    </row>
    <row r="618" spans="1:11" x14ac:dyDescent="0.25">
      <c r="A618" s="1585"/>
      <c r="B618" s="1647"/>
      <c r="C618" s="1649"/>
      <c r="D618" s="1644"/>
      <c r="E618" s="1644"/>
      <c r="F618" s="1644"/>
      <c r="G618" s="1644"/>
      <c r="H618" s="1644"/>
      <c r="I618" s="1644"/>
      <c r="J618" s="1644"/>
      <c r="K618" s="1644"/>
    </row>
    <row r="619" spans="1:11" x14ac:dyDescent="0.25">
      <c r="A619" s="1585"/>
      <c r="B619" s="1647"/>
      <c r="C619" s="1649"/>
      <c r="D619" s="1644"/>
      <c r="E619" s="1644"/>
      <c r="F619" s="1644"/>
      <c r="G619" s="1644"/>
      <c r="H619" s="1644"/>
      <c r="I619" s="1644"/>
      <c r="J619" s="1644"/>
      <c r="K619" s="1644"/>
    </row>
    <row r="620" spans="1:11" ht="57" customHeight="1" x14ac:dyDescent="0.25">
      <c r="A620" s="1586"/>
      <c r="B620" s="1647"/>
      <c r="C620" s="1650"/>
      <c r="D620" s="1645"/>
      <c r="E620" s="1645"/>
      <c r="F620" s="1645"/>
      <c r="G620" s="1645"/>
      <c r="H620" s="1645"/>
      <c r="I620" s="1645"/>
      <c r="J620" s="1645"/>
      <c r="K620" s="1645"/>
    </row>
    <row r="621" spans="1:11" ht="15.75" x14ac:dyDescent="0.25">
      <c r="A621" s="2315" t="s">
        <v>973</v>
      </c>
      <c r="B621" s="2316"/>
      <c r="C621" s="2316"/>
      <c r="D621" s="2316"/>
      <c r="E621" s="2316"/>
      <c r="F621" s="2316"/>
      <c r="G621" s="2316"/>
      <c r="H621" s="2316"/>
      <c r="I621" s="2316"/>
      <c r="J621" s="2316"/>
      <c r="K621" s="2316"/>
    </row>
    <row r="622" spans="1:11" s="746" customFormat="1" ht="15" customHeight="1" x14ac:dyDescent="0.25">
      <c r="A622" s="2317" t="s">
        <v>543</v>
      </c>
      <c r="B622" s="2317" t="s">
        <v>1236</v>
      </c>
      <c r="C622" s="2317" t="s">
        <v>1237</v>
      </c>
      <c r="D622" s="2318" t="s">
        <v>1238</v>
      </c>
      <c r="E622" s="2319"/>
      <c r="F622" s="2319"/>
      <c r="G622" s="2319"/>
      <c r="H622" s="2320"/>
      <c r="I622" s="2318" t="s">
        <v>1239</v>
      </c>
      <c r="J622" s="2319"/>
      <c r="K622" s="2319"/>
    </row>
    <row r="623" spans="1:11" s="746" customFormat="1" ht="69" customHeight="1" x14ac:dyDescent="0.25">
      <c r="A623" s="2321"/>
      <c r="B623" s="2321"/>
      <c r="C623" s="2321"/>
      <c r="D623" s="2295" t="s">
        <v>643</v>
      </c>
      <c r="E623" s="2318" t="s">
        <v>644</v>
      </c>
      <c r="F623" s="2320"/>
      <c r="G623" s="2295" t="s">
        <v>1240</v>
      </c>
      <c r="H623" s="2295" t="s">
        <v>646</v>
      </c>
      <c r="I623" s="2295" t="s">
        <v>1492</v>
      </c>
      <c r="J623" s="2295" t="s">
        <v>1575</v>
      </c>
      <c r="K623" s="2295" t="s">
        <v>1576</v>
      </c>
    </row>
    <row r="624" spans="1:11" ht="78" customHeight="1" x14ac:dyDescent="0.25">
      <c r="A624" s="767">
        <v>1</v>
      </c>
      <c r="B624" s="767" t="s">
        <v>893</v>
      </c>
      <c r="C624" s="756" t="s">
        <v>1227</v>
      </c>
      <c r="D624" s="762">
        <v>971</v>
      </c>
      <c r="E624" s="760" t="s">
        <v>702</v>
      </c>
      <c r="F624" s="769" t="s">
        <v>649</v>
      </c>
      <c r="G624" s="762">
        <v>1790100000</v>
      </c>
      <c r="H624" s="755"/>
      <c r="I624" s="763">
        <f>I625+I626+I627+I628+I629</f>
        <v>50</v>
      </c>
      <c r="J624" s="763">
        <f>J625+J626+J627+J628+J629</f>
        <v>50</v>
      </c>
      <c r="K624" s="763">
        <f>K625+K626+K627+K628+K629</f>
        <v>0</v>
      </c>
    </row>
    <row r="625" spans="1:11" ht="48.75" customHeight="1" x14ac:dyDescent="0.25">
      <c r="A625" s="768" t="s">
        <v>545</v>
      </c>
      <c r="B625" s="768" t="s">
        <v>894</v>
      </c>
      <c r="C625" s="753" t="s">
        <v>1227</v>
      </c>
      <c r="D625" s="757">
        <v>971</v>
      </c>
      <c r="E625" s="758" t="s">
        <v>702</v>
      </c>
      <c r="F625" s="761" t="s">
        <v>649</v>
      </c>
      <c r="G625" s="757">
        <v>1790128010</v>
      </c>
      <c r="H625" s="757">
        <v>244</v>
      </c>
      <c r="I625" s="764">
        <v>35</v>
      </c>
      <c r="J625" s="764">
        <v>35</v>
      </c>
      <c r="K625" s="764">
        <v>0</v>
      </c>
    </row>
    <row r="626" spans="1:11" ht="41.25" customHeight="1" x14ac:dyDescent="0.25">
      <c r="A626" s="768" t="s">
        <v>547</v>
      </c>
      <c r="B626" s="768" t="s">
        <v>1228</v>
      </c>
      <c r="C626" s="753" t="s">
        <v>1227</v>
      </c>
      <c r="D626" s="757">
        <v>971</v>
      </c>
      <c r="E626" s="758" t="s">
        <v>702</v>
      </c>
      <c r="F626" s="761" t="s">
        <v>649</v>
      </c>
      <c r="G626" s="757">
        <v>1790128010</v>
      </c>
      <c r="H626" s="757">
        <v>244</v>
      </c>
      <c r="I626" s="764">
        <v>5</v>
      </c>
      <c r="J626" s="764">
        <v>5</v>
      </c>
      <c r="K626" s="764">
        <v>0</v>
      </c>
    </row>
    <row r="627" spans="1:11" ht="90" x14ac:dyDescent="0.25">
      <c r="A627" s="768" t="s">
        <v>548</v>
      </c>
      <c r="B627" s="768" t="s">
        <v>895</v>
      </c>
      <c r="C627" s="753" t="s">
        <v>1227</v>
      </c>
      <c r="D627" s="757">
        <v>971</v>
      </c>
      <c r="E627" s="758" t="s">
        <v>702</v>
      </c>
      <c r="F627" s="761" t="s">
        <v>649</v>
      </c>
      <c r="G627" s="757">
        <v>1790128010</v>
      </c>
      <c r="H627" s="757">
        <v>244</v>
      </c>
      <c r="I627" s="764">
        <v>5</v>
      </c>
      <c r="J627" s="764">
        <v>5</v>
      </c>
      <c r="K627" s="764">
        <v>0</v>
      </c>
    </row>
    <row r="628" spans="1:11" ht="45" x14ac:dyDescent="0.25">
      <c r="A628" s="768" t="s">
        <v>549</v>
      </c>
      <c r="B628" s="768" t="s">
        <v>1229</v>
      </c>
      <c r="C628" s="753" t="s">
        <v>1227</v>
      </c>
      <c r="D628" s="757">
        <v>971</v>
      </c>
      <c r="E628" s="758" t="s">
        <v>702</v>
      </c>
      <c r="F628" s="761" t="s">
        <v>649</v>
      </c>
      <c r="G628" s="757">
        <v>1790128010</v>
      </c>
      <c r="H628" s="757">
        <v>244</v>
      </c>
      <c r="I628" s="764">
        <v>5</v>
      </c>
      <c r="J628" s="764">
        <v>5</v>
      </c>
      <c r="K628" s="764">
        <v>0</v>
      </c>
    </row>
    <row r="629" spans="1:11" ht="90" x14ac:dyDescent="0.25">
      <c r="A629" s="768" t="s">
        <v>48</v>
      </c>
      <c r="B629" s="768" t="s">
        <v>1230</v>
      </c>
      <c r="C629" s="753" t="s">
        <v>1227</v>
      </c>
      <c r="D629" s="757">
        <v>971</v>
      </c>
      <c r="E629" s="758" t="s">
        <v>702</v>
      </c>
      <c r="F629" s="761" t="s">
        <v>649</v>
      </c>
      <c r="G629" s="757">
        <v>1790128010</v>
      </c>
      <c r="H629" s="757">
        <v>244</v>
      </c>
      <c r="I629" s="764">
        <v>0</v>
      </c>
      <c r="J629" s="764">
        <v>0</v>
      </c>
      <c r="K629" s="765">
        <v>0</v>
      </c>
    </row>
    <row r="630" spans="1:11" ht="28.5" x14ac:dyDescent="0.25">
      <c r="A630" s="767" t="s">
        <v>80</v>
      </c>
      <c r="B630" s="767" t="s">
        <v>896</v>
      </c>
      <c r="C630" s="756" t="s">
        <v>1227</v>
      </c>
      <c r="D630" s="759">
        <v>971</v>
      </c>
      <c r="E630" s="758" t="s">
        <v>702</v>
      </c>
      <c r="F630" s="761" t="s">
        <v>649</v>
      </c>
      <c r="G630" s="759">
        <v>1790200000</v>
      </c>
      <c r="H630" s="759">
        <v>244</v>
      </c>
      <c r="I630" s="766">
        <f>I631+I632</f>
        <v>50</v>
      </c>
      <c r="J630" s="766">
        <f>J631+J632</f>
        <v>50</v>
      </c>
      <c r="K630" s="766">
        <f>K631+K632</f>
        <v>0</v>
      </c>
    </row>
    <row r="631" spans="1:11" x14ac:dyDescent="0.25">
      <c r="A631" s="768" t="s">
        <v>590</v>
      </c>
      <c r="B631" s="768" t="s">
        <v>897</v>
      </c>
      <c r="C631" s="753" t="s">
        <v>1227</v>
      </c>
      <c r="D631" s="757">
        <v>971</v>
      </c>
      <c r="E631" s="758" t="s">
        <v>702</v>
      </c>
      <c r="F631" s="761" t="s">
        <v>649</v>
      </c>
      <c r="G631" s="757">
        <v>1790228020</v>
      </c>
      <c r="H631" s="757">
        <v>244</v>
      </c>
      <c r="I631" s="764">
        <v>5</v>
      </c>
      <c r="J631" s="764">
        <v>5</v>
      </c>
      <c r="K631" s="764">
        <v>0</v>
      </c>
    </row>
    <row r="632" spans="1:11" ht="30" x14ac:dyDescent="0.25">
      <c r="A632" s="768" t="s">
        <v>585</v>
      </c>
      <c r="B632" s="768" t="s">
        <v>1231</v>
      </c>
      <c r="C632" s="753" t="s">
        <v>1227</v>
      </c>
      <c r="D632" s="757">
        <v>971</v>
      </c>
      <c r="E632" s="758" t="s">
        <v>702</v>
      </c>
      <c r="F632" s="761" t="s">
        <v>649</v>
      </c>
      <c r="G632" s="757">
        <v>1790228020</v>
      </c>
      <c r="H632" s="757">
        <v>244</v>
      </c>
      <c r="I632" s="764">
        <v>45</v>
      </c>
      <c r="J632" s="764">
        <v>45</v>
      </c>
      <c r="K632" s="764">
        <v>0</v>
      </c>
    </row>
    <row r="633" spans="1:11" ht="42.75" x14ac:dyDescent="0.25">
      <c r="A633" s="767" t="s">
        <v>115</v>
      </c>
      <c r="B633" s="767" t="s">
        <v>1232</v>
      </c>
      <c r="C633" s="756" t="s">
        <v>1227</v>
      </c>
      <c r="D633" s="759"/>
      <c r="E633" s="758"/>
      <c r="F633" s="761"/>
      <c r="G633" s="759"/>
      <c r="H633" s="759"/>
      <c r="I633" s="766">
        <f>I634+I635</f>
        <v>250</v>
      </c>
      <c r="J633" s="766">
        <f>J634+J635</f>
        <v>250</v>
      </c>
      <c r="K633" s="766">
        <f>K634+K635</f>
        <v>70.849999999999994</v>
      </c>
    </row>
    <row r="634" spans="1:11" ht="30" x14ac:dyDescent="0.25">
      <c r="A634" s="768" t="s">
        <v>595</v>
      </c>
      <c r="B634" s="768" t="s">
        <v>1233</v>
      </c>
      <c r="C634" s="753" t="s">
        <v>1227</v>
      </c>
      <c r="D634" s="757">
        <v>971</v>
      </c>
      <c r="E634" s="758" t="s">
        <v>702</v>
      </c>
      <c r="F634" s="761" t="s">
        <v>649</v>
      </c>
      <c r="G634" s="757">
        <v>1790328030</v>
      </c>
      <c r="H634" s="757">
        <v>244</v>
      </c>
      <c r="I634" s="764">
        <v>0</v>
      </c>
      <c r="J634" s="764">
        <v>0</v>
      </c>
      <c r="K634" s="764">
        <v>0</v>
      </c>
    </row>
    <row r="635" spans="1:11" ht="30" x14ac:dyDescent="0.25">
      <c r="A635" s="792" t="s">
        <v>786</v>
      </c>
      <c r="B635" s="768" t="s">
        <v>1234</v>
      </c>
      <c r="C635" s="753" t="s">
        <v>1227</v>
      </c>
      <c r="D635" s="757">
        <v>971</v>
      </c>
      <c r="E635" s="758" t="s">
        <v>702</v>
      </c>
      <c r="F635" s="758" t="s">
        <v>649</v>
      </c>
      <c r="G635" s="757">
        <v>1790328030</v>
      </c>
      <c r="H635" s="757">
        <v>244</v>
      </c>
      <c r="I635" s="764">
        <v>250</v>
      </c>
      <c r="J635" s="764">
        <v>250</v>
      </c>
      <c r="K635" s="764">
        <v>70.849999999999994</v>
      </c>
    </row>
    <row r="636" spans="1:11" ht="15.75" x14ac:dyDescent="0.25">
      <c r="A636" s="1587" t="s">
        <v>1235</v>
      </c>
      <c r="B636" s="1587"/>
      <c r="C636" s="1587"/>
      <c r="D636" s="1587"/>
      <c r="E636" s="1587"/>
      <c r="F636" s="1587"/>
      <c r="G636" s="1587"/>
      <c r="H636" s="1587"/>
      <c r="I636" s="791">
        <f>I630+I624+I633</f>
        <v>350</v>
      </c>
      <c r="J636" s="791">
        <f>J630+J624+J633</f>
        <v>350</v>
      </c>
      <c r="K636" s="791">
        <f>K633+K630+K624</f>
        <v>70.849999999999994</v>
      </c>
    </row>
    <row r="637" spans="1:11" ht="15.75" x14ac:dyDescent="0.25">
      <c r="A637" s="2322" t="s">
        <v>1590</v>
      </c>
      <c r="B637" s="2323"/>
      <c r="C637" s="2323"/>
      <c r="D637" s="2323"/>
      <c r="E637" s="2323"/>
      <c r="F637" s="2323"/>
      <c r="G637" s="2323"/>
      <c r="H637" s="2323"/>
      <c r="I637" s="2323"/>
      <c r="J637" s="2323"/>
      <c r="K637" s="2323"/>
    </row>
    <row r="638" spans="1:11" x14ac:dyDescent="0.25">
      <c r="A638" s="2324" t="s">
        <v>543</v>
      </c>
      <c r="B638" s="2324" t="s">
        <v>1236</v>
      </c>
      <c r="C638" s="2324" t="s">
        <v>1237</v>
      </c>
      <c r="D638" s="2324" t="s">
        <v>1238</v>
      </c>
      <c r="E638" s="2324"/>
      <c r="F638" s="2324"/>
      <c r="G638" s="2324"/>
      <c r="H638" s="2324"/>
      <c r="I638" s="2324" t="s">
        <v>1239</v>
      </c>
      <c r="J638" s="2324"/>
      <c r="K638" s="2324"/>
    </row>
    <row r="639" spans="1:11" ht="72" customHeight="1" x14ac:dyDescent="0.25">
      <c r="A639" s="2324"/>
      <c r="B639" s="2324"/>
      <c r="C639" s="2324"/>
      <c r="D639" s="2325" t="s">
        <v>643</v>
      </c>
      <c r="E639" s="2324" t="s">
        <v>644</v>
      </c>
      <c r="F639" s="2324"/>
      <c r="G639" s="2325" t="s">
        <v>1240</v>
      </c>
      <c r="H639" s="2325" t="s">
        <v>646</v>
      </c>
      <c r="I639" s="2325" t="s">
        <v>1492</v>
      </c>
      <c r="J639" s="2325" t="s">
        <v>1575</v>
      </c>
      <c r="K639" s="2325" t="s">
        <v>1576</v>
      </c>
    </row>
    <row r="640" spans="1:11" ht="39" customHeight="1" x14ac:dyDescent="0.25">
      <c r="A640" s="1341" t="s">
        <v>546</v>
      </c>
      <c r="B640" s="1036" t="s">
        <v>1522</v>
      </c>
      <c r="C640" s="1341" t="s">
        <v>1524</v>
      </c>
      <c r="D640" s="1340"/>
      <c r="E640" s="1340"/>
      <c r="F640" s="1340"/>
      <c r="G640" s="1340"/>
      <c r="H640" s="1340"/>
      <c r="I640" s="1337">
        <f>I641</f>
        <v>1330</v>
      </c>
      <c r="J640" s="1337">
        <f>J641</f>
        <v>1330</v>
      </c>
      <c r="K640" s="1337">
        <f>K641</f>
        <v>0</v>
      </c>
    </row>
    <row r="641" spans="1:11" x14ac:dyDescent="0.25">
      <c r="A641" s="171" t="s">
        <v>545</v>
      </c>
      <c r="B641" s="1210" t="s">
        <v>1523</v>
      </c>
      <c r="C641" s="641"/>
      <c r="D641" s="641">
        <v>971</v>
      </c>
      <c r="E641" s="631" t="s">
        <v>692</v>
      </c>
      <c r="F641" s="631" t="s">
        <v>195</v>
      </c>
      <c r="G641" s="631" t="s">
        <v>1525</v>
      </c>
      <c r="H641" s="631" t="s">
        <v>652</v>
      </c>
      <c r="I641" s="1165">
        <v>1330</v>
      </c>
      <c r="J641" s="1165">
        <v>1330</v>
      </c>
      <c r="K641" s="1165">
        <v>0</v>
      </c>
    </row>
    <row r="642" spans="1:11" x14ac:dyDescent="0.25">
      <c r="A642" s="1854" t="s">
        <v>1235</v>
      </c>
      <c r="B642" s="1855"/>
      <c r="C642" s="1855"/>
      <c r="D642" s="1855"/>
      <c r="E642" s="1855"/>
      <c r="F642" s="1855"/>
      <c r="G642" s="1855"/>
      <c r="H642" s="1855"/>
      <c r="I642" s="1337">
        <f>I640</f>
        <v>1330</v>
      </c>
      <c r="J642" s="1337">
        <f>J640</f>
        <v>1330</v>
      </c>
      <c r="K642" s="1337">
        <f>K640</f>
        <v>0</v>
      </c>
    </row>
    <row r="643" spans="1:11" x14ac:dyDescent="0.25">
      <c r="A643" s="1013"/>
      <c r="B643" s="1358"/>
      <c r="C643" s="1013"/>
      <c r="D643" s="1013"/>
      <c r="E643" s="1013"/>
      <c r="F643" s="1013"/>
      <c r="G643" s="1013"/>
      <c r="H643" s="1013"/>
      <c r="I643" s="1013"/>
      <c r="J643" s="1013"/>
      <c r="K643" s="1013"/>
    </row>
    <row r="644" spans="1:11" x14ac:dyDescent="0.25">
      <c r="A644" s="1013"/>
      <c r="B644" s="1358"/>
      <c r="C644" s="1013"/>
      <c r="D644" s="1013"/>
      <c r="E644" s="1013"/>
      <c r="F644" s="1013"/>
      <c r="G644" s="1013"/>
      <c r="H644" s="1013"/>
      <c r="I644" s="1013"/>
      <c r="J644" s="1013"/>
      <c r="K644" s="1013"/>
    </row>
    <row r="645" spans="1:11" x14ac:dyDescent="0.25">
      <c r="A645" s="1013"/>
      <c r="B645" s="1358"/>
      <c r="C645" s="1013"/>
      <c r="D645" s="1013"/>
      <c r="E645" s="1013"/>
      <c r="F645" s="1013"/>
      <c r="G645" s="1013"/>
      <c r="H645" s="1013"/>
      <c r="I645" s="1013"/>
      <c r="J645" s="1013"/>
      <c r="K645" s="1013"/>
    </row>
    <row r="646" spans="1:11" x14ac:dyDescent="0.25">
      <c r="A646" s="1013"/>
      <c r="B646" s="1358"/>
      <c r="C646" s="1013"/>
      <c r="D646" s="1013"/>
      <c r="E646" s="1013"/>
      <c r="F646" s="1013"/>
      <c r="G646" s="1013"/>
      <c r="H646" s="1013"/>
      <c r="I646" s="1013"/>
      <c r="J646" s="1013"/>
      <c r="K646" s="1013"/>
    </row>
    <row r="647" spans="1:11" x14ac:dyDescent="0.25">
      <c r="B647" s="444"/>
    </row>
    <row r="648" spans="1:11" x14ac:dyDescent="0.25">
      <c r="B648" s="444"/>
    </row>
    <row r="649" spans="1:11" x14ac:dyDescent="0.25">
      <c r="B649" s="444"/>
    </row>
    <row r="650" spans="1:11" x14ac:dyDescent="0.25">
      <c r="B650" s="444"/>
    </row>
    <row r="651" spans="1:11" x14ac:dyDescent="0.25">
      <c r="B651" s="444"/>
    </row>
    <row r="652" spans="1:11" x14ac:dyDescent="0.25">
      <c r="B652" s="444"/>
    </row>
    <row r="653" spans="1:11" x14ac:dyDescent="0.25">
      <c r="B653" s="444"/>
    </row>
    <row r="654" spans="1:11" x14ac:dyDescent="0.25">
      <c r="B654" s="444"/>
    </row>
    <row r="655" spans="1:11" x14ac:dyDescent="0.25">
      <c r="B655" s="444"/>
    </row>
  </sheetData>
  <mergeCells count="427">
    <mergeCell ref="B488:B491"/>
    <mergeCell ref="A488:A491"/>
    <mergeCell ref="C488:C491"/>
    <mergeCell ref="I465:I467"/>
    <mergeCell ref="J465:J467"/>
    <mergeCell ref="K465:K467"/>
    <mergeCell ref="H465:H467"/>
    <mergeCell ref="G465:G467"/>
    <mergeCell ref="F465:F467"/>
    <mergeCell ref="E465:E467"/>
    <mergeCell ref="D465:D467"/>
    <mergeCell ref="C465:C467"/>
    <mergeCell ref="C258:C259"/>
    <mergeCell ref="C299:C301"/>
    <mergeCell ref="C302:C304"/>
    <mergeCell ref="A638:A639"/>
    <mergeCell ref="B638:B639"/>
    <mergeCell ref="C638:C639"/>
    <mergeCell ref="D638:H638"/>
    <mergeCell ref="I638:K638"/>
    <mergeCell ref="E639:F639"/>
    <mergeCell ref="I411:I412"/>
    <mergeCell ref="I427:K427"/>
    <mergeCell ref="K419:K420"/>
    <mergeCell ref="J411:J412"/>
    <mergeCell ref="B337:B339"/>
    <mergeCell ref="A337:A339"/>
    <mergeCell ref="D337:D339"/>
    <mergeCell ref="E337:E339"/>
    <mergeCell ref="F337:F339"/>
    <mergeCell ref="C337:C339"/>
    <mergeCell ref="C334:C336"/>
    <mergeCell ref="C331:C333"/>
    <mergeCell ref="C340:C342"/>
    <mergeCell ref="B340:B342"/>
    <mergeCell ref="A340:A342"/>
    <mergeCell ref="A642:H642"/>
    <mergeCell ref="A346:A348"/>
    <mergeCell ref="B346:B348"/>
    <mergeCell ref="C346:C348"/>
    <mergeCell ref="D346:D348"/>
    <mergeCell ref="E346:E348"/>
    <mergeCell ref="F346:F348"/>
    <mergeCell ref="F360:F364"/>
    <mergeCell ref="E360:E364"/>
    <mergeCell ref="H411:H412"/>
    <mergeCell ref="D427:H427"/>
    <mergeCell ref="A399:A401"/>
    <mergeCell ref="B399:B401"/>
    <mergeCell ref="H400:H401"/>
    <mergeCell ref="A637:K637"/>
    <mergeCell ref="A416:B416"/>
    <mergeCell ref="E400:F400"/>
    <mergeCell ref="G400:G401"/>
    <mergeCell ref="C418:C420"/>
    <mergeCell ref="D418:H418"/>
    <mergeCell ref="A417:K417"/>
    <mergeCell ref="A418:A420"/>
    <mergeCell ref="I418:K418"/>
    <mergeCell ref="A409:K409"/>
    <mergeCell ref="D340:D342"/>
    <mergeCell ref="E340:E342"/>
    <mergeCell ref="F340:F342"/>
    <mergeCell ref="B343:B345"/>
    <mergeCell ref="C343:C345"/>
    <mergeCell ref="D343:D345"/>
    <mergeCell ref="E343:E345"/>
    <mergeCell ref="F343:F345"/>
    <mergeCell ref="A343:A345"/>
    <mergeCell ref="B263:B266"/>
    <mergeCell ref="A263:A266"/>
    <mergeCell ref="C263:C266"/>
    <mergeCell ref="D263:D266"/>
    <mergeCell ref="E263:E266"/>
    <mergeCell ref="F263:F266"/>
    <mergeCell ref="D309:D310"/>
    <mergeCell ref="A334:A336"/>
    <mergeCell ref="B334:B336"/>
    <mergeCell ref="A290:A291"/>
    <mergeCell ref="B290:B291"/>
    <mergeCell ref="A292:A293"/>
    <mergeCell ref="B292:B293"/>
    <mergeCell ref="B308:B310"/>
    <mergeCell ref="C328:C330"/>
    <mergeCell ref="G263:G266"/>
    <mergeCell ref="H263:H266"/>
    <mergeCell ref="A388:A389"/>
    <mergeCell ref="J441:J442"/>
    <mergeCell ref="K441:K442"/>
    <mergeCell ref="B457:B461"/>
    <mergeCell ref="A299:A301"/>
    <mergeCell ref="B302:B304"/>
    <mergeCell ref="A302:A304"/>
    <mergeCell ref="B321:B323"/>
    <mergeCell ref="A321:A323"/>
    <mergeCell ref="B328:B330"/>
    <mergeCell ref="A328:A330"/>
    <mergeCell ref="A331:A333"/>
    <mergeCell ref="B331:B333"/>
    <mergeCell ref="A307:K307"/>
    <mergeCell ref="I308:K308"/>
    <mergeCell ref="I309:I310"/>
    <mergeCell ref="J309:J310"/>
    <mergeCell ref="K309:K310"/>
    <mergeCell ref="B388:B389"/>
    <mergeCell ref="B299:B301"/>
    <mergeCell ref="C308:C310"/>
    <mergeCell ref="D308:H308"/>
    <mergeCell ref="B241:B242"/>
    <mergeCell ref="A510:K510"/>
    <mergeCell ref="A570:B570"/>
    <mergeCell ref="A462:A463"/>
    <mergeCell ref="B462:B463"/>
    <mergeCell ref="A529:K529"/>
    <mergeCell ref="A534:B534"/>
    <mergeCell ref="G553:G555"/>
    <mergeCell ref="I518:I519"/>
    <mergeCell ref="J518:J519"/>
    <mergeCell ref="K518:K519"/>
    <mergeCell ref="D518:D519"/>
    <mergeCell ref="E518:E519"/>
    <mergeCell ref="F518:F519"/>
    <mergeCell ref="G518:G519"/>
    <mergeCell ref="H518:H519"/>
    <mergeCell ref="K469:K473"/>
    <mergeCell ref="A469:A473"/>
    <mergeCell ref="A465:A468"/>
    <mergeCell ref="E309:F309"/>
    <mergeCell ref="G309:G310"/>
    <mergeCell ref="H309:H310"/>
    <mergeCell ref="D82:H82"/>
    <mergeCell ref="B97:B98"/>
    <mergeCell ref="A100:A107"/>
    <mergeCell ref="A241:A242"/>
    <mergeCell ref="A200:A204"/>
    <mergeCell ref="A205:A206"/>
    <mergeCell ref="A207:A209"/>
    <mergeCell ref="A211:A214"/>
    <mergeCell ref="D233:H233"/>
    <mergeCell ref="E224:F224"/>
    <mergeCell ref="C223:C225"/>
    <mergeCell ref="B233:B238"/>
    <mergeCell ref="A233:A238"/>
    <mergeCell ref="B131:B133"/>
    <mergeCell ref="D166:H166"/>
    <mergeCell ref="C171:C177"/>
    <mergeCell ref="D179:H179"/>
    <mergeCell ref="B227:B232"/>
    <mergeCell ref="A227:A232"/>
    <mergeCell ref="A112:A114"/>
    <mergeCell ref="A140:A142"/>
    <mergeCell ref="B140:B142"/>
    <mergeCell ref="D134:H134"/>
    <mergeCell ref="D125:H125"/>
    <mergeCell ref="C112:C114"/>
    <mergeCell ref="D127:H127"/>
    <mergeCell ref="D130:H130"/>
    <mergeCell ref="A131:A133"/>
    <mergeCell ref="A195:K195"/>
    <mergeCell ref="A196:A199"/>
    <mergeCell ref="A158:A159"/>
    <mergeCell ref="B158:B159"/>
    <mergeCell ref="A171:A177"/>
    <mergeCell ref="B171:B177"/>
    <mergeCell ref="A181:K181"/>
    <mergeCell ref="D123:H123"/>
    <mergeCell ref="A121:A122"/>
    <mergeCell ref="A119:A120"/>
    <mergeCell ref="B119:B120"/>
    <mergeCell ref="B121:B122"/>
    <mergeCell ref="D116:H116"/>
    <mergeCell ref="B112:B114"/>
    <mergeCell ref="D163:H163"/>
    <mergeCell ref="D169:H169"/>
    <mergeCell ref="D143:H143"/>
    <mergeCell ref="D161:H161"/>
    <mergeCell ref="I197:I198"/>
    <mergeCell ref="A194:B194"/>
    <mergeCell ref="A69:A70"/>
    <mergeCell ref="B69:B70"/>
    <mergeCell ref="A93:A94"/>
    <mergeCell ref="B93:B94"/>
    <mergeCell ref="C93:C94"/>
    <mergeCell ref="A97:A98"/>
    <mergeCell ref="C100:C107"/>
    <mergeCell ref="C109:C110"/>
    <mergeCell ref="A109:A110"/>
    <mergeCell ref="B109:B110"/>
    <mergeCell ref="B100:B107"/>
    <mergeCell ref="B76:B81"/>
    <mergeCell ref="A76:A81"/>
    <mergeCell ref="K4:K5"/>
    <mergeCell ref="B12:B15"/>
    <mergeCell ref="A2:K2"/>
    <mergeCell ref="I3:K3"/>
    <mergeCell ref="D4:D5"/>
    <mergeCell ref="B3:B5"/>
    <mergeCell ref="A6:K6"/>
    <mergeCell ref="A8:A11"/>
    <mergeCell ref="A12:A15"/>
    <mergeCell ref="D3:H3"/>
    <mergeCell ref="B8:B11"/>
    <mergeCell ref="C3:C5"/>
    <mergeCell ref="A3:A5"/>
    <mergeCell ref="J4:J5"/>
    <mergeCell ref="E4:F4"/>
    <mergeCell ref="G4:G5"/>
    <mergeCell ref="H4:H5"/>
    <mergeCell ref="I4:I5"/>
    <mergeCell ref="D16:H16"/>
    <mergeCell ref="A60:A63"/>
    <mergeCell ref="C25:H25"/>
    <mergeCell ref="B20:B21"/>
    <mergeCell ref="A20:A21"/>
    <mergeCell ref="C20:C21"/>
    <mergeCell ref="A36:A42"/>
    <mergeCell ref="B36:B42"/>
    <mergeCell ref="C36:C42"/>
    <mergeCell ref="D52:H52"/>
    <mergeCell ref="A44:A45"/>
    <mergeCell ref="B44:B45"/>
    <mergeCell ref="A57:A59"/>
    <mergeCell ref="B57:B59"/>
    <mergeCell ref="B47:B49"/>
    <mergeCell ref="B60:B63"/>
    <mergeCell ref="D54:H54"/>
    <mergeCell ref="D56:H56"/>
    <mergeCell ref="C44:C45"/>
    <mergeCell ref="A47:A49"/>
    <mergeCell ref="C47:C49"/>
    <mergeCell ref="D197:D198"/>
    <mergeCell ref="K197:K198"/>
    <mergeCell ref="H197:H198"/>
    <mergeCell ref="J197:J198"/>
    <mergeCell ref="F197:F198"/>
    <mergeCell ref="G197:G198"/>
    <mergeCell ref="E197:E198"/>
    <mergeCell ref="I200:I201"/>
    <mergeCell ref="J200:J201"/>
    <mergeCell ref="K200:K201"/>
    <mergeCell ref="H200:H201"/>
    <mergeCell ref="E200:E201"/>
    <mergeCell ref="F200:F201"/>
    <mergeCell ref="B200:B201"/>
    <mergeCell ref="I224:I225"/>
    <mergeCell ref="I223:K223"/>
    <mergeCell ref="G200:G201"/>
    <mergeCell ref="B213:B214"/>
    <mergeCell ref="A222:K222"/>
    <mergeCell ref="A215:A216"/>
    <mergeCell ref="D200:D201"/>
    <mergeCell ref="C200:C201"/>
    <mergeCell ref="J224:J225"/>
    <mergeCell ref="K224:K225"/>
    <mergeCell ref="A223:A225"/>
    <mergeCell ref="G224:G225"/>
    <mergeCell ref="H224:H225"/>
    <mergeCell ref="D224:D225"/>
    <mergeCell ref="B223:B225"/>
    <mergeCell ref="D223:H223"/>
    <mergeCell ref="D249:H249"/>
    <mergeCell ref="A251:K251"/>
    <mergeCell ref="A248:A249"/>
    <mergeCell ref="B248:B249"/>
    <mergeCell ref="D248:H248"/>
    <mergeCell ref="A252:A254"/>
    <mergeCell ref="B252:B254"/>
    <mergeCell ref="C252:C254"/>
    <mergeCell ref="D252:H252"/>
    <mergeCell ref="I252:K252"/>
    <mergeCell ref="D253:D254"/>
    <mergeCell ref="E253:F253"/>
    <mergeCell ref="G253:G254"/>
    <mergeCell ref="H253:H254"/>
    <mergeCell ref="A258:A259"/>
    <mergeCell ref="I253:I254"/>
    <mergeCell ref="J253:J254"/>
    <mergeCell ref="B258:B259"/>
    <mergeCell ref="A308:A310"/>
    <mergeCell ref="H360:H364"/>
    <mergeCell ref="B430:B434"/>
    <mergeCell ref="A427:A429"/>
    <mergeCell ref="B427:B429"/>
    <mergeCell ref="C427:C429"/>
    <mergeCell ref="B418:B420"/>
    <mergeCell ref="A392:A393"/>
    <mergeCell ref="B392:B393"/>
    <mergeCell ref="A398:K398"/>
    <mergeCell ref="C399:C401"/>
    <mergeCell ref="D399:H399"/>
    <mergeCell ref="A410:A412"/>
    <mergeCell ref="B410:B412"/>
    <mergeCell ref="C410:C412"/>
    <mergeCell ref="D410:H410"/>
    <mergeCell ref="I410:K410"/>
    <mergeCell ref="D411:D412"/>
    <mergeCell ref="I399:K399"/>
    <mergeCell ref="D400:D401"/>
    <mergeCell ref="J428:J429"/>
    <mergeCell ref="K428:K429"/>
    <mergeCell ref="J419:J420"/>
    <mergeCell ref="G411:G412"/>
    <mergeCell ref="D419:D420"/>
    <mergeCell ref="E419:F419"/>
    <mergeCell ref="G419:G420"/>
    <mergeCell ref="H419:H420"/>
    <mergeCell ref="D428:D429"/>
    <mergeCell ref="E428:F428"/>
    <mergeCell ref="G428:G429"/>
    <mergeCell ref="H428:H429"/>
    <mergeCell ref="I428:I429"/>
    <mergeCell ref="I419:I420"/>
    <mergeCell ref="I360:I364"/>
    <mergeCell ref="J360:J364"/>
    <mergeCell ref="K360:K364"/>
    <mergeCell ref="G360:G364"/>
    <mergeCell ref="E411:F411"/>
    <mergeCell ref="A360:A364"/>
    <mergeCell ref="D360:D364"/>
    <mergeCell ref="B396:B397"/>
    <mergeCell ref="A396:A397"/>
    <mergeCell ref="K400:K401"/>
    <mergeCell ref="K411:K412"/>
    <mergeCell ref="A390:A391"/>
    <mergeCell ref="B390:B391"/>
    <mergeCell ref="A402:B402"/>
    <mergeCell ref="I400:I401"/>
    <mergeCell ref="J400:J401"/>
    <mergeCell ref="I469:I473"/>
    <mergeCell ref="I435:I438"/>
    <mergeCell ref="D441:D442"/>
    <mergeCell ref="E441:E442"/>
    <mergeCell ref="F441:F442"/>
    <mergeCell ref="G441:G442"/>
    <mergeCell ref="H441:H442"/>
    <mergeCell ref="I441:I442"/>
    <mergeCell ref="G435:G438"/>
    <mergeCell ref="H435:H438"/>
    <mergeCell ref="D469:D473"/>
    <mergeCell ref="E469:E473"/>
    <mergeCell ref="F469:F473"/>
    <mergeCell ref="A1:K1"/>
    <mergeCell ref="K616:K620"/>
    <mergeCell ref="B616:B620"/>
    <mergeCell ref="C616:C620"/>
    <mergeCell ref="D616:D620"/>
    <mergeCell ref="E616:E620"/>
    <mergeCell ref="F616:F620"/>
    <mergeCell ref="G616:G620"/>
    <mergeCell ref="H616:H620"/>
    <mergeCell ref="I616:I620"/>
    <mergeCell ref="J616:J620"/>
    <mergeCell ref="K608:K611"/>
    <mergeCell ref="B612:B615"/>
    <mergeCell ref="C612:C615"/>
    <mergeCell ref="D612:D615"/>
    <mergeCell ref="G612:G615"/>
    <mergeCell ref="H612:H615"/>
    <mergeCell ref="I612:I615"/>
    <mergeCell ref="B608:B611"/>
    <mergeCell ref="C608:C611"/>
    <mergeCell ref="C196:C199"/>
    <mergeCell ref="C202:C204"/>
    <mergeCell ref="K253:K254"/>
    <mergeCell ref="B469:B473"/>
    <mergeCell ref="B518:B519"/>
    <mergeCell ref="A518:A519"/>
    <mergeCell ref="C518:C519"/>
    <mergeCell ref="A425:B425"/>
    <mergeCell ref="A441:A442"/>
    <mergeCell ref="B441:B442"/>
    <mergeCell ref="F435:F438"/>
    <mergeCell ref="D435:D438"/>
    <mergeCell ref="E435:E438"/>
    <mergeCell ref="A435:A438"/>
    <mergeCell ref="A430:A434"/>
    <mergeCell ref="B435:B438"/>
    <mergeCell ref="A426:K426"/>
    <mergeCell ref="K435:K438"/>
    <mergeCell ref="C435:C438"/>
    <mergeCell ref="J435:J438"/>
    <mergeCell ref="J469:J473"/>
    <mergeCell ref="A457:A461"/>
    <mergeCell ref="B452:B456"/>
    <mergeCell ref="A452:A456"/>
    <mergeCell ref="B465:B468"/>
    <mergeCell ref="C469:C473"/>
    <mergeCell ref="G469:G473"/>
    <mergeCell ref="H469:H473"/>
    <mergeCell ref="I530:K530"/>
    <mergeCell ref="A616:A620"/>
    <mergeCell ref="A636:H636"/>
    <mergeCell ref="A622:A623"/>
    <mergeCell ref="B622:B623"/>
    <mergeCell ref="C622:C623"/>
    <mergeCell ref="D622:H622"/>
    <mergeCell ref="D608:D611"/>
    <mergeCell ref="E608:E611"/>
    <mergeCell ref="F608:F611"/>
    <mergeCell ref="G608:G611"/>
    <mergeCell ref="H608:H611"/>
    <mergeCell ref="A608:A611"/>
    <mergeCell ref="A621:K621"/>
    <mergeCell ref="B138:B139"/>
    <mergeCell ref="A138:A139"/>
    <mergeCell ref="I622:K622"/>
    <mergeCell ref="E623:F623"/>
    <mergeCell ref="A520:K520"/>
    <mergeCell ref="A521:A522"/>
    <mergeCell ref="B521:B522"/>
    <mergeCell ref="C521:C522"/>
    <mergeCell ref="D521:H521"/>
    <mergeCell ref="I521:K521"/>
    <mergeCell ref="E522:F522"/>
    <mergeCell ref="A535:K535"/>
    <mergeCell ref="A591:K591"/>
    <mergeCell ref="J612:J615"/>
    <mergeCell ref="K612:K615"/>
    <mergeCell ref="J608:J611"/>
    <mergeCell ref="A612:A615"/>
    <mergeCell ref="A571:K571"/>
    <mergeCell ref="I608:I611"/>
    <mergeCell ref="E531:F531"/>
    <mergeCell ref="A530:A531"/>
    <mergeCell ref="B530:B531"/>
    <mergeCell ref="C530:C531"/>
    <mergeCell ref="D530:H530"/>
  </mergeCells>
  <phoneticPr fontId="0" type="noConversion"/>
  <pageMargins left="0.23622047244094491" right="0.23622047244094491" top="0.74803149606299213" bottom="0.74803149606299213" header="0.31496062992125984" footer="0.31496062992125984"/>
  <pageSetup paperSize="9" scale="45" fitToHeight="0" orientation="portrait" r:id="rId1"/>
  <rowBreaks count="1" manualBreakCount="1">
    <brk id="59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E097F-5F35-45B8-9CB0-686310626D6D}">
  <sheetPr>
    <tabColor rgb="FFC00000"/>
  </sheetPr>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2A62E-FE4C-4898-AEAE-9DF641BB124A}">
  <sheetPr>
    <tabColor rgb="FFC00000"/>
  </sheetPr>
  <dimension ref="A1"/>
  <sheetViews>
    <sheetView workbookViewId="0"/>
  </sheetViews>
  <sheetFormatPr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J976"/>
  <sheetViews>
    <sheetView tabSelected="1" topLeftCell="A907" zoomScaleNormal="100" workbookViewId="0">
      <selection activeCell="J917" sqref="J917"/>
    </sheetView>
  </sheetViews>
  <sheetFormatPr defaultColWidth="9.140625" defaultRowHeight="15" x14ac:dyDescent="0.25"/>
  <cols>
    <col min="1" max="1" width="10" style="1" customWidth="1"/>
    <col min="2" max="2" width="47.42578125" style="1" customWidth="1"/>
    <col min="3" max="3" width="23.7109375" style="1" customWidth="1"/>
    <col min="4" max="4" width="19.28515625" style="1" customWidth="1"/>
    <col min="5" max="5" width="18.7109375" style="1" customWidth="1"/>
    <col min="6" max="6" width="19.7109375" style="11" customWidth="1"/>
    <col min="7" max="7" width="7.85546875" style="12" customWidth="1"/>
    <col min="8" max="16384" width="9.140625" style="1"/>
  </cols>
  <sheetData>
    <row r="1" spans="1:6" ht="20.25" customHeight="1" x14ac:dyDescent="0.25">
      <c r="A1" s="43"/>
      <c r="B1" s="43"/>
      <c r="C1" s="43"/>
      <c r="D1" s="43"/>
      <c r="E1" s="2009" t="s">
        <v>706</v>
      </c>
      <c r="F1" s="2009"/>
    </row>
    <row r="2" spans="1:6" ht="96.6" customHeight="1" thickBot="1" x14ac:dyDescent="0.3">
      <c r="A2" s="43"/>
      <c r="B2" s="2018" t="s">
        <v>1591</v>
      </c>
      <c r="C2" s="2018"/>
      <c r="D2" s="2018"/>
      <c r="E2" s="2018"/>
      <c r="F2" s="184"/>
    </row>
    <row r="3" spans="1:6" ht="33.75" customHeight="1" x14ac:dyDescent="0.25">
      <c r="A3" s="2010" t="s">
        <v>543</v>
      </c>
      <c r="B3" s="2012" t="s">
        <v>544</v>
      </c>
      <c r="C3" s="2014" t="s">
        <v>560</v>
      </c>
      <c r="D3" s="2012" t="s">
        <v>581</v>
      </c>
      <c r="E3" s="2016" t="s">
        <v>580</v>
      </c>
      <c r="F3" s="185"/>
    </row>
    <row r="4" spans="1:6" ht="56.25" customHeight="1" thickBot="1" x14ac:dyDescent="0.3">
      <c r="A4" s="2011"/>
      <c r="B4" s="2013"/>
      <c r="C4" s="2015"/>
      <c r="D4" s="2013"/>
      <c r="E4" s="2017"/>
      <c r="F4" s="185"/>
    </row>
    <row r="5" spans="1:6" ht="18.75" customHeight="1" thickBot="1" x14ac:dyDescent="0.3">
      <c r="A5" s="2022" t="s">
        <v>1406</v>
      </c>
      <c r="B5" s="2023"/>
      <c r="C5" s="2023"/>
      <c r="D5" s="2023"/>
      <c r="E5" s="2024"/>
      <c r="F5" s="185"/>
    </row>
    <row r="6" spans="1:6" ht="15" customHeight="1" thickBot="1" x14ac:dyDescent="0.3">
      <c r="A6" s="1203">
        <v>1</v>
      </c>
      <c r="B6" s="1293">
        <v>2</v>
      </c>
      <c r="C6" s="1293">
        <v>3</v>
      </c>
      <c r="D6" s="1204">
        <v>4</v>
      </c>
      <c r="E6" s="1205">
        <v>5</v>
      </c>
      <c r="F6" s="185"/>
    </row>
    <row r="7" spans="1:6" ht="13.9" customHeight="1" thickBot="1" x14ac:dyDescent="0.3">
      <c r="A7" s="2025"/>
      <c r="B7" s="2028" t="s">
        <v>1504</v>
      </c>
      <c r="C7" s="1294" t="s">
        <v>636</v>
      </c>
      <c r="D7" s="1295">
        <f>D8+D9+D10</f>
        <v>829991650.02999997</v>
      </c>
      <c r="E7" s="1295">
        <f>E8+E9+E10</f>
        <v>416578343.24000001</v>
      </c>
      <c r="F7" s="184"/>
    </row>
    <row r="8" spans="1:6" ht="54.75" customHeight="1" x14ac:dyDescent="0.25">
      <c r="A8" s="2026"/>
      <c r="B8" s="2029"/>
      <c r="C8" s="1296" t="s">
        <v>577</v>
      </c>
      <c r="D8" s="1297">
        <f>D12+D50</f>
        <v>86276934.289999992</v>
      </c>
      <c r="E8" s="1297">
        <f>E12+E50</f>
        <v>21940507.829999998</v>
      </c>
      <c r="F8" s="184"/>
    </row>
    <row r="9" spans="1:6" ht="65.25" customHeight="1" x14ac:dyDescent="0.25">
      <c r="A9" s="2026"/>
      <c r="B9" s="2029"/>
      <c r="C9" s="1298" t="s">
        <v>578</v>
      </c>
      <c r="D9" s="1299">
        <f>D13+D51+D113</f>
        <v>413635248.10999995</v>
      </c>
      <c r="E9" s="1299">
        <f>E13+E51+E113</f>
        <v>232834034.81000003</v>
      </c>
      <c r="F9" s="184"/>
    </row>
    <row r="10" spans="1:6" ht="51.75" customHeight="1" thickBot="1" x14ac:dyDescent="0.3">
      <c r="A10" s="2027"/>
      <c r="B10" s="2030"/>
      <c r="C10" s="1300" t="s">
        <v>637</v>
      </c>
      <c r="D10" s="1301">
        <f>D14+D52+D114+D135</f>
        <v>330079467.63</v>
      </c>
      <c r="E10" s="1301">
        <f>E14+E52+E114+E135</f>
        <v>161803800.59999999</v>
      </c>
      <c r="F10" s="184"/>
    </row>
    <row r="11" spans="1:6" ht="13.5" customHeight="1" thickBot="1" x14ac:dyDescent="0.3">
      <c r="A11" s="1598" t="s">
        <v>546</v>
      </c>
      <c r="B11" s="2028" t="s">
        <v>1505</v>
      </c>
      <c r="C11" s="1230" t="s">
        <v>636</v>
      </c>
      <c r="D11" s="1231">
        <f>D12+D13+D14</f>
        <v>208181977.88</v>
      </c>
      <c r="E11" s="1231">
        <f>E12+E13+E14</f>
        <v>88690919.11999999</v>
      </c>
      <c r="F11" s="184"/>
    </row>
    <row r="12" spans="1:6" ht="45" x14ac:dyDescent="0.25">
      <c r="A12" s="1986"/>
      <c r="B12" s="2029"/>
      <c r="C12" s="340" t="s">
        <v>577</v>
      </c>
      <c r="D12" s="79">
        <f>D47</f>
        <v>0</v>
      </c>
      <c r="E12" s="79">
        <f>E47</f>
        <v>0</v>
      </c>
      <c r="F12" s="184"/>
    </row>
    <row r="13" spans="1:6" ht="45" customHeight="1" x14ac:dyDescent="0.25">
      <c r="A13" s="1986"/>
      <c r="B13" s="2029"/>
      <c r="C13" s="977" t="s">
        <v>578</v>
      </c>
      <c r="D13" s="80">
        <f>D38+D39+D40+D44+D48+D21</f>
        <v>120485869</v>
      </c>
      <c r="E13" s="80">
        <f>E38+E39+E40+E44+E48+E21</f>
        <v>47132705.079999991</v>
      </c>
      <c r="F13" s="184"/>
    </row>
    <row r="14" spans="1:6" ht="30" customHeight="1" x14ac:dyDescent="0.25">
      <c r="A14" s="1987"/>
      <c r="B14" s="2030"/>
      <c r="C14" s="1407" t="s">
        <v>637</v>
      </c>
      <c r="D14" s="1080">
        <f>D16+D17+D18+D19+D20+D24+D25+D26+D27+D28+D29+D30+D31+D32+D33+D34+D35+D36+D37+D42+D46+D22</f>
        <v>87696108.88000001</v>
      </c>
      <c r="E14" s="1080">
        <f>E16+E17+E18+E19+E20+E24+E25+E26+E27+E28+E29+E30+E31+E32+E33+E34+E35+E36+E37+E42+E46+E22</f>
        <v>41558214.039999999</v>
      </c>
      <c r="F14" s="184"/>
    </row>
    <row r="15" spans="1:6" ht="43.5" thickBot="1" x14ac:dyDescent="0.3">
      <c r="A15" s="102" t="s">
        <v>545</v>
      </c>
      <c r="B15" s="1410" t="s">
        <v>619</v>
      </c>
      <c r="C15" s="1410"/>
      <c r="D15" s="1402">
        <f>D16+D17+D18+D19+D20+D21+D22</f>
        <v>3571505.03</v>
      </c>
      <c r="E15" s="1402">
        <f>E16+E17+E18+E19+E20+E21+E22</f>
        <v>197630</v>
      </c>
      <c r="F15" s="184"/>
    </row>
    <row r="16" spans="1:6" ht="30" x14ac:dyDescent="0.25">
      <c r="A16" s="296" t="s">
        <v>561</v>
      </c>
      <c r="B16" s="286" t="s">
        <v>620</v>
      </c>
      <c r="C16" s="286" t="s">
        <v>637</v>
      </c>
      <c r="D16" s="294">
        <v>270708</v>
      </c>
      <c r="E16" s="299">
        <v>138720</v>
      </c>
      <c r="F16" s="184"/>
    </row>
    <row r="17" spans="1:7" ht="45" x14ac:dyDescent="0.25">
      <c r="A17" s="288" t="s">
        <v>562</v>
      </c>
      <c r="B17" s="268" t="s">
        <v>1114</v>
      </c>
      <c r="C17" s="268" t="s">
        <v>637</v>
      </c>
      <c r="D17" s="289">
        <v>46494</v>
      </c>
      <c r="E17" s="624">
        <v>20910</v>
      </c>
      <c r="F17" s="184"/>
    </row>
    <row r="18" spans="1:7" ht="30" x14ac:dyDescent="0.25">
      <c r="A18" s="288" t="s">
        <v>563</v>
      </c>
      <c r="B18" s="609" t="s">
        <v>621</v>
      </c>
      <c r="C18" s="609" t="s">
        <v>637</v>
      </c>
      <c r="D18" s="289">
        <v>0</v>
      </c>
      <c r="E18" s="624">
        <v>0</v>
      </c>
      <c r="F18" s="184"/>
    </row>
    <row r="19" spans="1:7" ht="45" x14ac:dyDescent="0.25">
      <c r="A19" s="288" t="s">
        <v>842</v>
      </c>
      <c r="B19" s="268" t="s">
        <v>622</v>
      </c>
      <c r="C19" s="268" t="s">
        <v>637</v>
      </c>
      <c r="D19" s="289">
        <v>224000</v>
      </c>
      <c r="E19" s="289">
        <v>24000</v>
      </c>
      <c r="F19" s="184"/>
    </row>
    <row r="20" spans="1:7" ht="45.75" thickBot="1" x14ac:dyDescent="0.3">
      <c r="A20" s="297" t="s">
        <v>843</v>
      </c>
      <c r="B20" s="572" t="s">
        <v>1055</v>
      </c>
      <c r="C20" s="572" t="s">
        <v>637</v>
      </c>
      <c r="D20" s="298">
        <v>0</v>
      </c>
      <c r="E20" s="1071">
        <v>0</v>
      </c>
      <c r="F20" s="184"/>
    </row>
    <row r="21" spans="1:7" s="883" customFormat="1" ht="60.75" thickBot="1" x14ac:dyDescent="0.3">
      <c r="A21" s="297" t="s">
        <v>1253</v>
      </c>
      <c r="B21" s="1064" t="s">
        <v>1407</v>
      </c>
      <c r="C21" s="290" t="s">
        <v>578</v>
      </c>
      <c r="D21" s="627">
        <v>3000000</v>
      </c>
      <c r="E21" s="289">
        <v>13860</v>
      </c>
      <c r="F21" s="894"/>
      <c r="G21" s="884"/>
    </row>
    <row r="22" spans="1:7" s="883" customFormat="1" ht="60.75" thickBot="1" x14ac:dyDescent="0.3">
      <c r="A22" s="297" t="s">
        <v>1311</v>
      </c>
      <c r="B22" s="1064" t="s">
        <v>1407</v>
      </c>
      <c r="C22" s="572" t="s">
        <v>637</v>
      </c>
      <c r="D22" s="627">
        <v>30303.03</v>
      </c>
      <c r="E22" s="289">
        <v>140</v>
      </c>
      <c r="F22" s="894"/>
      <c r="G22" s="884"/>
    </row>
    <row r="23" spans="1:7" ht="43.5" thickBot="1" x14ac:dyDescent="0.3">
      <c r="A23" s="102" t="s">
        <v>547</v>
      </c>
      <c r="B23" s="1410" t="s">
        <v>623</v>
      </c>
      <c r="C23" s="1410"/>
      <c r="D23" s="1402">
        <f>SUM(D24:D40)</f>
        <v>203150472.85000002</v>
      </c>
      <c r="E23" s="1402">
        <f>SUM(E24:E40)</f>
        <v>88003289.120000005</v>
      </c>
      <c r="F23" s="184"/>
    </row>
    <row r="24" spans="1:7" ht="30" x14ac:dyDescent="0.25">
      <c r="A24" s="296" t="s">
        <v>550</v>
      </c>
      <c r="B24" s="286" t="s">
        <v>575</v>
      </c>
      <c r="C24" s="286" t="s">
        <v>637</v>
      </c>
      <c r="D24" s="80">
        <v>66170.8</v>
      </c>
      <c r="E24" s="186">
        <v>52250</v>
      </c>
      <c r="F24" s="184"/>
    </row>
    <row r="25" spans="1:7" ht="45" x14ac:dyDescent="0.25">
      <c r="A25" s="288" t="s">
        <v>551</v>
      </c>
      <c r="B25" s="268" t="s">
        <v>1031</v>
      </c>
      <c r="C25" s="268" t="s">
        <v>637</v>
      </c>
      <c r="D25" s="80">
        <v>12000</v>
      </c>
      <c r="E25" s="186">
        <v>9250</v>
      </c>
      <c r="F25" s="184"/>
    </row>
    <row r="26" spans="1:7" ht="30" x14ac:dyDescent="0.25">
      <c r="A26" s="288" t="s">
        <v>552</v>
      </c>
      <c r="B26" s="268" t="s">
        <v>624</v>
      </c>
      <c r="C26" s="268" t="s">
        <v>637</v>
      </c>
      <c r="D26" s="80">
        <v>1370250</v>
      </c>
      <c r="E26" s="186">
        <v>135602.32</v>
      </c>
      <c r="F26" s="184"/>
    </row>
    <row r="27" spans="1:7" ht="30" x14ac:dyDescent="0.25">
      <c r="A27" s="288" t="s">
        <v>553</v>
      </c>
      <c r="B27" s="268" t="s">
        <v>1032</v>
      </c>
      <c r="C27" s="268" t="s">
        <v>637</v>
      </c>
      <c r="D27" s="80">
        <v>207500</v>
      </c>
      <c r="E27" s="186">
        <v>29049.200000000001</v>
      </c>
      <c r="F27" s="184"/>
    </row>
    <row r="28" spans="1:7" ht="45" x14ac:dyDescent="0.25">
      <c r="A28" s="288" t="s">
        <v>554</v>
      </c>
      <c r="B28" s="602" t="s">
        <v>625</v>
      </c>
      <c r="C28" s="602" t="s">
        <v>637</v>
      </c>
      <c r="D28" s="80">
        <v>13500</v>
      </c>
      <c r="E28" s="186">
        <v>5500</v>
      </c>
      <c r="F28" s="184"/>
    </row>
    <row r="29" spans="1:7" ht="60" x14ac:dyDescent="0.25">
      <c r="A29" s="288" t="s">
        <v>555</v>
      </c>
      <c r="B29" s="602" t="s">
        <v>1115</v>
      </c>
      <c r="C29" s="602" t="s">
        <v>637</v>
      </c>
      <c r="D29" s="80">
        <v>1500</v>
      </c>
      <c r="E29" s="80">
        <v>1500</v>
      </c>
      <c r="F29" s="184"/>
    </row>
    <row r="30" spans="1:7" ht="30" x14ac:dyDescent="0.25">
      <c r="A30" s="288" t="s">
        <v>556</v>
      </c>
      <c r="B30" s="268" t="s">
        <v>576</v>
      </c>
      <c r="C30" s="268" t="s">
        <v>637</v>
      </c>
      <c r="D30" s="80">
        <v>240000</v>
      </c>
      <c r="E30" s="186">
        <v>123334.9</v>
      </c>
      <c r="F30" s="184"/>
    </row>
    <row r="31" spans="1:7" ht="30" x14ac:dyDescent="0.25">
      <c r="A31" s="288" t="s">
        <v>557</v>
      </c>
      <c r="B31" s="268" t="s">
        <v>1034</v>
      </c>
      <c r="C31" s="268" t="s">
        <v>637</v>
      </c>
      <c r="D31" s="80">
        <v>28680</v>
      </c>
      <c r="E31" s="186">
        <v>7250</v>
      </c>
      <c r="F31" s="184"/>
    </row>
    <row r="32" spans="1:7" ht="30" x14ac:dyDescent="0.25">
      <c r="A32" s="288" t="s">
        <v>558</v>
      </c>
      <c r="B32" s="268" t="s">
        <v>718</v>
      </c>
      <c r="C32" s="268" t="s">
        <v>637</v>
      </c>
      <c r="D32" s="80">
        <v>0</v>
      </c>
      <c r="E32" s="186">
        <v>0</v>
      </c>
      <c r="F32" s="184"/>
    </row>
    <row r="33" spans="1:10" ht="45" x14ac:dyDescent="0.25">
      <c r="A33" s="288" t="s">
        <v>1035</v>
      </c>
      <c r="B33" s="268" t="s">
        <v>1042</v>
      </c>
      <c r="C33" s="268" t="s">
        <v>637</v>
      </c>
      <c r="D33" s="80">
        <v>0</v>
      </c>
      <c r="E33" s="80">
        <v>0</v>
      </c>
      <c r="F33" s="184"/>
    </row>
    <row r="34" spans="1:10" ht="45" x14ac:dyDescent="0.25">
      <c r="A34" s="288" t="s">
        <v>1036</v>
      </c>
      <c r="B34" s="268" t="s">
        <v>626</v>
      </c>
      <c r="C34" s="268" t="s">
        <v>637</v>
      </c>
      <c r="D34" s="80">
        <v>55298765.200000003</v>
      </c>
      <c r="E34" s="186">
        <v>26486866.710000001</v>
      </c>
      <c r="F34" s="184"/>
    </row>
    <row r="35" spans="1:10" ht="105" x14ac:dyDescent="0.25">
      <c r="A35" s="288" t="s">
        <v>1037</v>
      </c>
      <c r="B35" s="268" t="s">
        <v>1043</v>
      </c>
      <c r="C35" s="268" t="s">
        <v>637</v>
      </c>
      <c r="D35" s="80">
        <v>13237109.119999999</v>
      </c>
      <c r="E35" s="186">
        <v>5623487.79</v>
      </c>
      <c r="F35" s="184"/>
    </row>
    <row r="36" spans="1:10" ht="30" x14ac:dyDescent="0.25">
      <c r="A36" s="288" t="s">
        <v>1038</v>
      </c>
      <c r="B36" s="268" t="s">
        <v>583</v>
      </c>
      <c r="C36" s="268" t="s">
        <v>637</v>
      </c>
      <c r="D36" s="80">
        <v>13748578.140000001</v>
      </c>
      <c r="E36" s="186">
        <v>7573860.7699999996</v>
      </c>
      <c r="F36" s="184"/>
    </row>
    <row r="37" spans="1:10" ht="90" x14ac:dyDescent="0.25">
      <c r="A37" s="288" t="s">
        <v>1039</v>
      </c>
      <c r="B37" s="328" t="s">
        <v>1044</v>
      </c>
      <c r="C37" s="268" t="s">
        <v>637</v>
      </c>
      <c r="D37" s="80">
        <v>2850550.59</v>
      </c>
      <c r="E37" s="186">
        <v>1326492.3500000001</v>
      </c>
      <c r="F37" s="184"/>
    </row>
    <row r="38" spans="1:10" ht="75" x14ac:dyDescent="0.25">
      <c r="A38" s="288" t="s">
        <v>1040</v>
      </c>
      <c r="B38" s="268" t="s">
        <v>574</v>
      </c>
      <c r="C38" s="268" t="s">
        <v>578</v>
      </c>
      <c r="D38" s="80">
        <v>93543841</v>
      </c>
      <c r="E38" s="186">
        <v>38862678.549999997</v>
      </c>
      <c r="F38" s="184"/>
    </row>
    <row r="39" spans="1:10" ht="135" x14ac:dyDescent="0.25">
      <c r="A39" s="288" t="s">
        <v>1041</v>
      </c>
      <c r="B39" s="328" t="s">
        <v>1045</v>
      </c>
      <c r="C39" s="268" t="s">
        <v>578</v>
      </c>
      <c r="D39" s="80">
        <v>17028300</v>
      </c>
      <c r="E39" s="186">
        <v>6506586.1200000001</v>
      </c>
      <c r="F39" s="184"/>
    </row>
    <row r="40" spans="1:10" ht="90.75" thickBot="1" x14ac:dyDescent="0.3">
      <c r="A40" s="297" t="s">
        <v>1046</v>
      </c>
      <c r="B40" s="572" t="s">
        <v>75</v>
      </c>
      <c r="C40" s="572" t="s">
        <v>578</v>
      </c>
      <c r="D40" s="80">
        <v>5503728</v>
      </c>
      <c r="E40" s="186">
        <v>1259580.4099999999</v>
      </c>
      <c r="F40" s="184"/>
    </row>
    <row r="41" spans="1:10" ht="38.25" customHeight="1" x14ac:dyDescent="0.25">
      <c r="A41" s="102" t="s">
        <v>548</v>
      </c>
      <c r="B41" s="1410" t="s">
        <v>107</v>
      </c>
      <c r="C41" s="1410"/>
      <c r="D41" s="1402">
        <f>D42</f>
        <v>50000</v>
      </c>
      <c r="E41" s="1402">
        <f>E42</f>
        <v>0</v>
      </c>
      <c r="F41" s="184"/>
    </row>
    <row r="42" spans="1:10" ht="52.5" customHeight="1" x14ac:dyDescent="0.25">
      <c r="A42" s="625" t="s">
        <v>559</v>
      </c>
      <c r="B42" s="977" t="s">
        <v>109</v>
      </c>
      <c r="C42" s="520" t="s">
        <v>637</v>
      </c>
      <c r="D42" s="80">
        <v>50000</v>
      </c>
      <c r="E42" s="80">
        <v>0</v>
      </c>
      <c r="F42" s="184"/>
    </row>
    <row r="43" spans="1:10" ht="28.5" x14ac:dyDescent="0.25">
      <c r="A43" s="107" t="s">
        <v>234</v>
      </c>
      <c r="B43" s="1410" t="s">
        <v>1116</v>
      </c>
      <c r="C43" s="520"/>
      <c r="D43" s="1402">
        <f>D44</f>
        <v>1410000</v>
      </c>
      <c r="E43" s="2326">
        <f>E44</f>
        <v>490000</v>
      </c>
      <c r="F43" s="184"/>
    </row>
    <row r="44" spans="1:10" ht="106.5" customHeight="1" x14ac:dyDescent="0.25">
      <c r="A44" s="625" t="s">
        <v>78</v>
      </c>
      <c r="B44" s="53" t="s">
        <v>76</v>
      </c>
      <c r="C44" s="268" t="s">
        <v>578</v>
      </c>
      <c r="D44" s="80">
        <v>1410000</v>
      </c>
      <c r="E44" s="80">
        <v>490000</v>
      </c>
      <c r="F44" s="184"/>
    </row>
    <row r="45" spans="1:10" ht="87.75" customHeight="1" x14ac:dyDescent="0.25">
      <c r="A45" s="102" t="s">
        <v>4</v>
      </c>
      <c r="B45" s="1192" t="s">
        <v>77</v>
      </c>
      <c r="C45" s="315" t="s">
        <v>637</v>
      </c>
      <c r="D45" s="916">
        <f>D46+D47+D48</f>
        <v>0</v>
      </c>
      <c r="E45" s="916">
        <f>E46+E47+E48</f>
        <v>0</v>
      </c>
      <c r="F45" s="184"/>
      <c r="G45" s="1050"/>
    </row>
    <row r="46" spans="1:10" ht="37.5" customHeight="1" x14ac:dyDescent="0.25">
      <c r="A46" s="2031" t="s">
        <v>1053</v>
      </c>
      <c r="B46" s="2019" t="s">
        <v>79</v>
      </c>
      <c r="C46" s="520" t="s">
        <v>637</v>
      </c>
      <c r="D46" s="287">
        <v>0</v>
      </c>
      <c r="E46" s="287">
        <v>0</v>
      </c>
      <c r="F46" s="1072"/>
      <c r="G46" s="1072"/>
      <c r="I46" s="1013"/>
      <c r="J46" s="1013"/>
    </row>
    <row r="47" spans="1:10" ht="52.5" customHeight="1" x14ac:dyDescent="0.25">
      <c r="A47" s="2032"/>
      <c r="B47" s="2020"/>
      <c r="C47" s="246" t="s">
        <v>577</v>
      </c>
      <c r="D47" s="287">
        <v>0</v>
      </c>
      <c r="E47" s="287">
        <v>0</v>
      </c>
      <c r="F47" s="184"/>
      <c r="G47" s="1050"/>
    </row>
    <row r="48" spans="1:10" ht="47.25" customHeight="1" thickBot="1" x14ac:dyDescent="0.3">
      <c r="A48" s="2033"/>
      <c r="B48" s="2021"/>
      <c r="C48" s="61" t="s">
        <v>578</v>
      </c>
      <c r="D48" s="80">
        <v>0</v>
      </c>
      <c r="E48" s="80">
        <v>0</v>
      </c>
      <c r="F48" s="184"/>
    </row>
    <row r="49" spans="1:7" ht="21.75" customHeight="1" thickBot="1" x14ac:dyDescent="0.3">
      <c r="A49" s="2327" t="s">
        <v>80</v>
      </c>
      <c r="B49" s="2328" t="s">
        <v>1506</v>
      </c>
      <c r="C49" s="253" t="s">
        <v>636</v>
      </c>
      <c r="D49" s="2216">
        <f>D50+D51+D52</f>
        <v>538719408.88999987</v>
      </c>
      <c r="E49" s="2216">
        <f>E50+E51+E52</f>
        <v>287127244.88</v>
      </c>
      <c r="F49" s="184"/>
    </row>
    <row r="50" spans="1:7" ht="30" customHeight="1" x14ac:dyDescent="0.25">
      <c r="A50" s="2329"/>
      <c r="B50" s="2330"/>
      <c r="C50" s="977" t="s">
        <v>577</v>
      </c>
      <c r="D50" s="79">
        <f>D64+D78+D79+D80+D92+D94+D111</f>
        <v>86276934.289999992</v>
      </c>
      <c r="E50" s="79">
        <f>E78+E79+E80+E92+E94+E105+E111+E66</f>
        <v>21940507.829999998</v>
      </c>
      <c r="F50" s="184"/>
    </row>
    <row r="51" spans="1:7" ht="45" customHeight="1" x14ac:dyDescent="0.25">
      <c r="A51" s="2329"/>
      <c r="B51" s="2330"/>
      <c r="C51" s="977" t="s">
        <v>578</v>
      </c>
      <c r="D51" s="80">
        <f>D65+D87+D88+D90+D91+D93+D95+D100+D101+D107</f>
        <v>288216671.15999997</v>
      </c>
      <c r="E51" s="80">
        <f>E87+E88+E90+E91+E93+E95+E101+E106+E108+E109</f>
        <v>183531447.45000005</v>
      </c>
      <c r="F51" s="184"/>
    </row>
    <row r="52" spans="1:7" ht="30.75" customHeight="1" thickBot="1" x14ac:dyDescent="0.3">
      <c r="A52" s="2331"/>
      <c r="B52" s="2332"/>
      <c r="C52" s="977" t="s">
        <v>637</v>
      </c>
      <c r="D52" s="1232">
        <f>D54+D55+D56+D57+D58+D59+D60+D61+D62+D63+D66+D68+D69+D70+D71+D72+D73+D74+D75+D76+D76+D77+D81+D82+D83+D84+D85+D86+D96+D98</f>
        <v>164225803.44</v>
      </c>
      <c r="E52" s="1232">
        <f>E54+E55+E58+E59+E61+E62+E68+E69+E70+E71+E72+E73+E74+E75+E76+E77+E81+E82+E83+E84+E85+E86+E97+E99+E102+E104+E60</f>
        <v>81655289.599999994</v>
      </c>
      <c r="F52" s="184"/>
    </row>
    <row r="53" spans="1:7" ht="58.5" customHeight="1" thickBot="1" x14ac:dyDescent="0.3">
      <c r="A53" s="1302" t="s">
        <v>237</v>
      </c>
      <c r="B53" s="1303" t="s">
        <v>82</v>
      </c>
      <c r="C53" s="1192"/>
      <c r="D53" s="1304">
        <f>D54+D55+D58+D59+D60+D61+D62+D56+D63+D64+D65+D57+D66</f>
        <v>55768069.919999994</v>
      </c>
      <c r="E53" s="1304">
        <f>E54+E55+E58+E59+E60+E61+E62+E56+E63+E64+E65+E57+E66</f>
        <v>120000</v>
      </c>
      <c r="F53" s="184"/>
    </row>
    <row r="54" spans="1:7" ht="33.75" customHeight="1" x14ac:dyDescent="0.25">
      <c r="A54" s="628" t="s">
        <v>83</v>
      </c>
      <c r="B54" s="608" t="s">
        <v>708</v>
      </c>
      <c r="C54" s="46" t="s">
        <v>637</v>
      </c>
      <c r="D54" s="79">
        <v>1154521</v>
      </c>
      <c r="E54" s="79"/>
      <c r="F54" s="184"/>
    </row>
    <row r="55" spans="1:7" ht="33.75" customHeight="1" thickBot="1" x14ac:dyDescent="0.3">
      <c r="A55" s="628" t="s">
        <v>84</v>
      </c>
      <c r="B55" s="290" t="s">
        <v>1117</v>
      </c>
      <c r="C55" s="510" t="s">
        <v>637</v>
      </c>
      <c r="D55" s="79">
        <v>135826</v>
      </c>
      <c r="E55" s="79">
        <v>0</v>
      </c>
      <c r="F55" s="184"/>
    </row>
    <row r="56" spans="1:7" s="883" customFormat="1" ht="33.75" customHeight="1" x14ac:dyDescent="0.25">
      <c r="A56" s="628" t="s">
        <v>814</v>
      </c>
      <c r="B56" s="608" t="s">
        <v>708</v>
      </c>
      <c r="C56" s="46" t="s">
        <v>637</v>
      </c>
      <c r="D56" s="79">
        <v>0</v>
      </c>
      <c r="E56" s="79">
        <v>0</v>
      </c>
      <c r="F56" s="894"/>
      <c r="G56" s="884"/>
    </row>
    <row r="57" spans="1:7" s="883" customFormat="1" ht="33.75" customHeight="1" x14ac:dyDescent="0.25">
      <c r="A57" s="628" t="s">
        <v>815</v>
      </c>
      <c r="B57" s="290" t="s">
        <v>1117</v>
      </c>
      <c r="C57" s="977" t="s">
        <v>637</v>
      </c>
      <c r="D57" s="79">
        <v>0</v>
      </c>
      <c r="E57" s="79">
        <v>0</v>
      </c>
      <c r="F57" s="894"/>
      <c r="G57" s="884"/>
    </row>
    <row r="58" spans="1:7" ht="45.75" customHeight="1" x14ac:dyDescent="0.25">
      <c r="A58" s="628" t="s">
        <v>816</v>
      </c>
      <c r="B58" s="609" t="s">
        <v>622</v>
      </c>
      <c r="C58" s="510" t="s">
        <v>637</v>
      </c>
      <c r="D58" s="79">
        <v>175000</v>
      </c>
      <c r="E58" s="79">
        <v>120000</v>
      </c>
      <c r="F58" s="184"/>
    </row>
    <row r="59" spans="1:7" ht="71.25" customHeight="1" x14ac:dyDescent="0.25">
      <c r="A59" s="628" t="s">
        <v>817</v>
      </c>
      <c r="B59" s="268" t="s">
        <v>1054</v>
      </c>
      <c r="C59" s="510" t="s">
        <v>637</v>
      </c>
      <c r="D59" s="79">
        <v>200000</v>
      </c>
      <c r="E59" s="79">
        <v>0</v>
      </c>
      <c r="F59" s="184"/>
    </row>
    <row r="60" spans="1:7" ht="73.5" customHeight="1" x14ac:dyDescent="0.25">
      <c r="A60" s="628" t="s">
        <v>818</v>
      </c>
      <c r="B60" s="290" t="s">
        <v>1411</v>
      </c>
      <c r="C60" s="977" t="s">
        <v>637</v>
      </c>
      <c r="D60" s="79">
        <v>1600000</v>
      </c>
      <c r="E60" s="80">
        <v>0</v>
      </c>
      <c r="F60" s="1059"/>
      <c r="G60" s="1059"/>
    </row>
    <row r="61" spans="1:7" ht="48.75" customHeight="1" x14ac:dyDescent="0.25">
      <c r="A61" s="628" t="s">
        <v>1408</v>
      </c>
      <c r="B61" s="290" t="s">
        <v>1055</v>
      </c>
      <c r="C61" s="510" t="s">
        <v>637</v>
      </c>
      <c r="D61" s="79">
        <v>0</v>
      </c>
      <c r="E61" s="79">
        <v>0</v>
      </c>
      <c r="F61" s="184"/>
    </row>
    <row r="62" spans="1:7" ht="66" customHeight="1" x14ac:dyDescent="0.25">
      <c r="A62" s="628" t="s">
        <v>1409</v>
      </c>
      <c r="B62" s="606" t="s">
        <v>1056</v>
      </c>
      <c r="C62" s="504" t="s">
        <v>637</v>
      </c>
      <c r="D62" s="1073">
        <v>0</v>
      </c>
      <c r="E62" s="1073">
        <v>0</v>
      </c>
      <c r="F62" s="184"/>
    </row>
    <row r="63" spans="1:7" s="883" customFormat="1" ht="66" customHeight="1" x14ac:dyDescent="0.25">
      <c r="A63" s="628" t="s">
        <v>1538</v>
      </c>
      <c r="B63" s="606" t="s">
        <v>1056</v>
      </c>
      <c r="C63" s="1063" t="s">
        <v>637</v>
      </c>
      <c r="D63" s="80">
        <v>0</v>
      </c>
      <c r="E63" s="80">
        <v>0</v>
      </c>
      <c r="F63" s="894"/>
      <c r="G63" s="884"/>
    </row>
    <row r="64" spans="1:7" s="883" customFormat="1" ht="66" customHeight="1" x14ac:dyDescent="0.25">
      <c r="A64" s="2134" t="s">
        <v>1539</v>
      </c>
      <c r="B64" s="2133" t="s">
        <v>1410</v>
      </c>
      <c r="C64" s="977" t="s">
        <v>577</v>
      </c>
      <c r="D64" s="80">
        <v>43661290.399999999</v>
      </c>
      <c r="E64" s="80">
        <v>0</v>
      </c>
      <c r="F64" s="894"/>
      <c r="G64" s="884"/>
    </row>
    <row r="65" spans="1:7" s="883" customFormat="1" ht="66" customHeight="1" x14ac:dyDescent="0.25">
      <c r="A65" s="1775"/>
      <c r="B65" s="1739"/>
      <c r="C65" s="977" t="s">
        <v>17</v>
      </c>
      <c r="D65" s="80">
        <v>8316405.29</v>
      </c>
      <c r="E65" s="80">
        <v>0</v>
      </c>
      <c r="F65" s="894"/>
      <c r="G65" s="884"/>
    </row>
    <row r="66" spans="1:7" s="883" customFormat="1" ht="66" customHeight="1" x14ac:dyDescent="0.25">
      <c r="A66" s="1777"/>
      <c r="B66" s="1739"/>
      <c r="C66" s="977" t="s">
        <v>637</v>
      </c>
      <c r="D66" s="80">
        <v>525027.23</v>
      </c>
      <c r="E66" s="80">
        <v>0</v>
      </c>
      <c r="F66" s="894"/>
      <c r="G66" s="884"/>
    </row>
    <row r="67" spans="1:7" ht="113.25" customHeight="1" thickBot="1" x14ac:dyDescent="0.3">
      <c r="A67" s="2333" t="s">
        <v>240</v>
      </c>
      <c r="B67" s="2334" t="s">
        <v>1124</v>
      </c>
      <c r="C67" s="2335"/>
      <c r="D67" s="1304">
        <f>D68+D69+D70+D71+D72+D73++D74+D75+D76+D81+D82+D83+D84+D85+D86+D77+D78+D79+D80+D87+D88</f>
        <v>445223343.20999998</v>
      </c>
      <c r="E67" s="1304">
        <f>SUM(E68:E88)</f>
        <v>271399364.77999997</v>
      </c>
      <c r="F67" s="184"/>
    </row>
    <row r="68" spans="1:7" ht="56.25" customHeight="1" thickBot="1" x14ac:dyDescent="0.3">
      <c r="A68" s="591" t="s">
        <v>86</v>
      </c>
      <c r="B68" s="608" t="s">
        <v>1059</v>
      </c>
      <c r="C68" s="589" t="s">
        <v>637</v>
      </c>
      <c r="D68" s="294">
        <v>0</v>
      </c>
      <c r="E68" s="294">
        <v>0</v>
      </c>
      <c r="F68" s="184"/>
    </row>
    <row r="69" spans="1:7" ht="56.25" customHeight="1" thickBot="1" x14ac:dyDescent="0.3">
      <c r="A69" s="591" t="s">
        <v>87</v>
      </c>
      <c r="B69" s="609" t="s">
        <v>575</v>
      </c>
      <c r="C69" s="268" t="s">
        <v>637</v>
      </c>
      <c r="D69" s="294">
        <v>128066.5</v>
      </c>
      <c r="E69" s="294">
        <v>13176</v>
      </c>
      <c r="F69" s="184"/>
    </row>
    <row r="70" spans="1:7" ht="56.25" customHeight="1" thickBot="1" x14ac:dyDescent="0.3">
      <c r="A70" s="591" t="s">
        <v>88</v>
      </c>
      <c r="B70" s="328" t="s">
        <v>1031</v>
      </c>
      <c r="C70" s="268" t="s">
        <v>637</v>
      </c>
      <c r="D70" s="294">
        <v>44637.5</v>
      </c>
      <c r="E70" s="294">
        <v>9250</v>
      </c>
      <c r="F70" s="184"/>
    </row>
    <row r="71" spans="1:7" ht="56.25" customHeight="1" thickBot="1" x14ac:dyDescent="0.3">
      <c r="A71" s="591" t="s">
        <v>90</v>
      </c>
      <c r="B71" s="268" t="s">
        <v>89</v>
      </c>
      <c r="C71" s="268" t="s">
        <v>637</v>
      </c>
      <c r="D71" s="294">
        <v>3375128</v>
      </c>
      <c r="E71" s="294">
        <v>1246505.56</v>
      </c>
      <c r="F71" s="184"/>
    </row>
    <row r="72" spans="1:7" ht="56.25" customHeight="1" thickBot="1" x14ac:dyDescent="0.3">
      <c r="A72" s="591" t="s">
        <v>91</v>
      </c>
      <c r="B72" s="331" t="s">
        <v>1060</v>
      </c>
      <c r="C72" s="268" t="s">
        <v>637</v>
      </c>
      <c r="D72" s="294">
        <v>562478</v>
      </c>
      <c r="E72" s="294">
        <v>389610</v>
      </c>
      <c r="F72" s="184"/>
    </row>
    <row r="73" spans="1:7" ht="56.25" customHeight="1" thickBot="1" x14ac:dyDescent="0.3">
      <c r="A73" s="591" t="s">
        <v>92</v>
      </c>
      <c r="B73" s="268" t="s">
        <v>576</v>
      </c>
      <c r="C73" s="268" t="s">
        <v>637</v>
      </c>
      <c r="D73" s="294">
        <v>2470177.5</v>
      </c>
      <c r="E73" s="1306">
        <v>416928</v>
      </c>
      <c r="F73" s="1305"/>
      <c r="G73" s="1305"/>
    </row>
    <row r="74" spans="1:7" ht="30.75" thickBot="1" x14ac:dyDescent="0.3">
      <c r="A74" s="591" t="s">
        <v>93</v>
      </c>
      <c r="B74" s="268" t="s">
        <v>1034</v>
      </c>
      <c r="C74" s="268" t="s">
        <v>637</v>
      </c>
      <c r="D74" s="294">
        <v>390565.01</v>
      </c>
      <c r="E74" s="294">
        <v>45491</v>
      </c>
      <c r="F74" s="184"/>
    </row>
    <row r="75" spans="1:7" ht="30.75" thickBot="1" x14ac:dyDescent="0.3">
      <c r="A75" s="591" t="s">
        <v>94</v>
      </c>
      <c r="B75" s="268" t="s">
        <v>718</v>
      </c>
      <c r="C75" s="268" t="s">
        <v>637</v>
      </c>
      <c r="D75" s="80">
        <v>0</v>
      </c>
      <c r="E75" s="186">
        <v>0</v>
      </c>
      <c r="F75" s="184"/>
    </row>
    <row r="76" spans="1:7" ht="90.75" thickBot="1" x14ac:dyDescent="0.3">
      <c r="A76" s="591" t="s">
        <v>95</v>
      </c>
      <c r="B76" s="268" t="s">
        <v>1061</v>
      </c>
      <c r="C76" s="268" t="s">
        <v>637</v>
      </c>
      <c r="D76" s="289">
        <v>0</v>
      </c>
      <c r="E76" s="289">
        <v>0</v>
      </c>
      <c r="F76" s="184"/>
    </row>
    <row r="77" spans="1:7" ht="45.75" thickBot="1" x14ac:dyDescent="0.3">
      <c r="A77" s="591" t="s">
        <v>96</v>
      </c>
      <c r="B77" s="268" t="s">
        <v>1042</v>
      </c>
      <c r="C77" s="268" t="s">
        <v>637</v>
      </c>
      <c r="D77" s="289">
        <v>0</v>
      </c>
      <c r="E77" s="289">
        <v>0</v>
      </c>
      <c r="F77" s="184"/>
    </row>
    <row r="78" spans="1:7" ht="75.75" thickBot="1" x14ac:dyDescent="0.3">
      <c r="A78" s="591" t="s">
        <v>97</v>
      </c>
      <c r="B78" s="247" t="s">
        <v>711</v>
      </c>
      <c r="C78" s="247" t="s">
        <v>577</v>
      </c>
      <c r="D78" s="289">
        <v>22924800</v>
      </c>
      <c r="E78" s="289">
        <v>11618445.109999999</v>
      </c>
      <c r="F78" s="184"/>
    </row>
    <row r="79" spans="1:7" ht="150.75" thickBot="1" x14ac:dyDescent="0.3">
      <c r="A79" s="591" t="s">
        <v>98</v>
      </c>
      <c r="B79" s="247" t="s">
        <v>1062</v>
      </c>
      <c r="C79" s="247" t="s">
        <v>577</v>
      </c>
      <c r="D79" s="289">
        <v>0</v>
      </c>
      <c r="E79" s="289">
        <v>0</v>
      </c>
      <c r="F79" s="184"/>
    </row>
    <row r="80" spans="1:7" ht="90.75" thickBot="1" x14ac:dyDescent="0.3">
      <c r="A80" s="591" t="s">
        <v>100</v>
      </c>
      <c r="B80" s="247" t="s">
        <v>1063</v>
      </c>
      <c r="C80" s="247" t="s">
        <v>577</v>
      </c>
      <c r="D80" s="289">
        <v>4687200</v>
      </c>
      <c r="E80" s="289">
        <v>2868131.2</v>
      </c>
      <c r="F80" s="184"/>
    </row>
    <row r="81" spans="1:6" ht="30.75" thickBot="1" x14ac:dyDescent="0.3">
      <c r="A81" s="591" t="s">
        <v>712</v>
      </c>
      <c r="B81" s="247" t="s">
        <v>582</v>
      </c>
      <c r="C81" s="247" t="s">
        <v>637</v>
      </c>
      <c r="D81" s="289">
        <v>676198.36</v>
      </c>
      <c r="E81" s="289">
        <v>301788.96000000002</v>
      </c>
      <c r="F81" s="184"/>
    </row>
    <row r="82" spans="1:6" ht="45.75" thickBot="1" x14ac:dyDescent="0.3">
      <c r="A82" s="591" t="s">
        <v>713</v>
      </c>
      <c r="B82" s="268" t="s">
        <v>1064</v>
      </c>
      <c r="C82" s="268" t="s">
        <v>637</v>
      </c>
      <c r="D82" s="289">
        <v>218755.41</v>
      </c>
      <c r="E82" s="289">
        <v>87281.18</v>
      </c>
      <c r="F82" s="184"/>
    </row>
    <row r="83" spans="1:6" ht="45.75" thickBot="1" x14ac:dyDescent="0.3">
      <c r="A83" s="591" t="s">
        <v>1065</v>
      </c>
      <c r="B83" s="247" t="s">
        <v>626</v>
      </c>
      <c r="C83" s="268" t="s">
        <v>637</v>
      </c>
      <c r="D83" s="289">
        <v>102985664.44</v>
      </c>
      <c r="E83" s="289">
        <v>47788947.539999999</v>
      </c>
      <c r="F83" s="184"/>
    </row>
    <row r="84" spans="1:6" ht="105.75" thickBot="1" x14ac:dyDescent="0.3">
      <c r="A84" s="591" t="s">
        <v>1066</v>
      </c>
      <c r="B84" s="247" t="s">
        <v>1043</v>
      </c>
      <c r="C84" s="247" t="s">
        <v>637</v>
      </c>
      <c r="D84" s="289">
        <v>14659208.07</v>
      </c>
      <c r="E84" s="289">
        <v>7472259.0999999996</v>
      </c>
      <c r="F84" s="184"/>
    </row>
    <row r="85" spans="1:6" ht="30.75" thickBot="1" x14ac:dyDescent="0.3">
      <c r="A85" s="591" t="s">
        <v>1067</v>
      </c>
      <c r="B85" s="164" t="s">
        <v>583</v>
      </c>
      <c r="C85" s="247" t="s">
        <v>637</v>
      </c>
      <c r="D85" s="289">
        <v>29007372.670000002</v>
      </c>
      <c r="E85" s="289">
        <v>19500800.329999998</v>
      </c>
      <c r="F85" s="184"/>
    </row>
    <row r="86" spans="1:6" ht="90.75" thickBot="1" x14ac:dyDescent="0.3">
      <c r="A86" s="591" t="s">
        <v>1068</v>
      </c>
      <c r="B86" s="247" t="s">
        <v>1044</v>
      </c>
      <c r="C86" s="247" t="s">
        <v>637</v>
      </c>
      <c r="D86" s="289">
        <v>5917177.75</v>
      </c>
      <c r="E86" s="289">
        <v>4263251.93</v>
      </c>
      <c r="F86" s="184"/>
    </row>
    <row r="87" spans="1:6" ht="105.75" thickBot="1" x14ac:dyDescent="0.3">
      <c r="A87" s="591" t="s">
        <v>1069</v>
      </c>
      <c r="B87" s="164" t="s">
        <v>99</v>
      </c>
      <c r="C87" s="247" t="s">
        <v>578</v>
      </c>
      <c r="D87" s="291">
        <v>198673354</v>
      </c>
      <c r="E87" s="291">
        <v>141746227.65000001</v>
      </c>
      <c r="F87" s="184"/>
    </row>
    <row r="88" spans="1:6" ht="165.75" thickBot="1" x14ac:dyDescent="0.3">
      <c r="A88" s="591" t="s">
        <v>1070</v>
      </c>
      <c r="B88" s="282" t="s">
        <v>1071</v>
      </c>
      <c r="C88" s="282" t="s">
        <v>578</v>
      </c>
      <c r="D88" s="293">
        <v>58502560</v>
      </c>
      <c r="E88" s="293">
        <v>33631271.219999999</v>
      </c>
      <c r="F88" s="184"/>
    </row>
    <row r="89" spans="1:6" ht="85.5" customHeight="1" x14ac:dyDescent="0.25">
      <c r="A89" s="1285" t="s">
        <v>589</v>
      </c>
      <c r="B89" s="101" t="s">
        <v>101</v>
      </c>
      <c r="C89" s="1410"/>
      <c r="D89" s="1402">
        <f>D90+D91+D92+D93+D94+D95</f>
        <v>32977536.660000004</v>
      </c>
      <c r="E89" s="1402">
        <f>E90+E91+E92+E93+E94+E95</f>
        <v>14976820.819999998</v>
      </c>
      <c r="F89" s="184"/>
    </row>
    <row r="90" spans="1:6" ht="105" x14ac:dyDescent="0.25">
      <c r="A90" s="288" t="s">
        <v>102</v>
      </c>
      <c r="B90" s="247" t="s">
        <v>103</v>
      </c>
      <c r="C90" s="247" t="s">
        <v>578</v>
      </c>
      <c r="D90" s="289">
        <v>12566580</v>
      </c>
      <c r="E90" s="289">
        <v>3463742.36</v>
      </c>
      <c r="F90" s="184"/>
    </row>
    <row r="91" spans="1:6" ht="119.25" customHeight="1" x14ac:dyDescent="0.25">
      <c r="A91" s="288" t="s">
        <v>104</v>
      </c>
      <c r="B91" s="247" t="s">
        <v>105</v>
      </c>
      <c r="C91" s="247" t="s">
        <v>578</v>
      </c>
      <c r="D91" s="289">
        <v>4169070</v>
      </c>
      <c r="E91" s="289">
        <v>2639350.46</v>
      </c>
      <c r="F91" s="184"/>
    </row>
    <row r="92" spans="1:6" ht="45" customHeight="1" x14ac:dyDescent="0.25">
      <c r="A92" s="1781" t="s">
        <v>716</v>
      </c>
      <c r="B92" s="1764" t="s">
        <v>103</v>
      </c>
      <c r="C92" s="290" t="s">
        <v>577</v>
      </c>
      <c r="D92" s="291">
        <v>9071845.9900000002</v>
      </c>
      <c r="E92" s="291">
        <v>3496167.74</v>
      </c>
      <c r="F92" s="184"/>
    </row>
    <row r="93" spans="1:6" ht="76.5" customHeight="1" x14ac:dyDescent="0.25">
      <c r="A93" s="1782"/>
      <c r="B93" s="1996"/>
      <c r="C93" s="290" t="s">
        <v>578</v>
      </c>
      <c r="D93" s="291">
        <v>1727970.67</v>
      </c>
      <c r="E93" s="291">
        <v>665936.71</v>
      </c>
      <c r="F93" s="184"/>
    </row>
    <row r="94" spans="1:6" ht="61.5" customHeight="1" x14ac:dyDescent="0.25">
      <c r="A94" s="1989" t="s">
        <v>717</v>
      </c>
      <c r="B94" s="1764" t="s">
        <v>105</v>
      </c>
      <c r="C94" s="290" t="s">
        <v>577</v>
      </c>
      <c r="D94" s="291">
        <v>4571338.8</v>
      </c>
      <c r="E94" s="291">
        <v>3957763.78</v>
      </c>
      <c r="F94" s="184"/>
    </row>
    <row r="95" spans="1:6" ht="66.75" customHeight="1" thickBot="1" x14ac:dyDescent="0.3">
      <c r="A95" s="1712"/>
      <c r="B95" s="1995"/>
      <c r="C95" s="290" t="s">
        <v>578</v>
      </c>
      <c r="D95" s="80">
        <v>870731.2</v>
      </c>
      <c r="E95" s="186">
        <v>753859.77</v>
      </c>
      <c r="F95" s="184"/>
    </row>
    <row r="96" spans="1:6" ht="30.75" thickBot="1" x14ac:dyDescent="0.3">
      <c r="A96" s="107" t="s">
        <v>106</v>
      </c>
      <c r="B96" s="2336" t="s">
        <v>107</v>
      </c>
      <c r="C96" s="977" t="s">
        <v>637</v>
      </c>
      <c r="D96" s="80">
        <v>0</v>
      </c>
      <c r="E96" s="80">
        <f>E97</f>
        <v>0</v>
      </c>
      <c r="F96" s="184"/>
    </row>
    <row r="97" spans="1:7" ht="45" x14ac:dyDescent="0.25">
      <c r="A97" s="984" t="s">
        <v>108</v>
      </c>
      <c r="B97" s="977" t="s">
        <v>109</v>
      </c>
      <c r="C97" s="977" t="s">
        <v>637</v>
      </c>
      <c r="D97" s="80">
        <v>0</v>
      </c>
      <c r="E97" s="80">
        <v>0</v>
      </c>
      <c r="F97" s="184"/>
    </row>
    <row r="98" spans="1:7" ht="67.5" customHeight="1" x14ac:dyDescent="0.25">
      <c r="A98" s="107" t="s">
        <v>110</v>
      </c>
      <c r="B98" s="1410" t="s">
        <v>1118</v>
      </c>
      <c r="C98" s="1410" t="s">
        <v>637</v>
      </c>
      <c r="D98" s="1402">
        <f>D99</f>
        <v>0</v>
      </c>
      <c r="E98" s="1402">
        <f>E99</f>
        <v>0</v>
      </c>
      <c r="F98" s="184"/>
    </row>
    <row r="99" spans="1:7" ht="67.5" customHeight="1" thickBot="1" x14ac:dyDescent="0.3">
      <c r="A99" s="984" t="s">
        <v>1074</v>
      </c>
      <c r="B99" s="512" t="s">
        <v>1075</v>
      </c>
      <c r="C99" s="977" t="s">
        <v>637</v>
      </c>
      <c r="D99" s="80">
        <v>0</v>
      </c>
      <c r="E99" s="80">
        <v>0</v>
      </c>
      <c r="F99" s="184"/>
    </row>
    <row r="100" spans="1:7" ht="63.75" customHeight="1" thickBot="1" x14ac:dyDescent="0.3">
      <c r="A100" s="107" t="s">
        <v>111</v>
      </c>
      <c r="B100" s="2336" t="s">
        <v>1119</v>
      </c>
      <c r="C100" s="1410" t="s">
        <v>578</v>
      </c>
      <c r="D100" s="80">
        <f>D101+D102</f>
        <v>0</v>
      </c>
      <c r="E100" s="80">
        <f>E101+E102</f>
        <v>0</v>
      </c>
      <c r="F100" s="184"/>
    </row>
    <row r="101" spans="1:7" ht="60" x14ac:dyDescent="0.25">
      <c r="A101" s="52" t="s">
        <v>112</v>
      </c>
      <c r="B101" s="279" t="s">
        <v>779</v>
      </c>
      <c r="C101" s="279" t="s">
        <v>578</v>
      </c>
      <c r="D101" s="80">
        <v>0</v>
      </c>
      <c r="E101" s="186">
        <v>0</v>
      </c>
      <c r="F101" s="184"/>
    </row>
    <row r="102" spans="1:7" ht="45.75" thickBot="1" x14ac:dyDescent="0.3">
      <c r="A102" s="52" t="s">
        <v>113</v>
      </c>
      <c r="B102" s="282" t="s">
        <v>780</v>
      </c>
      <c r="C102" s="282" t="s">
        <v>637</v>
      </c>
      <c r="D102" s="80">
        <v>0</v>
      </c>
      <c r="E102" s="80">
        <v>0</v>
      </c>
      <c r="F102" s="184"/>
    </row>
    <row r="103" spans="1:7" ht="91.5" customHeight="1" x14ac:dyDescent="0.25">
      <c r="A103" s="107" t="s">
        <v>1080</v>
      </c>
      <c r="B103" s="101" t="s">
        <v>1120</v>
      </c>
      <c r="C103" s="1410" t="s">
        <v>578</v>
      </c>
      <c r="D103" s="1402">
        <f>D104+D105+D106</f>
        <v>0</v>
      </c>
      <c r="E103" s="1402">
        <f>E104+E105+E106</f>
        <v>0</v>
      </c>
      <c r="F103" s="184"/>
    </row>
    <row r="104" spans="1:7" ht="51" customHeight="1" x14ac:dyDescent="0.25">
      <c r="A104" s="1781" t="s">
        <v>271</v>
      </c>
      <c r="B104" s="1764" t="s">
        <v>76</v>
      </c>
      <c r="C104" s="247" t="s">
        <v>637</v>
      </c>
      <c r="D104" s="289">
        <v>0</v>
      </c>
      <c r="E104" s="289">
        <v>0</v>
      </c>
      <c r="F104" s="184"/>
    </row>
    <row r="105" spans="1:7" ht="44.25" customHeight="1" x14ac:dyDescent="0.25">
      <c r="A105" s="1780"/>
      <c r="B105" s="1783"/>
      <c r="C105" s="290" t="s">
        <v>577</v>
      </c>
      <c r="D105" s="289">
        <v>0</v>
      </c>
      <c r="E105" s="289">
        <v>0</v>
      </c>
      <c r="F105" s="184"/>
    </row>
    <row r="106" spans="1:7" ht="45.75" customHeight="1" x14ac:dyDescent="0.25">
      <c r="A106" s="2038"/>
      <c r="B106" s="1996"/>
      <c r="C106" s="187" t="s">
        <v>578</v>
      </c>
      <c r="D106" s="289">
        <v>0</v>
      </c>
      <c r="E106" s="289">
        <v>0</v>
      </c>
      <c r="F106" s="184"/>
    </row>
    <row r="107" spans="1:7" ht="54" customHeight="1" thickBot="1" x14ac:dyDescent="0.3">
      <c r="A107" s="1004" t="s">
        <v>274</v>
      </c>
      <c r="B107" s="1410" t="s">
        <v>1085</v>
      </c>
      <c r="C107" s="1307" t="s">
        <v>578</v>
      </c>
      <c r="D107" s="1402">
        <f>D108+D109</f>
        <v>3390000</v>
      </c>
      <c r="E107" s="1402">
        <f>E108+E109</f>
        <v>631059.28</v>
      </c>
      <c r="F107" s="1058"/>
      <c r="G107" s="1058"/>
    </row>
    <row r="108" spans="1:7" ht="99.75" customHeight="1" x14ac:dyDescent="0.25">
      <c r="A108" s="626" t="s">
        <v>828</v>
      </c>
      <c r="B108" s="46" t="s">
        <v>76</v>
      </c>
      <c r="C108" s="46" t="s">
        <v>578</v>
      </c>
      <c r="D108" s="80">
        <v>3390000</v>
      </c>
      <c r="E108" s="186">
        <v>631059.28</v>
      </c>
      <c r="F108" s="184"/>
    </row>
    <row r="109" spans="1:7" ht="108.75" customHeight="1" x14ac:dyDescent="0.25">
      <c r="A109" s="626" t="s">
        <v>1087</v>
      </c>
      <c r="B109" s="1407" t="s">
        <v>1088</v>
      </c>
      <c r="C109" s="1407" t="s">
        <v>578</v>
      </c>
      <c r="D109" s="1080">
        <v>0</v>
      </c>
      <c r="E109" s="1081">
        <v>0</v>
      </c>
      <c r="F109" s="184"/>
    </row>
    <row r="110" spans="1:7" s="883" customFormat="1" ht="83.25" customHeight="1" x14ac:dyDescent="0.25">
      <c r="A110" s="2337" t="s">
        <v>830</v>
      </c>
      <c r="B110" s="1410" t="s">
        <v>1412</v>
      </c>
      <c r="C110" s="1410"/>
      <c r="D110" s="1402">
        <f>D111</f>
        <v>1360459.1</v>
      </c>
      <c r="E110" s="1402">
        <f>E111</f>
        <v>0</v>
      </c>
      <c r="F110" s="894"/>
      <c r="G110" s="884"/>
    </row>
    <row r="111" spans="1:7" s="883" customFormat="1" ht="75" customHeight="1" x14ac:dyDescent="0.25">
      <c r="A111" s="1079" t="s">
        <v>1413</v>
      </c>
      <c r="B111" s="977" t="s">
        <v>1414</v>
      </c>
      <c r="C111" s="977" t="s">
        <v>577</v>
      </c>
      <c r="D111" s="80">
        <v>1360459.1</v>
      </c>
      <c r="E111" s="80">
        <v>0</v>
      </c>
      <c r="F111" s="894"/>
      <c r="G111" s="884"/>
    </row>
    <row r="112" spans="1:7" ht="16.5" customHeight="1" thickBot="1" x14ac:dyDescent="0.3">
      <c r="A112" s="2041" t="s">
        <v>115</v>
      </c>
      <c r="B112" s="2039" t="s">
        <v>1112</v>
      </c>
      <c r="C112" s="1200" t="s">
        <v>636</v>
      </c>
      <c r="D112" s="1231">
        <f>D113+D114</f>
        <v>49391271.329999998</v>
      </c>
      <c r="E112" s="1231">
        <f>E113+E114</f>
        <v>26144374.719999999</v>
      </c>
      <c r="F112" s="184"/>
    </row>
    <row r="113" spans="1:7" ht="57.75" customHeight="1" x14ac:dyDescent="0.25">
      <c r="A113" s="1810"/>
      <c r="B113" s="2039"/>
      <c r="C113" s="1307" t="s">
        <v>578</v>
      </c>
      <c r="D113" s="79">
        <f>D126+D127+D131+D132</f>
        <v>4932707.95</v>
      </c>
      <c r="E113" s="79">
        <f>E126+E127+E131+E132</f>
        <v>2169882.2800000003</v>
      </c>
      <c r="F113" s="184"/>
    </row>
    <row r="114" spans="1:7" ht="57" customHeight="1" thickBot="1" x14ac:dyDescent="0.3">
      <c r="A114" s="2042"/>
      <c r="B114" s="2040"/>
      <c r="C114" s="1307" t="s">
        <v>637</v>
      </c>
      <c r="D114" s="1232">
        <f>D116+D117+D118+D119+D120+D121+D122+D124+D125+D129+D134</f>
        <v>44458563.379999995</v>
      </c>
      <c r="E114" s="1232">
        <f>E116+E117+E118+E119+E120+E121+E122+E124+E125+E129+E134</f>
        <v>23974492.439999998</v>
      </c>
      <c r="F114" s="184"/>
    </row>
    <row r="115" spans="1:7" ht="99.75" x14ac:dyDescent="0.25">
      <c r="A115" s="1007" t="s">
        <v>595</v>
      </c>
      <c r="B115" s="101" t="s">
        <v>116</v>
      </c>
      <c r="C115" s="1410" t="s">
        <v>638</v>
      </c>
      <c r="D115" s="1402">
        <f>D116+D117+D118+D119+D120+D121+D122</f>
        <v>39371483.379999995</v>
      </c>
      <c r="E115" s="1402">
        <f>E116+E117+E118+E119+E120+E121+E122</f>
        <v>22187419.439999998</v>
      </c>
      <c r="F115" s="184"/>
    </row>
    <row r="116" spans="1:7" ht="30" x14ac:dyDescent="0.25">
      <c r="A116" s="295" t="s">
        <v>117</v>
      </c>
      <c r="B116" s="247" t="s">
        <v>575</v>
      </c>
      <c r="C116" s="268" t="s">
        <v>637</v>
      </c>
      <c r="D116" s="289">
        <v>0</v>
      </c>
      <c r="E116" s="289">
        <v>0</v>
      </c>
      <c r="F116" s="184"/>
    </row>
    <row r="117" spans="1:7" ht="30" x14ac:dyDescent="0.25">
      <c r="A117" s="295" t="s">
        <v>118</v>
      </c>
      <c r="B117" s="268" t="s">
        <v>771</v>
      </c>
      <c r="C117" s="268" t="s">
        <v>637</v>
      </c>
      <c r="D117" s="289">
        <v>0</v>
      </c>
      <c r="E117" s="289">
        <v>0</v>
      </c>
      <c r="F117" s="184"/>
    </row>
    <row r="118" spans="1:7" ht="30" x14ac:dyDescent="0.25">
      <c r="A118" s="295" t="s">
        <v>120</v>
      </c>
      <c r="B118" s="268" t="s">
        <v>776</v>
      </c>
      <c r="C118" s="247" t="s">
        <v>637</v>
      </c>
      <c r="D118" s="289">
        <v>0</v>
      </c>
      <c r="E118" s="289">
        <v>0</v>
      </c>
      <c r="F118" s="184"/>
    </row>
    <row r="119" spans="1:7" ht="45" x14ac:dyDescent="0.25">
      <c r="A119" s="295" t="s">
        <v>122</v>
      </c>
      <c r="B119" s="247" t="s">
        <v>119</v>
      </c>
      <c r="C119" s="268" t="s">
        <v>637</v>
      </c>
      <c r="D119" s="289">
        <v>7846300</v>
      </c>
      <c r="E119" s="289">
        <v>4483011.4000000004</v>
      </c>
      <c r="F119" s="184"/>
    </row>
    <row r="120" spans="1:7" ht="30" x14ac:dyDescent="0.25">
      <c r="A120" s="295" t="s">
        <v>124</v>
      </c>
      <c r="B120" s="268" t="s">
        <v>121</v>
      </c>
      <c r="C120" s="247" t="s">
        <v>637</v>
      </c>
      <c r="D120" s="289">
        <v>253700</v>
      </c>
      <c r="E120" s="289">
        <v>164405.85</v>
      </c>
      <c r="F120" s="184"/>
    </row>
    <row r="121" spans="1:7" ht="45" x14ac:dyDescent="0.25">
      <c r="A121" s="295" t="s">
        <v>126</v>
      </c>
      <c r="B121" s="247" t="s">
        <v>123</v>
      </c>
      <c r="C121" s="247" t="s">
        <v>637</v>
      </c>
      <c r="D121" s="289">
        <v>30520468.800000001</v>
      </c>
      <c r="E121" s="289">
        <v>17081492.449999999</v>
      </c>
      <c r="F121" s="184"/>
    </row>
    <row r="122" spans="1:7" ht="30" x14ac:dyDescent="0.25">
      <c r="A122" s="295" t="s">
        <v>127</v>
      </c>
      <c r="B122" s="247" t="s">
        <v>125</v>
      </c>
      <c r="C122" s="247" t="s">
        <v>637</v>
      </c>
      <c r="D122" s="289">
        <v>751014.58</v>
      </c>
      <c r="E122" s="289">
        <v>458509.74</v>
      </c>
      <c r="F122" s="184"/>
    </row>
    <row r="123" spans="1:7" ht="100.5" thickBot="1" x14ac:dyDescent="0.3">
      <c r="A123" s="107" t="s">
        <v>596</v>
      </c>
      <c r="B123" s="101" t="s">
        <v>128</v>
      </c>
      <c r="C123" s="1410" t="s">
        <v>638</v>
      </c>
      <c r="D123" s="1402">
        <f>D124+D125+D126+D127</f>
        <v>4402707.95</v>
      </c>
      <c r="E123" s="1402">
        <f>E124+E125+E126+E127</f>
        <v>2508759.63</v>
      </c>
      <c r="F123" s="1058"/>
      <c r="G123" s="1058"/>
    </row>
    <row r="124" spans="1:7" ht="30" x14ac:dyDescent="0.25">
      <c r="A124" s="296" t="s">
        <v>129</v>
      </c>
      <c r="B124" s="279" t="s">
        <v>130</v>
      </c>
      <c r="C124" s="279" t="s">
        <v>637</v>
      </c>
      <c r="D124" s="294">
        <v>400000</v>
      </c>
      <c r="E124" s="289">
        <v>264235</v>
      </c>
      <c r="F124" s="1059"/>
      <c r="G124" s="1060"/>
    </row>
    <row r="125" spans="1:7" ht="45" x14ac:dyDescent="0.25">
      <c r="A125" s="288" t="s">
        <v>131</v>
      </c>
      <c r="B125" s="247" t="s">
        <v>132</v>
      </c>
      <c r="C125" s="247" t="s">
        <v>637</v>
      </c>
      <c r="D125" s="289">
        <v>350000</v>
      </c>
      <c r="E125" s="289">
        <v>214642.35</v>
      </c>
      <c r="F125" s="1059"/>
      <c r="G125" s="1060"/>
    </row>
    <row r="126" spans="1:7" ht="60" x14ac:dyDescent="0.25">
      <c r="A126" s="288" t="s">
        <v>133</v>
      </c>
      <c r="B126" s="247" t="s">
        <v>1122</v>
      </c>
      <c r="C126" s="247" t="s">
        <v>578</v>
      </c>
      <c r="D126" s="289">
        <v>2724590</v>
      </c>
      <c r="E126" s="289">
        <v>1243614.3</v>
      </c>
      <c r="F126" s="1059"/>
      <c r="G126" s="1059"/>
    </row>
    <row r="127" spans="1:7" ht="60.75" thickBot="1" x14ac:dyDescent="0.3">
      <c r="A127" s="603" t="s">
        <v>134</v>
      </c>
      <c r="B127" s="1112" t="s">
        <v>1121</v>
      </c>
      <c r="C127" s="1112" t="s">
        <v>578</v>
      </c>
      <c r="D127" s="627">
        <v>928117.95</v>
      </c>
      <c r="E127" s="627">
        <v>786267.98</v>
      </c>
      <c r="F127" s="1059"/>
      <c r="G127" s="1061"/>
    </row>
    <row r="128" spans="1:7" ht="86.25" thickBot="1" x14ac:dyDescent="0.3">
      <c r="A128" s="2224" t="s">
        <v>586</v>
      </c>
      <c r="B128" s="2336" t="s">
        <v>136</v>
      </c>
      <c r="C128" s="1224" t="s">
        <v>637</v>
      </c>
      <c r="D128" s="2216">
        <f>D129</f>
        <v>100000</v>
      </c>
      <c r="E128" s="2338">
        <f>E129</f>
        <v>47167</v>
      </c>
      <c r="F128" s="184"/>
    </row>
    <row r="129" spans="1:7" ht="30" x14ac:dyDescent="0.25">
      <c r="A129" s="1162" t="s">
        <v>137</v>
      </c>
      <c r="B129" s="340" t="s">
        <v>138</v>
      </c>
      <c r="C129" s="340" t="s">
        <v>637</v>
      </c>
      <c r="D129" s="79">
        <v>100000</v>
      </c>
      <c r="E129" s="1163">
        <v>47167</v>
      </c>
      <c r="F129" s="184"/>
    </row>
    <row r="130" spans="1:7" ht="57.75" thickBot="1" x14ac:dyDescent="0.3">
      <c r="A130" s="107" t="s">
        <v>598</v>
      </c>
      <c r="B130" s="101" t="s">
        <v>1085</v>
      </c>
      <c r="C130" s="1410" t="s">
        <v>578</v>
      </c>
      <c r="D130" s="1402">
        <f>D131+D132</f>
        <v>1280000</v>
      </c>
      <c r="E130" s="1402">
        <f>E131+E132</f>
        <v>140000</v>
      </c>
      <c r="F130" s="848"/>
      <c r="G130" s="1062"/>
    </row>
    <row r="131" spans="1:7" ht="90" x14ac:dyDescent="0.25">
      <c r="A131" s="45" t="s">
        <v>139</v>
      </c>
      <c r="B131" s="46" t="s">
        <v>76</v>
      </c>
      <c r="C131" s="46" t="s">
        <v>578</v>
      </c>
      <c r="D131" s="1308">
        <v>1280000</v>
      </c>
      <c r="E131" s="80">
        <v>140000</v>
      </c>
      <c r="F131" s="1059"/>
      <c r="G131" s="1062"/>
    </row>
    <row r="132" spans="1:7" ht="105.75" thickBot="1" x14ac:dyDescent="0.3">
      <c r="A132" s="1309" t="s">
        <v>140</v>
      </c>
      <c r="B132" s="1310" t="s">
        <v>114</v>
      </c>
      <c r="C132" s="1310" t="s">
        <v>578</v>
      </c>
      <c r="D132" s="1232">
        <v>0</v>
      </c>
      <c r="E132" s="80">
        <v>0</v>
      </c>
      <c r="F132" s="1059"/>
      <c r="G132" s="1050"/>
    </row>
    <row r="133" spans="1:7" ht="48.75" customHeight="1" x14ac:dyDescent="0.25">
      <c r="A133" s="107" t="s">
        <v>789</v>
      </c>
      <c r="B133" s="2339" t="s">
        <v>1102</v>
      </c>
      <c r="C133" s="1410" t="s">
        <v>637</v>
      </c>
      <c r="D133" s="1402">
        <f>D134</f>
        <v>4237080</v>
      </c>
      <c r="E133" s="1304">
        <f>E134</f>
        <v>1261028.6499999999</v>
      </c>
      <c r="F133" s="184"/>
    </row>
    <row r="134" spans="1:7" ht="56.25" customHeight="1" x14ac:dyDescent="0.25">
      <c r="A134" s="984" t="s">
        <v>1103</v>
      </c>
      <c r="B134" s="1413" t="s">
        <v>1123</v>
      </c>
      <c r="C134" s="977" t="s">
        <v>637</v>
      </c>
      <c r="D134" s="80">
        <v>4237080</v>
      </c>
      <c r="E134" s="80">
        <v>1261028.6499999999</v>
      </c>
      <c r="F134" s="184"/>
    </row>
    <row r="135" spans="1:7" ht="56.25" customHeight="1" thickBot="1" x14ac:dyDescent="0.3">
      <c r="A135" s="107" t="s">
        <v>141</v>
      </c>
      <c r="B135" s="101" t="s">
        <v>1111</v>
      </c>
      <c r="C135" s="1192" t="s">
        <v>637</v>
      </c>
      <c r="D135" s="1304">
        <f>D136+D140</f>
        <v>33698991.93</v>
      </c>
      <c r="E135" s="1304">
        <f>E136+E140</f>
        <v>14615804.520000001</v>
      </c>
      <c r="F135" s="184"/>
    </row>
    <row r="136" spans="1:7" ht="42.75" x14ac:dyDescent="0.25">
      <c r="A136" s="107" t="s">
        <v>283</v>
      </c>
      <c r="B136" s="101" t="s">
        <v>631</v>
      </c>
      <c r="C136" s="1192" t="s">
        <v>637</v>
      </c>
      <c r="D136" s="1311">
        <f>D137+D138+D139</f>
        <v>32734991.93</v>
      </c>
      <c r="E136" s="1311">
        <f>E137+E138+E139</f>
        <v>13875659.520000001</v>
      </c>
      <c r="F136" s="184"/>
    </row>
    <row r="137" spans="1:7" ht="30" x14ac:dyDescent="0.25">
      <c r="A137" s="984" t="s">
        <v>632</v>
      </c>
      <c r="B137" s="977" t="s">
        <v>89</v>
      </c>
      <c r="C137" s="977" t="s">
        <v>637</v>
      </c>
      <c r="D137" s="80">
        <v>176400</v>
      </c>
      <c r="E137" s="80">
        <v>39360</v>
      </c>
      <c r="F137" s="184"/>
    </row>
    <row r="138" spans="1:7" ht="30" x14ac:dyDescent="0.25">
      <c r="A138" s="984" t="s">
        <v>633</v>
      </c>
      <c r="B138" s="1189" t="s">
        <v>634</v>
      </c>
      <c r="C138" s="977" t="s">
        <v>637</v>
      </c>
      <c r="D138" s="1080">
        <v>32193948.93</v>
      </c>
      <c r="E138" s="1080">
        <v>13619747.380000001</v>
      </c>
      <c r="F138" s="184"/>
    </row>
    <row r="139" spans="1:7" ht="30" x14ac:dyDescent="0.25">
      <c r="A139" s="984" t="s">
        <v>635</v>
      </c>
      <c r="B139" s="1189" t="s">
        <v>583</v>
      </c>
      <c r="C139" s="1189" t="s">
        <v>637</v>
      </c>
      <c r="D139" s="1080">
        <v>364643</v>
      </c>
      <c r="E139" s="1080">
        <v>216552.14</v>
      </c>
      <c r="F139" s="184"/>
    </row>
    <row r="140" spans="1:7" ht="67.5" customHeight="1" x14ac:dyDescent="0.25">
      <c r="A140" s="1007" t="s">
        <v>607</v>
      </c>
      <c r="B140" s="1192" t="s">
        <v>1107</v>
      </c>
      <c r="C140" s="1192" t="s">
        <v>637</v>
      </c>
      <c r="D140" s="1188">
        <f>D141</f>
        <v>964000</v>
      </c>
      <c r="E140" s="1188">
        <f>E141</f>
        <v>740145</v>
      </c>
      <c r="F140" s="184"/>
    </row>
    <row r="141" spans="1:7" ht="67.5" customHeight="1" x14ac:dyDescent="0.25">
      <c r="A141" s="252" t="s">
        <v>1108</v>
      </c>
      <c r="B141" s="510" t="s">
        <v>1109</v>
      </c>
      <c r="C141" s="508" t="s">
        <v>637</v>
      </c>
      <c r="D141" s="289">
        <v>964000</v>
      </c>
      <c r="E141" s="289">
        <v>740145</v>
      </c>
      <c r="F141" s="184"/>
    </row>
    <row r="142" spans="1:7" s="746" customFormat="1" ht="67.5" customHeight="1" x14ac:dyDescent="0.25">
      <c r="A142" s="2340" t="s">
        <v>1268</v>
      </c>
      <c r="B142" s="2341"/>
      <c r="C142" s="2341"/>
      <c r="D142" s="2341"/>
      <c r="E142" s="2342"/>
      <c r="F142" s="184"/>
      <c r="G142" s="650"/>
    </row>
    <row r="143" spans="1:7" x14ac:dyDescent="0.25">
      <c r="A143" s="2343">
        <v>1</v>
      </c>
      <c r="B143" s="2344">
        <v>2</v>
      </c>
      <c r="C143" s="2344">
        <v>3</v>
      </c>
      <c r="D143" s="2344">
        <v>4</v>
      </c>
      <c r="E143" s="2344">
        <v>5</v>
      </c>
      <c r="F143" s="184"/>
    </row>
    <row r="144" spans="1:7" ht="30.75" customHeight="1" x14ac:dyDescent="0.25">
      <c r="A144" s="2345"/>
      <c r="B144" s="1599" t="s">
        <v>201</v>
      </c>
      <c r="C144" s="897" t="s">
        <v>636</v>
      </c>
      <c r="D144" s="896">
        <f>D145+D146+D147</f>
        <v>23775203.580000002</v>
      </c>
      <c r="E144" s="896">
        <f>E145+E146+E147</f>
        <v>270030</v>
      </c>
      <c r="F144" s="184"/>
    </row>
    <row r="145" spans="1:7" x14ac:dyDescent="0.25">
      <c r="A145" s="2346"/>
      <c r="B145" s="1615"/>
      <c r="C145" s="897" t="s">
        <v>477</v>
      </c>
      <c r="D145" s="896">
        <f>D149</f>
        <v>16409971.4</v>
      </c>
      <c r="E145" s="896">
        <f>E149</f>
        <v>0</v>
      </c>
      <c r="F145" s="184"/>
    </row>
    <row r="146" spans="1:7" x14ac:dyDescent="0.25">
      <c r="A146" s="2346"/>
      <c r="B146" s="1615"/>
      <c r="C146" s="897" t="s">
        <v>478</v>
      </c>
      <c r="D146" s="896">
        <f>D150+D174</f>
        <v>6312848.7699999996</v>
      </c>
      <c r="E146" s="896">
        <f>E150+E174</f>
        <v>0</v>
      </c>
      <c r="F146" s="184"/>
    </row>
    <row r="147" spans="1:7" x14ac:dyDescent="0.25">
      <c r="A147" s="2347"/>
      <c r="B147" s="1616"/>
      <c r="C147" s="897" t="s">
        <v>13</v>
      </c>
      <c r="D147" s="896">
        <f>D151+D175+D212+D219+D220+D224</f>
        <v>1052383.4099999999</v>
      </c>
      <c r="E147" s="896">
        <f>E151+E175+E212+E219+E220+E224</f>
        <v>270030</v>
      </c>
      <c r="F147" s="184"/>
    </row>
    <row r="148" spans="1:7" ht="36" customHeight="1" x14ac:dyDescent="0.25">
      <c r="A148" s="1872" t="s">
        <v>546</v>
      </c>
      <c r="B148" s="1872" t="s">
        <v>14</v>
      </c>
      <c r="C148" s="165" t="s">
        <v>15</v>
      </c>
      <c r="D148" s="189">
        <f>D149+D150+D151</f>
        <v>16829013.850000001</v>
      </c>
      <c r="E148" s="189">
        <f>E149+E150+E151</f>
        <v>0</v>
      </c>
      <c r="F148" s="184"/>
    </row>
    <row r="149" spans="1:7" ht="57" customHeight="1" x14ac:dyDescent="0.25">
      <c r="A149" s="2000"/>
      <c r="B149" s="2000"/>
      <c r="C149" s="165" t="s">
        <v>16</v>
      </c>
      <c r="D149" s="189">
        <f t="shared" ref="D149:E151" si="0">D153+D157+D161+D169+D165</f>
        <v>16409971.4</v>
      </c>
      <c r="E149" s="189">
        <f t="shared" si="0"/>
        <v>0</v>
      </c>
      <c r="F149" s="184"/>
    </row>
    <row r="150" spans="1:7" ht="57" customHeight="1" x14ac:dyDescent="0.25">
      <c r="A150" s="2000"/>
      <c r="B150" s="2000"/>
      <c r="C150" s="165" t="s">
        <v>17</v>
      </c>
      <c r="D150" s="189">
        <f t="shared" si="0"/>
        <v>334897.38</v>
      </c>
      <c r="E150" s="189">
        <f t="shared" si="0"/>
        <v>0</v>
      </c>
      <c r="F150" s="184"/>
    </row>
    <row r="151" spans="1:7" ht="43.5" customHeight="1" thickBot="1" x14ac:dyDescent="0.3">
      <c r="A151" s="2001"/>
      <c r="B151" s="2001"/>
      <c r="C151" s="165" t="s">
        <v>18</v>
      </c>
      <c r="D151" s="189">
        <f t="shared" si="0"/>
        <v>84145.07</v>
      </c>
      <c r="E151" s="189">
        <f t="shared" si="0"/>
        <v>0</v>
      </c>
      <c r="F151" s="184"/>
    </row>
    <row r="152" spans="1:7" s="883" customFormat="1" ht="21.75" customHeight="1" x14ac:dyDescent="0.25">
      <c r="A152" s="2048"/>
      <c r="B152" s="2049" t="s">
        <v>1440</v>
      </c>
      <c r="C152" s="1153" t="s">
        <v>15</v>
      </c>
      <c r="D152" s="1312">
        <f>D153+D154+D155</f>
        <v>5862689.8800000008</v>
      </c>
      <c r="E152" s="1312">
        <f>E153+E154+E155</f>
        <v>0</v>
      </c>
      <c r="F152" s="894"/>
      <c r="G152" s="884"/>
    </row>
    <row r="153" spans="1:7" s="883" customFormat="1" ht="43.5" customHeight="1" x14ac:dyDescent="0.25">
      <c r="A153" s="2048"/>
      <c r="B153" s="2050"/>
      <c r="C153" s="814" t="s">
        <v>16</v>
      </c>
      <c r="D153" s="818">
        <v>5716708.9000000004</v>
      </c>
      <c r="E153" s="818">
        <v>0</v>
      </c>
      <c r="F153" s="894"/>
      <c r="G153" s="884"/>
    </row>
    <row r="154" spans="1:7" s="883" customFormat="1" ht="43.5" customHeight="1" x14ac:dyDescent="0.25">
      <c r="A154" s="2048"/>
      <c r="B154" s="2050"/>
      <c r="C154" s="814" t="s">
        <v>17</v>
      </c>
      <c r="D154" s="819">
        <v>116667.53</v>
      </c>
      <c r="E154" s="819">
        <v>0</v>
      </c>
      <c r="F154" s="894"/>
      <c r="G154" s="884"/>
    </row>
    <row r="155" spans="1:7" s="883" customFormat="1" ht="43.5" customHeight="1" x14ac:dyDescent="0.25">
      <c r="A155" s="2048"/>
      <c r="B155" s="2050"/>
      <c r="C155" s="814" t="s">
        <v>18</v>
      </c>
      <c r="D155" s="819">
        <v>29313.45</v>
      </c>
      <c r="E155" s="819">
        <v>0</v>
      </c>
      <c r="F155" s="894"/>
      <c r="G155" s="884"/>
    </row>
    <row r="156" spans="1:7" s="883" customFormat="1" ht="18" customHeight="1" x14ac:dyDescent="0.25">
      <c r="A156" s="1818"/>
      <c r="B156" s="2003" t="s">
        <v>1439</v>
      </c>
      <c r="C156" s="1153" t="s">
        <v>15</v>
      </c>
      <c r="D156" s="1312">
        <f>D157+D158+D159</f>
        <v>3731188.97</v>
      </c>
      <c r="E156" s="1312">
        <f>E157+E158+E159</f>
        <v>0</v>
      </c>
      <c r="F156" s="894"/>
      <c r="G156" s="884"/>
    </row>
    <row r="157" spans="1:7" s="883" customFormat="1" ht="43.5" customHeight="1" x14ac:dyDescent="0.25">
      <c r="A157" s="1879"/>
      <c r="B157" s="2004"/>
      <c r="C157" s="814" t="s">
        <v>16</v>
      </c>
      <c r="D157" s="818">
        <v>3638282.37</v>
      </c>
      <c r="E157" s="818">
        <v>0</v>
      </c>
      <c r="F157" s="894"/>
      <c r="G157" s="884"/>
    </row>
    <row r="158" spans="1:7" s="883" customFormat="1" ht="43.5" customHeight="1" x14ac:dyDescent="0.25">
      <c r="A158" s="1879"/>
      <c r="B158" s="2004"/>
      <c r="C158" s="814" t="s">
        <v>17</v>
      </c>
      <c r="D158" s="819">
        <v>74250.66</v>
      </c>
      <c r="E158" s="819">
        <v>0</v>
      </c>
      <c r="F158" s="894"/>
      <c r="G158" s="884"/>
    </row>
    <row r="159" spans="1:7" s="883" customFormat="1" ht="43.5" customHeight="1" x14ac:dyDescent="0.25">
      <c r="A159" s="1880"/>
      <c r="B159" s="2005"/>
      <c r="C159" s="814" t="s">
        <v>18</v>
      </c>
      <c r="D159" s="819">
        <v>18655.939999999999</v>
      </c>
      <c r="E159" s="819">
        <v>0</v>
      </c>
      <c r="F159" s="894"/>
      <c r="G159" s="884"/>
    </row>
    <row r="160" spans="1:7" s="883" customFormat="1" ht="16.5" customHeight="1" x14ac:dyDescent="0.25">
      <c r="A160" s="1872"/>
      <c r="B160" s="2003" t="s">
        <v>1438</v>
      </c>
      <c r="C160" s="1153" t="s">
        <v>15</v>
      </c>
      <c r="D160" s="1312">
        <f>D161+D162+D163</f>
        <v>3704280.01</v>
      </c>
      <c r="E160" s="1312">
        <f>E161+E162+E163</f>
        <v>0</v>
      </c>
      <c r="F160" s="894"/>
      <c r="G160" s="884"/>
    </row>
    <row r="161" spans="1:7" s="883" customFormat="1" ht="43.5" customHeight="1" x14ac:dyDescent="0.25">
      <c r="A161" s="1621"/>
      <c r="B161" s="2004"/>
      <c r="C161" s="341" t="s">
        <v>16</v>
      </c>
      <c r="D161" s="1313">
        <v>3612043.44</v>
      </c>
      <c r="E161" s="1313">
        <v>0</v>
      </c>
      <c r="F161" s="894"/>
      <c r="G161" s="884"/>
    </row>
    <row r="162" spans="1:7" s="883" customFormat="1" ht="43.5" customHeight="1" x14ac:dyDescent="0.25">
      <c r="A162" s="1621"/>
      <c r="B162" s="2004"/>
      <c r="C162" s="341" t="s">
        <v>17</v>
      </c>
      <c r="D162" s="1314">
        <v>73715.17</v>
      </c>
      <c r="E162" s="1314">
        <v>0</v>
      </c>
      <c r="F162" s="894"/>
      <c r="G162" s="884"/>
    </row>
    <row r="163" spans="1:7" s="883" customFormat="1" ht="43.5" customHeight="1" x14ac:dyDescent="0.25">
      <c r="A163" s="1622"/>
      <c r="B163" s="2005"/>
      <c r="C163" s="341" t="s">
        <v>18</v>
      </c>
      <c r="D163" s="1314">
        <v>18521.400000000001</v>
      </c>
      <c r="E163" s="1314">
        <v>0</v>
      </c>
      <c r="F163" s="894"/>
      <c r="G163" s="884"/>
    </row>
    <row r="164" spans="1:7" s="883" customFormat="1" ht="22.5" customHeight="1" x14ac:dyDescent="0.25">
      <c r="A164" s="2058"/>
      <c r="B164" s="2003" t="s">
        <v>1438</v>
      </c>
      <c r="C164" s="1153" t="s">
        <v>15</v>
      </c>
      <c r="D164" s="1315">
        <f>D165+D166+D167</f>
        <v>90914.590000000011</v>
      </c>
      <c r="E164" s="1315">
        <f>E165+E166+E167</f>
        <v>0</v>
      </c>
      <c r="F164" s="894"/>
      <c r="G164" s="884"/>
    </row>
    <row r="165" spans="1:7" s="883" customFormat="1" ht="43.5" customHeight="1" x14ac:dyDescent="0.25">
      <c r="A165" s="1621"/>
      <c r="B165" s="2004"/>
      <c r="C165" s="341" t="s">
        <v>16</v>
      </c>
      <c r="D165" s="1314">
        <v>88650.8</v>
      </c>
      <c r="E165" s="1314">
        <v>0</v>
      </c>
      <c r="F165" s="894"/>
      <c r="G165" s="884"/>
    </row>
    <row r="166" spans="1:7" s="883" customFormat="1" ht="43.5" customHeight="1" x14ac:dyDescent="0.25">
      <c r="A166" s="1621"/>
      <c r="B166" s="2004"/>
      <c r="C166" s="341" t="s">
        <v>17</v>
      </c>
      <c r="D166" s="1314">
        <v>1809.21</v>
      </c>
      <c r="E166" s="1314">
        <v>0</v>
      </c>
      <c r="F166" s="894"/>
      <c r="G166" s="884"/>
    </row>
    <row r="167" spans="1:7" s="883" customFormat="1" ht="43.5" customHeight="1" x14ac:dyDescent="0.25">
      <c r="A167" s="1622"/>
      <c r="B167" s="2005"/>
      <c r="C167" s="341" t="s">
        <v>18</v>
      </c>
      <c r="D167" s="1314">
        <v>454.58</v>
      </c>
      <c r="E167" s="1314">
        <v>0</v>
      </c>
      <c r="F167" s="894"/>
      <c r="G167" s="884"/>
    </row>
    <row r="168" spans="1:7" ht="21.75" customHeight="1" x14ac:dyDescent="0.25">
      <c r="A168" s="1997" t="s">
        <v>227</v>
      </c>
      <c r="B168" s="2003" t="s">
        <v>1437</v>
      </c>
      <c r="C168" s="1153" t="s">
        <v>15</v>
      </c>
      <c r="D168" s="1312">
        <f>D169+D170+D171</f>
        <v>3439940.4000000004</v>
      </c>
      <c r="E168" s="1312">
        <f>E169+E170+E171</f>
        <v>0</v>
      </c>
      <c r="F168" s="184"/>
    </row>
    <row r="169" spans="1:7" ht="45" customHeight="1" x14ac:dyDescent="0.25">
      <c r="A169" s="1998"/>
      <c r="B169" s="2004"/>
      <c r="C169" s="341" t="s">
        <v>16</v>
      </c>
      <c r="D169" s="1313">
        <v>3354285.89</v>
      </c>
      <c r="E169" s="1313">
        <v>0</v>
      </c>
      <c r="F169" s="184"/>
    </row>
    <row r="170" spans="1:7" ht="45" customHeight="1" x14ac:dyDescent="0.25">
      <c r="A170" s="1998"/>
      <c r="B170" s="2004"/>
      <c r="C170" s="341" t="s">
        <v>17</v>
      </c>
      <c r="D170" s="1314">
        <v>68454.81</v>
      </c>
      <c r="E170" s="1314">
        <v>0</v>
      </c>
      <c r="F170" s="184"/>
    </row>
    <row r="171" spans="1:7" ht="30" customHeight="1" x14ac:dyDescent="0.25">
      <c r="A171" s="1999"/>
      <c r="B171" s="2005"/>
      <c r="C171" s="341" t="s">
        <v>18</v>
      </c>
      <c r="D171" s="1314">
        <v>17199.7</v>
      </c>
      <c r="E171" s="1314">
        <v>0</v>
      </c>
      <c r="F171" s="184"/>
    </row>
    <row r="172" spans="1:7" s="746" customFormat="1" ht="15" customHeight="1" x14ac:dyDescent="0.25">
      <c r="A172" s="2006" t="s">
        <v>80</v>
      </c>
      <c r="B172" s="1876" t="s">
        <v>19</v>
      </c>
      <c r="C172" s="1153" t="s">
        <v>15</v>
      </c>
      <c r="D172" s="1312">
        <f>D173+D174+D175</f>
        <v>6038334.7399999993</v>
      </c>
      <c r="E172" s="1312">
        <f>E173+E174+E175</f>
        <v>0</v>
      </c>
      <c r="F172" s="184"/>
      <c r="G172" s="650"/>
    </row>
    <row r="173" spans="1:7" ht="57" customHeight="1" x14ac:dyDescent="0.25">
      <c r="A173" s="2007"/>
      <c r="B173" s="1877"/>
      <c r="C173" s="334" t="s">
        <v>16</v>
      </c>
      <c r="D173" s="830">
        <f>D189+D197+D201+D205+D209</f>
        <v>0</v>
      </c>
      <c r="E173" s="830">
        <v>0</v>
      </c>
      <c r="F173" s="184"/>
    </row>
    <row r="174" spans="1:7" ht="57" customHeight="1" x14ac:dyDescent="0.25">
      <c r="A174" s="2007"/>
      <c r="B174" s="1877"/>
      <c r="C174" s="334" t="s">
        <v>17</v>
      </c>
      <c r="D174" s="829">
        <f>D178+D186+D190+D194+D198+D202+D206+D210+D182</f>
        <v>5977951.3899999997</v>
      </c>
      <c r="E174" s="829">
        <f>E178+E186+E190+E194+E198+E202+E206+E210+E182</f>
        <v>0</v>
      </c>
      <c r="F174" s="184"/>
    </row>
    <row r="175" spans="1:7" ht="28.5" customHeight="1" x14ac:dyDescent="0.25">
      <c r="A175" s="2008"/>
      <c r="B175" s="1878"/>
      <c r="C175" s="334" t="s">
        <v>18</v>
      </c>
      <c r="D175" s="828">
        <f>D191+D199+D203+D207+D211+D179+D183+D187+D195</f>
        <v>60383.349999999991</v>
      </c>
      <c r="E175" s="828">
        <f>E191+E199+E203+E207+E211</f>
        <v>0</v>
      </c>
      <c r="F175" s="184"/>
    </row>
    <row r="176" spans="1:7" s="883" customFormat="1" ht="18.75" customHeight="1" x14ac:dyDescent="0.25">
      <c r="A176" s="2006"/>
      <c r="B176" s="1992" t="s">
        <v>1435</v>
      </c>
      <c r="C176" s="1153" t="s">
        <v>15</v>
      </c>
      <c r="D176" s="1312">
        <f>D177+D178+D179</f>
        <v>498559.75</v>
      </c>
      <c r="E176" s="1312">
        <f>E177+E178+E179</f>
        <v>0</v>
      </c>
      <c r="F176" s="894"/>
      <c r="G176" s="884"/>
    </row>
    <row r="177" spans="1:7" s="883" customFormat="1" ht="28.5" customHeight="1" x14ac:dyDescent="0.25">
      <c r="A177" s="1630"/>
      <c r="B177" s="2043"/>
      <c r="C177" s="341" t="s">
        <v>16</v>
      </c>
      <c r="D177" s="1314">
        <v>0</v>
      </c>
      <c r="E177" s="1314">
        <v>0</v>
      </c>
      <c r="F177" s="894"/>
      <c r="G177" s="884"/>
    </row>
    <row r="178" spans="1:7" s="883" customFormat="1" ht="28.5" customHeight="1" x14ac:dyDescent="0.25">
      <c r="A178" s="1630"/>
      <c r="B178" s="2043"/>
      <c r="C178" s="341" t="s">
        <v>17</v>
      </c>
      <c r="D178" s="1313">
        <v>493574.15</v>
      </c>
      <c r="E178" s="1313">
        <v>0</v>
      </c>
      <c r="F178" s="894"/>
      <c r="G178" s="884"/>
    </row>
    <row r="179" spans="1:7" s="883" customFormat="1" ht="28.5" customHeight="1" thickBot="1" x14ac:dyDescent="0.3">
      <c r="A179" s="1631"/>
      <c r="B179" s="2044"/>
      <c r="C179" s="341" t="s">
        <v>18</v>
      </c>
      <c r="D179" s="1314">
        <v>4985.6000000000004</v>
      </c>
      <c r="E179" s="1314">
        <v>0</v>
      </c>
      <c r="F179" s="894"/>
      <c r="G179" s="884"/>
    </row>
    <row r="180" spans="1:7" s="883" customFormat="1" ht="17.25" customHeight="1" x14ac:dyDescent="0.25">
      <c r="A180" s="1085"/>
      <c r="B180" s="2045" t="s">
        <v>1436</v>
      </c>
      <c r="C180" s="1153" t="s">
        <v>15</v>
      </c>
      <c r="D180" s="1315">
        <f>D181+D182+D183</f>
        <v>619598.82999999996</v>
      </c>
      <c r="E180" s="1315">
        <f>E181+E182+E183</f>
        <v>0</v>
      </c>
      <c r="F180" s="894"/>
      <c r="G180" s="884"/>
    </row>
    <row r="181" spans="1:7" s="883" customFormat="1" ht="49.5" customHeight="1" x14ac:dyDescent="0.25">
      <c r="A181" s="1085"/>
      <c r="B181" s="2046"/>
      <c r="C181" s="341" t="s">
        <v>16</v>
      </c>
      <c r="D181" s="1314">
        <v>0</v>
      </c>
      <c r="E181" s="1314">
        <v>0</v>
      </c>
      <c r="F181" s="894"/>
      <c r="G181" s="884"/>
    </row>
    <row r="182" spans="1:7" s="883" customFormat="1" ht="36.75" customHeight="1" x14ac:dyDescent="0.25">
      <c r="A182" s="1085"/>
      <c r="B182" s="2046"/>
      <c r="C182" s="341" t="s">
        <v>17</v>
      </c>
      <c r="D182" s="1313">
        <v>613402.84</v>
      </c>
      <c r="E182" s="1313">
        <v>0</v>
      </c>
      <c r="F182" s="894"/>
      <c r="G182" s="884"/>
    </row>
    <row r="183" spans="1:7" s="883" customFormat="1" ht="28.5" customHeight="1" thickBot="1" x14ac:dyDescent="0.3">
      <c r="A183" s="1085"/>
      <c r="B183" s="2047"/>
      <c r="C183" s="341" t="s">
        <v>18</v>
      </c>
      <c r="D183" s="1314">
        <v>6195.99</v>
      </c>
      <c r="E183" s="1314">
        <v>0</v>
      </c>
      <c r="F183" s="894"/>
      <c r="G183" s="884"/>
    </row>
    <row r="184" spans="1:7" s="883" customFormat="1" ht="15" customHeight="1" x14ac:dyDescent="0.25">
      <c r="A184" s="2006"/>
      <c r="B184" s="1992" t="s">
        <v>1434</v>
      </c>
      <c r="C184" s="1153" t="s">
        <v>15</v>
      </c>
      <c r="D184" s="1312">
        <f>D185+D186+D187</f>
        <v>576584.98</v>
      </c>
      <c r="E184" s="1312">
        <f>E185+E186+E187</f>
        <v>0</v>
      </c>
      <c r="F184" s="894"/>
      <c r="G184" s="884"/>
    </row>
    <row r="185" spans="1:7" s="883" customFormat="1" ht="46.5" customHeight="1" x14ac:dyDescent="0.25">
      <c r="A185" s="1630"/>
      <c r="B185" s="2043"/>
      <c r="C185" s="814" t="s">
        <v>16</v>
      </c>
      <c r="D185" s="819">
        <v>0</v>
      </c>
      <c r="E185" s="819">
        <v>0</v>
      </c>
      <c r="F185" s="894"/>
      <c r="G185" s="884"/>
    </row>
    <row r="186" spans="1:7" s="883" customFormat="1" ht="63" customHeight="1" x14ac:dyDescent="0.25">
      <c r="A186" s="1630"/>
      <c r="B186" s="2043"/>
      <c r="C186" s="814" t="s">
        <v>17</v>
      </c>
      <c r="D186" s="820">
        <v>570819.13</v>
      </c>
      <c r="E186" s="820">
        <v>0</v>
      </c>
      <c r="F186" s="894"/>
      <c r="G186" s="884"/>
    </row>
    <row r="187" spans="1:7" s="883" customFormat="1" ht="33" customHeight="1" x14ac:dyDescent="0.25">
      <c r="A187" s="1631"/>
      <c r="B187" s="2044"/>
      <c r="C187" s="814" t="s">
        <v>18</v>
      </c>
      <c r="D187" s="819">
        <v>5765.85</v>
      </c>
      <c r="E187" s="819">
        <v>0</v>
      </c>
      <c r="F187" s="894"/>
      <c r="G187" s="884"/>
    </row>
    <row r="188" spans="1:7" ht="18" customHeight="1" x14ac:dyDescent="0.25">
      <c r="A188" s="1595" t="s">
        <v>237</v>
      </c>
      <c r="B188" s="1992" t="s">
        <v>1433</v>
      </c>
      <c r="C188" s="1153" t="s">
        <v>15</v>
      </c>
      <c r="D188" s="1312">
        <f>D189+D190+D191</f>
        <v>1223019.5999999999</v>
      </c>
      <c r="E188" s="1312">
        <f>E189+E190+E191</f>
        <v>0</v>
      </c>
      <c r="F188" s="184"/>
    </row>
    <row r="189" spans="1:7" ht="45" customHeight="1" x14ac:dyDescent="0.25">
      <c r="A189" s="1990"/>
      <c r="B189" s="1993"/>
      <c r="C189" s="341" t="s">
        <v>16</v>
      </c>
      <c r="D189" s="1314">
        <v>0</v>
      </c>
      <c r="E189" s="1314">
        <v>0</v>
      </c>
      <c r="F189" s="184"/>
    </row>
    <row r="190" spans="1:7" ht="45" customHeight="1" x14ac:dyDescent="0.25">
      <c r="A190" s="1990"/>
      <c r="B190" s="1993"/>
      <c r="C190" s="341" t="s">
        <v>17</v>
      </c>
      <c r="D190" s="1313">
        <v>1210789.3999999999</v>
      </c>
      <c r="E190" s="1313">
        <v>0</v>
      </c>
      <c r="F190" s="184"/>
    </row>
    <row r="191" spans="1:7" ht="39.75" customHeight="1" x14ac:dyDescent="0.25">
      <c r="A191" s="1991"/>
      <c r="B191" s="1994"/>
      <c r="C191" s="341" t="s">
        <v>18</v>
      </c>
      <c r="D191" s="1314">
        <v>12230.2</v>
      </c>
      <c r="E191" s="1314">
        <v>0</v>
      </c>
      <c r="F191" s="184"/>
    </row>
    <row r="192" spans="1:7" s="883" customFormat="1" ht="15" customHeight="1" x14ac:dyDescent="0.25">
      <c r="A192" s="1595"/>
      <c r="B192" s="1992" t="s">
        <v>1432</v>
      </c>
      <c r="C192" s="1153" t="s">
        <v>15</v>
      </c>
      <c r="D192" s="1312">
        <f>D193+D194+D195</f>
        <v>774415.97000000009</v>
      </c>
      <c r="E192" s="1312">
        <f>E193+E194+E195</f>
        <v>0</v>
      </c>
      <c r="F192" s="894"/>
      <c r="G192" s="884"/>
    </row>
    <row r="193" spans="1:7" s="883" customFormat="1" ht="61.5" customHeight="1" x14ac:dyDescent="0.25">
      <c r="A193" s="1822"/>
      <c r="B193" s="1607"/>
      <c r="C193" s="814" t="s">
        <v>16</v>
      </c>
      <c r="D193" s="819">
        <v>0</v>
      </c>
      <c r="E193" s="819">
        <v>0</v>
      </c>
      <c r="F193" s="894"/>
      <c r="G193" s="884"/>
    </row>
    <row r="194" spans="1:7" s="883" customFormat="1" ht="48.75" customHeight="1" x14ac:dyDescent="0.25">
      <c r="A194" s="1822"/>
      <c r="B194" s="1607"/>
      <c r="C194" s="814" t="s">
        <v>17</v>
      </c>
      <c r="D194" s="820">
        <v>766671.81</v>
      </c>
      <c r="E194" s="820">
        <v>0</v>
      </c>
      <c r="F194" s="894"/>
      <c r="G194" s="884"/>
    </row>
    <row r="195" spans="1:7" s="883" customFormat="1" ht="39.75" customHeight="1" x14ac:dyDescent="0.25">
      <c r="A195" s="1596"/>
      <c r="B195" s="1608"/>
      <c r="C195" s="814" t="s">
        <v>18</v>
      </c>
      <c r="D195" s="819">
        <v>7744.16</v>
      </c>
      <c r="E195" s="819">
        <v>0</v>
      </c>
      <c r="F195" s="894"/>
      <c r="G195" s="884"/>
    </row>
    <row r="196" spans="1:7" ht="13.9" customHeight="1" x14ac:dyDescent="0.25">
      <c r="A196" s="1595" t="s">
        <v>240</v>
      </c>
      <c r="B196" s="1992" t="s">
        <v>1431</v>
      </c>
      <c r="C196" s="1316" t="s">
        <v>636</v>
      </c>
      <c r="D196" s="1317">
        <f>D197+D198+D199</f>
        <v>1007794.7999999999</v>
      </c>
      <c r="E196" s="1317">
        <f>E197+E198+E199</f>
        <v>0</v>
      </c>
      <c r="F196" s="184"/>
    </row>
    <row r="197" spans="1:7" ht="45" customHeight="1" x14ac:dyDescent="0.25">
      <c r="A197" s="1990"/>
      <c r="B197" s="1993"/>
      <c r="C197" s="341" t="s">
        <v>16</v>
      </c>
      <c r="D197" s="1318">
        <v>0</v>
      </c>
      <c r="E197" s="1318">
        <v>0</v>
      </c>
      <c r="F197" s="184"/>
    </row>
    <row r="198" spans="1:7" ht="45" customHeight="1" x14ac:dyDescent="0.25">
      <c r="A198" s="1990"/>
      <c r="B198" s="1993"/>
      <c r="C198" s="341" t="s">
        <v>17</v>
      </c>
      <c r="D198" s="1318">
        <v>997716.85</v>
      </c>
      <c r="E198" s="1318">
        <v>0</v>
      </c>
      <c r="F198" s="184"/>
    </row>
    <row r="199" spans="1:7" ht="30" customHeight="1" x14ac:dyDescent="0.25">
      <c r="A199" s="1991"/>
      <c r="B199" s="1994"/>
      <c r="C199" s="1319" t="s">
        <v>18</v>
      </c>
      <c r="D199" s="1318">
        <v>10077.950000000001</v>
      </c>
      <c r="E199" s="1318">
        <v>0</v>
      </c>
      <c r="F199" s="184"/>
    </row>
    <row r="200" spans="1:7" s="746" customFormat="1" x14ac:dyDescent="0.25">
      <c r="A200" s="812"/>
      <c r="B200" s="825"/>
      <c r="C200" s="1320" t="s">
        <v>15</v>
      </c>
      <c r="D200" s="1317">
        <f>D201+D202+D203</f>
        <v>163800</v>
      </c>
      <c r="E200" s="1317">
        <f>E201+E202+E203</f>
        <v>0</v>
      </c>
      <c r="F200" s="184"/>
      <c r="G200" s="650"/>
    </row>
    <row r="201" spans="1:7" ht="45" customHeight="1" x14ac:dyDescent="0.25">
      <c r="A201" s="1818" t="s">
        <v>242</v>
      </c>
      <c r="B201" s="1992" t="s">
        <v>1430</v>
      </c>
      <c r="C201" s="823" t="s">
        <v>16</v>
      </c>
      <c r="D201" s="819">
        <v>0</v>
      </c>
      <c r="E201" s="819">
        <v>0</v>
      </c>
      <c r="F201" s="184"/>
    </row>
    <row r="202" spans="1:7" ht="45" customHeight="1" x14ac:dyDescent="0.25">
      <c r="A202" s="1879"/>
      <c r="B202" s="1993"/>
      <c r="C202" s="823" t="s">
        <v>17</v>
      </c>
      <c r="D202" s="820">
        <v>162162</v>
      </c>
      <c r="E202" s="820">
        <v>0</v>
      </c>
      <c r="F202" s="184"/>
    </row>
    <row r="203" spans="1:7" ht="30" customHeight="1" x14ac:dyDescent="0.25">
      <c r="A203" s="1880"/>
      <c r="B203" s="1994"/>
      <c r="C203" s="823" t="s">
        <v>18</v>
      </c>
      <c r="D203" s="824">
        <v>1638</v>
      </c>
      <c r="E203" s="824">
        <v>0</v>
      </c>
      <c r="F203" s="184"/>
    </row>
    <row r="204" spans="1:7" s="746" customFormat="1" x14ac:dyDescent="0.25">
      <c r="A204" s="826"/>
      <c r="B204" s="823"/>
      <c r="C204" s="1153" t="s">
        <v>15</v>
      </c>
      <c r="D204" s="1315">
        <f>D205+D206+D207</f>
        <v>579864.81000000006</v>
      </c>
      <c r="E204" s="1315">
        <f>E205+E206+E207</f>
        <v>0</v>
      </c>
      <c r="F204" s="1105"/>
      <c r="G204" s="824"/>
    </row>
    <row r="205" spans="1:7" ht="45" customHeight="1" x14ac:dyDescent="0.25">
      <c r="A205" s="1595" t="s">
        <v>262</v>
      </c>
      <c r="B205" s="1992" t="s">
        <v>1429</v>
      </c>
      <c r="C205" s="341" t="s">
        <v>16</v>
      </c>
      <c r="D205" s="1314">
        <v>0</v>
      </c>
      <c r="E205" s="1314">
        <v>0</v>
      </c>
      <c r="F205" s="184"/>
    </row>
    <row r="206" spans="1:7" ht="45" customHeight="1" x14ac:dyDescent="0.25">
      <c r="A206" s="1990"/>
      <c r="B206" s="1993"/>
      <c r="C206" s="341" t="s">
        <v>17</v>
      </c>
      <c r="D206" s="1313">
        <v>574066.17000000004</v>
      </c>
      <c r="E206" s="1313">
        <v>0</v>
      </c>
      <c r="F206" s="184"/>
    </row>
    <row r="207" spans="1:7" ht="30" customHeight="1" x14ac:dyDescent="0.25">
      <c r="A207" s="1991"/>
      <c r="B207" s="1994"/>
      <c r="C207" s="341" t="s">
        <v>18</v>
      </c>
      <c r="D207" s="1314">
        <v>5798.64</v>
      </c>
      <c r="E207" s="1314">
        <v>0</v>
      </c>
      <c r="F207" s="184"/>
    </row>
    <row r="208" spans="1:7" s="746" customFormat="1" x14ac:dyDescent="0.25">
      <c r="A208" s="815"/>
      <c r="B208" s="814"/>
      <c r="C208" s="1153" t="s">
        <v>15</v>
      </c>
      <c r="D208" s="1315">
        <f>D209+D210+D211</f>
        <v>594696</v>
      </c>
      <c r="E208" s="1315">
        <f>E209+E210+E211</f>
        <v>0</v>
      </c>
      <c r="F208" s="184"/>
      <c r="G208" s="650"/>
    </row>
    <row r="209" spans="1:7" ht="45" customHeight="1" x14ac:dyDescent="0.25">
      <c r="A209" s="1595" t="s">
        <v>265</v>
      </c>
      <c r="B209" s="1992" t="s">
        <v>1428</v>
      </c>
      <c r="C209" s="341" t="s">
        <v>16</v>
      </c>
      <c r="D209" s="1314">
        <v>0</v>
      </c>
      <c r="E209" s="1314">
        <v>0</v>
      </c>
      <c r="F209" s="184"/>
    </row>
    <row r="210" spans="1:7" ht="45" customHeight="1" x14ac:dyDescent="0.25">
      <c r="A210" s="1990"/>
      <c r="B210" s="1993"/>
      <c r="C210" s="305" t="s">
        <v>17</v>
      </c>
      <c r="D210" s="824">
        <v>588749.04</v>
      </c>
      <c r="E210" s="824">
        <v>0</v>
      </c>
      <c r="F210" s="184"/>
    </row>
    <row r="211" spans="1:7" ht="30.75" customHeight="1" thickBot="1" x14ac:dyDescent="0.3">
      <c r="A211" s="2002"/>
      <c r="B211" s="1994"/>
      <c r="C211" s="306" t="s">
        <v>18</v>
      </c>
      <c r="D211" s="827">
        <v>5946.96</v>
      </c>
      <c r="E211" s="827">
        <v>0</v>
      </c>
      <c r="F211" s="184"/>
    </row>
    <row r="212" spans="1:7" ht="62.25" customHeight="1" x14ac:dyDescent="0.25">
      <c r="A212" s="1100" t="s">
        <v>115</v>
      </c>
      <c r="B212" s="831" t="s">
        <v>1269</v>
      </c>
      <c r="C212" s="832" t="s">
        <v>18</v>
      </c>
      <c r="D212" s="833">
        <f>D213+D214+D215+D216+D217+D218</f>
        <v>372830</v>
      </c>
      <c r="E212" s="833">
        <f>E213+E214+E215+E216+E217+E218</f>
        <v>255030</v>
      </c>
      <c r="F212" s="184"/>
    </row>
    <row r="213" spans="1:7" s="883" customFormat="1" ht="60.75" customHeight="1" x14ac:dyDescent="0.25">
      <c r="A213" s="1101" t="s">
        <v>245</v>
      </c>
      <c r="B213" s="1102" t="s">
        <v>1425</v>
      </c>
      <c r="C213" s="1103" t="s">
        <v>18</v>
      </c>
      <c r="D213" s="1104">
        <v>200000</v>
      </c>
      <c r="E213" s="1104">
        <v>200000</v>
      </c>
      <c r="F213" s="894"/>
      <c r="G213" s="884"/>
    </row>
    <row r="214" spans="1:7" s="883" customFormat="1" ht="62.25" customHeight="1" x14ac:dyDescent="0.25">
      <c r="A214" s="1101" t="s">
        <v>786</v>
      </c>
      <c r="B214" s="1102" t="s">
        <v>1427</v>
      </c>
      <c r="C214" s="1103" t="s">
        <v>18</v>
      </c>
      <c r="D214" s="1104">
        <v>16520</v>
      </c>
      <c r="E214" s="1104">
        <v>16520</v>
      </c>
      <c r="F214" s="894"/>
      <c r="G214" s="884"/>
    </row>
    <row r="215" spans="1:7" s="883" customFormat="1" ht="62.25" customHeight="1" x14ac:dyDescent="0.25">
      <c r="A215" s="1101" t="s">
        <v>787</v>
      </c>
      <c r="B215" s="1102" t="s">
        <v>1426</v>
      </c>
      <c r="C215" s="1103" t="s">
        <v>18</v>
      </c>
      <c r="D215" s="1104">
        <v>12880</v>
      </c>
      <c r="E215" s="1104">
        <v>12880</v>
      </c>
      <c r="F215" s="894"/>
      <c r="G215" s="884"/>
    </row>
    <row r="216" spans="1:7" s="883" customFormat="1" ht="62.25" customHeight="1" x14ac:dyDescent="0.25">
      <c r="A216" s="1101" t="s">
        <v>788</v>
      </c>
      <c r="B216" s="1102" t="s">
        <v>1548</v>
      </c>
      <c r="C216" s="1103" t="s">
        <v>18</v>
      </c>
      <c r="D216" s="1104">
        <v>17880</v>
      </c>
      <c r="E216" s="1104">
        <v>17880</v>
      </c>
      <c r="F216" s="894"/>
      <c r="G216" s="884"/>
    </row>
    <row r="217" spans="1:7" s="883" customFormat="1" ht="62.25" customHeight="1" x14ac:dyDescent="0.25">
      <c r="A217" s="1101" t="s">
        <v>789</v>
      </c>
      <c r="B217" s="1102" t="s">
        <v>1549</v>
      </c>
      <c r="C217" s="1103" t="s">
        <v>18</v>
      </c>
      <c r="D217" s="1104">
        <v>7750</v>
      </c>
      <c r="E217" s="1104">
        <v>7750</v>
      </c>
      <c r="F217" s="894"/>
      <c r="G217" s="884"/>
    </row>
    <row r="218" spans="1:7" s="883" customFormat="1" ht="62.25" customHeight="1" x14ac:dyDescent="0.25">
      <c r="A218" s="1101" t="s">
        <v>1528</v>
      </c>
      <c r="B218" s="1102" t="s">
        <v>1550</v>
      </c>
      <c r="C218" s="1103" t="s">
        <v>18</v>
      </c>
      <c r="D218" s="1104">
        <v>117800</v>
      </c>
      <c r="E218" s="1104">
        <v>0</v>
      </c>
      <c r="F218" s="894"/>
      <c r="G218" s="884"/>
    </row>
    <row r="219" spans="1:7" s="746" customFormat="1" ht="78.75" customHeight="1" x14ac:dyDescent="0.25">
      <c r="A219" s="1099" t="s">
        <v>141</v>
      </c>
      <c r="B219" s="1098" t="s">
        <v>1270</v>
      </c>
      <c r="C219" s="832" t="s">
        <v>18</v>
      </c>
      <c r="D219" s="834">
        <v>191531.99</v>
      </c>
      <c r="E219" s="834">
        <v>0</v>
      </c>
      <c r="F219" s="184"/>
      <c r="G219" s="650"/>
    </row>
    <row r="220" spans="1:7" s="746" customFormat="1" ht="62.25" customHeight="1" x14ac:dyDescent="0.25">
      <c r="A220" s="1099" t="s">
        <v>217</v>
      </c>
      <c r="B220" s="1098" t="s">
        <v>1271</v>
      </c>
      <c r="C220" s="835" t="s">
        <v>18</v>
      </c>
      <c r="D220" s="833">
        <f>D221+D222+D223</f>
        <v>308493</v>
      </c>
      <c r="E220" s="833">
        <v>0</v>
      </c>
      <c r="F220" s="184"/>
      <c r="G220" s="650"/>
    </row>
    <row r="221" spans="1:7" s="883" customFormat="1" ht="62.25" customHeight="1" x14ac:dyDescent="0.25">
      <c r="A221" s="1101" t="s">
        <v>499</v>
      </c>
      <c r="B221" s="814" t="s">
        <v>1435</v>
      </c>
      <c r="C221" s="835" t="s">
        <v>18</v>
      </c>
      <c r="D221" s="833">
        <v>136548.64000000001</v>
      </c>
      <c r="E221" s="833">
        <v>0</v>
      </c>
      <c r="F221" s="894"/>
      <c r="G221" s="884"/>
    </row>
    <row r="222" spans="1:7" s="883" customFormat="1" ht="62.25" customHeight="1" x14ac:dyDescent="0.25">
      <c r="A222" s="1101" t="s">
        <v>506</v>
      </c>
      <c r="B222" s="814" t="s">
        <v>1432</v>
      </c>
      <c r="C222" s="835" t="s">
        <v>18</v>
      </c>
      <c r="D222" s="833">
        <v>71940.429999999993</v>
      </c>
      <c r="E222" s="833">
        <v>0</v>
      </c>
      <c r="F222" s="894"/>
      <c r="G222" s="884"/>
    </row>
    <row r="223" spans="1:7" s="883" customFormat="1" ht="62.25" customHeight="1" x14ac:dyDescent="0.25">
      <c r="A223" s="1101" t="s">
        <v>513</v>
      </c>
      <c r="B223" s="1102" t="s">
        <v>1271</v>
      </c>
      <c r="C223" s="835" t="s">
        <v>18</v>
      </c>
      <c r="D223" s="833">
        <v>100003.93</v>
      </c>
      <c r="E223" s="833">
        <v>0</v>
      </c>
      <c r="F223" s="894"/>
      <c r="G223" s="884"/>
    </row>
    <row r="224" spans="1:7" s="883" customFormat="1" ht="62.25" customHeight="1" x14ac:dyDescent="0.25">
      <c r="A224" s="1099" t="s">
        <v>877</v>
      </c>
      <c r="B224" s="334" t="s">
        <v>1423</v>
      </c>
      <c r="C224" s="835" t="s">
        <v>18</v>
      </c>
      <c r="D224" s="1096">
        <v>35000</v>
      </c>
      <c r="E224" s="1097">
        <v>15000</v>
      </c>
      <c r="F224" s="894"/>
      <c r="G224" s="884"/>
    </row>
    <row r="225" spans="1:7" s="746" customFormat="1" ht="42" customHeight="1" x14ac:dyDescent="0.25">
      <c r="A225" s="2348" t="s">
        <v>1381</v>
      </c>
      <c r="B225" s="2349"/>
      <c r="C225" s="2349"/>
      <c r="D225" s="2349"/>
      <c r="E225" s="2350"/>
      <c r="F225" s="184"/>
      <c r="G225" s="650"/>
    </row>
    <row r="226" spans="1:7" s="746" customFormat="1" ht="42" customHeight="1" x14ac:dyDescent="0.25">
      <c r="A226" s="2351">
        <v>1</v>
      </c>
      <c r="B226" s="2352">
        <v>2</v>
      </c>
      <c r="C226" s="2352">
        <v>3</v>
      </c>
      <c r="D226" s="2352">
        <v>4</v>
      </c>
      <c r="E226" s="2352">
        <v>5</v>
      </c>
      <c r="F226" s="184"/>
      <c r="G226" s="650"/>
    </row>
    <row r="227" spans="1:7" ht="23.25" customHeight="1" x14ac:dyDescent="0.25">
      <c r="A227" s="2353"/>
      <c r="B227" s="2354" t="s">
        <v>1381</v>
      </c>
      <c r="C227" s="2355" t="s">
        <v>636</v>
      </c>
      <c r="D227" s="2356">
        <f>D228+D229</f>
        <v>95125.85500000001</v>
      </c>
      <c r="E227" s="2356">
        <f>E228+E229</f>
        <v>28286.78</v>
      </c>
      <c r="F227" s="842"/>
    </row>
    <row r="228" spans="1:7" ht="24.75" customHeight="1" x14ac:dyDescent="0.25">
      <c r="A228" s="2357"/>
      <c r="B228" s="2358"/>
      <c r="C228" s="94" t="s">
        <v>20</v>
      </c>
      <c r="D228" s="838">
        <f>D235+D231</f>
        <v>36329.03</v>
      </c>
      <c r="E228" s="838">
        <f>E235+E231</f>
        <v>0</v>
      </c>
      <c r="F228" s="842"/>
    </row>
    <row r="229" spans="1:7" ht="29.25" customHeight="1" x14ac:dyDescent="0.25">
      <c r="A229" s="2357"/>
      <c r="B229" s="2358"/>
      <c r="C229" s="94" t="s">
        <v>21</v>
      </c>
      <c r="D229" s="838">
        <f>D232+D233+D236</f>
        <v>58796.825000000004</v>
      </c>
      <c r="E229" s="838">
        <f>E232+E236+E233</f>
        <v>28286.78</v>
      </c>
      <c r="F229" s="842"/>
    </row>
    <row r="230" spans="1:7" ht="26.25" customHeight="1" x14ac:dyDescent="0.25">
      <c r="A230" s="836" t="s">
        <v>546</v>
      </c>
      <c r="B230" s="94" t="s">
        <v>22</v>
      </c>
      <c r="C230" s="94" t="s">
        <v>636</v>
      </c>
      <c r="D230" s="1402">
        <f>D231+D232</f>
        <v>3331.39</v>
      </c>
      <c r="E230" s="1402">
        <f>E231+E232</f>
        <v>1317.9649999999999</v>
      </c>
      <c r="F230" s="335"/>
    </row>
    <row r="231" spans="1:7" ht="105" x14ac:dyDescent="0.25">
      <c r="A231" s="324" t="s">
        <v>227</v>
      </c>
      <c r="B231" s="977" t="s">
        <v>23</v>
      </c>
      <c r="C231" s="1191" t="s">
        <v>20</v>
      </c>
      <c r="D231" s="80">
        <v>3.39</v>
      </c>
      <c r="E231" s="80">
        <v>0</v>
      </c>
      <c r="F231" s="335"/>
    </row>
    <row r="232" spans="1:7" ht="75" x14ac:dyDescent="0.25">
      <c r="A232" s="324" t="s">
        <v>230</v>
      </c>
      <c r="B232" s="977" t="s">
        <v>24</v>
      </c>
      <c r="C232" s="1191" t="s">
        <v>21</v>
      </c>
      <c r="D232" s="837">
        <v>3328</v>
      </c>
      <c r="E232" s="837">
        <v>1317.9649999999999</v>
      </c>
      <c r="F232" s="335"/>
    </row>
    <row r="233" spans="1:7" ht="23.25" customHeight="1" x14ac:dyDescent="0.25">
      <c r="A233" s="836" t="s">
        <v>80</v>
      </c>
      <c r="B233" s="1193" t="s">
        <v>1272</v>
      </c>
      <c r="C233" s="94" t="s">
        <v>21</v>
      </c>
      <c r="D233" s="838">
        <v>8562.35</v>
      </c>
      <c r="E233" s="838">
        <v>8562.35</v>
      </c>
      <c r="F233" s="335"/>
    </row>
    <row r="234" spans="1:7" ht="15.75" customHeight="1" x14ac:dyDescent="0.25">
      <c r="A234" s="1598" t="s">
        <v>115</v>
      </c>
      <c r="B234" s="1800" t="s">
        <v>25</v>
      </c>
      <c r="C234" s="94" t="s">
        <v>636</v>
      </c>
      <c r="D234" s="838">
        <f>D235+D236</f>
        <v>83232.115000000005</v>
      </c>
      <c r="E234" s="838">
        <f>E235+E236</f>
        <v>18406.465</v>
      </c>
      <c r="F234" s="335"/>
    </row>
    <row r="235" spans="1:7" ht="23.25" customHeight="1" x14ac:dyDescent="0.25">
      <c r="A235" s="1984"/>
      <c r="B235" s="1969"/>
      <c r="C235" s="94" t="s">
        <v>20</v>
      </c>
      <c r="D235" s="838">
        <f>D242+D279+D282</f>
        <v>36325.64</v>
      </c>
      <c r="E235" s="838">
        <f>E242+E279+E282</f>
        <v>0</v>
      </c>
      <c r="F235" s="335"/>
    </row>
    <row r="236" spans="1:7" ht="34.5" customHeight="1" x14ac:dyDescent="0.25">
      <c r="A236" s="1795"/>
      <c r="B236" s="1970"/>
      <c r="C236" s="94" t="s">
        <v>21</v>
      </c>
      <c r="D236" s="700">
        <f>D237+D271+D243+D273+D280+D283</f>
        <v>46906.475000000006</v>
      </c>
      <c r="E236" s="1386">
        <f>E237+E271+E243+E273+E280+E283</f>
        <v>18406.465</v>
      </c>
      <c r="F236" s="335"/>
    </row>
    <row r="237" spans="1:7" s="746" customFormat="1" ht="56.25" customHeight="1" x14ac:dyDescent="0.25">
      <c r="A237" s="849" t="s">
        <v>245</v>
      </c>
      <c r="B237" s="94" t="s">
        <v>790</v>
      </c>
      <c r="C237" s="94" t="s">
        <v>21</v>
      </c>
      <c r="D237" s="700">
        <f>D238+D239+D240</f>
        <v>1500</v>
      </c>
      <c r="E237" s="700">
        <v>1125</v>
      </c>
      <c r="F237" s="335"/>
      <c r="G237" s="650"/>
    </row>
    <row r="238" spans="1:7" x14ac:dyDescent="0.25">
      <c r="A238" s="98" t="s">
        <v>348</v>
      </c>
      <c r="B238" s="95" t="s">
        <v>26</v>
      </c>
      <c r="C238" s="95" t="s">
        <v>21</v>
      </c>
      <c r="D238" s="837">
        <v>500</v>
      </c>
      <c r="E238" s="837">
        <v>375</v>
      </c>
      <c r="F238" s="335"/>
    </row>
    <row r="239" spans="1:7" x14ac:dyDescent="0.25">
      <c r="A239" s="98" t="s">
        <v>350</v>
      </c>
      <c r="B239" s="61" t="s">
        <v>27</v>
      </c>
      <c r="C239" s="95" t="s">
        <v>21</v>
      </c>
      <c r="D239" s="837">
        <v>546.37</v>
      </c>
      <c r="E239" s="837">
        <v>375</v>
      </c>
      <c r="F239" s="335"/>
    </row>
    <row r="240" spans="1:7" x14ac:dyDescent="0.25">
      <c r="A240" s="98" t="s">
        <v>28</v>
      </c>
      <c r="B240" s="63" t="s">
        <v>29</v>
      </c>
      <c r="C240" s="95" t="s">
        <v>21</v>
      </c>
      <c r="D240" s="837">
        <v>453.63</v>
      </c>
      <c r="E240" s="837">
        <v>375</v>
      </c>
      <c r="F240" s="335"/>
    </row>
    <row r="241" spans="1:7" ht="15" customHeight="1" x14ac:dyDescent="0.25">
      <c r="A241" s="1971" t="s">
        <v>596</v>
      </c>
      <c r="B241" s="1800" t="s">
        <v>215</v>
      </c>
      <c r="C241" s="850" t="s">
        <v>15</v>
      </c>
      <c r="D241" s="838">
        <f>D242+D243</f>
        <v>42231.834000000003</v>
      </c>
      <c r="E241" s="838">
        <f>E242+E243</f>
        <v>16115.575000000001</v>
      </c>
      <c r="F241" s="335"/>
    </row>
    <row r="242" spans="1:7" ht="15.75" customHeight="1" x14ac:dyDescent="0.25">
      <c r="A242" s="1972"/>
      <c r="B242" s="1605"/>
      <c r="C242" s="94" t="s">
        <v>20</v>
      </c>
      <c r="D242" s="838">
        <v>0</v>
      </c>
      <c r="E242" s="838">
        <v>0</v>
      </c>
      <c r="F242" s="335"/>
    </row>
    <row r="243" spans="1:7" x14ac:dyDescent="0.25">
      <c r="A243" s="1973"/>
      <c r="B243" s="1605"/>
      <c r="C243" s="94" t="s">
        <v>21</v>
      </c>
      <c r="D243" s="838">
        <f>D245+D248+D258</f>
        <v>42231.834000000003</v>
      </c>
      <c r="E243" s="838">
        <f>E245+E248+E258</f>
        <v>16115.575000000001</v>
      </c>
      <c r="F243" s="335"/>
    </row>
    <row r="244" spans="1:7" ht="42.75" x14ac:dyDescent="0.25">
      <c r="A244" s="836" t="s">
        <v>353</v>
      </c>
      <c r="B244" s="813" t="s">
        <v>528</v>
      </c>
      <c r="C244" s="94" t="s">
        <v>21</v>
      </c>
      <c r="D244" s="838">
        <f>D245</f>
        <v>3124.56</v>
      </c>
      <c r="E244" s="838">
        <f>E245</f>
        <v>0</v>
      </c>
      <c r="F244" s="335"/>
    </row>
    <row r="245" spans="1:7" x14ac:dyDescent="0.25">
      <c r="A245" s="98" t="s">
        <v>31</v>
      </c>
      <c r="B245" s="326" t="s">
        <v>1273</v>
      </c>
      <c r="C245" s="95" t="s">
        <v>21</v>
      </c>
      <c r="D245" s="837">
        <v>3124.56</v>
      </c>
      <c r="E245" s="837">
        <v>0</v>
      </c>
      <c r="F245" s="335"/>
    </row>
    <row r="246" spans="1:7" s="883" customFormat="1" ht="15" customHeight="1" x14ac:dyDescent="0.25">
      <c r="A246" s="1598" t="s">
        <v>355</v>
      </c>
      <c r="B246" s="1985" t="s">
        <v>532</v>
      </c>
      <c r="C246" s="329" t="s">
        <v>15</v>
      </c>
      <c r="D246" s="840">
        <f>D247+D248</f>
        <v>20607.274000000001</v>
      </c>
      <c r="E246" s="840">
        <f>E247+E248</f>
        <v>6440.5750000000007</v>
      </c>
      <c r="F246" s="843"/>
      <c r="G246" s="884"/>
    </row>
    <row r="247" spans="1:7" s="883" customFormat="1" x14ac:dyDescent="0.25">
      <c r="A247" s="1986"/>
      <c r="B247" s="1605"/>
      <c r="C247" s="330" t="s">
        <v>20</v>
      </c>
      <c r="D247" s="840">
        <v>0</v>
      </c>
      <c r="E247" s="840">
        <v>0</v>
      </c>
      <c r="F247" s="843"/>
      <c r="G247" s="884"/>
    </row>
    <row r="248" spans="1:7" s="883" customFormat="1" x14ac:dyDescent="0.25">
      <c r="A248" s="1987"/>
      <c r="B248" s="1605"/>
      <c r="C248" s="330" t="s">
        <v>21</v>
      </c>
      <c r="D248" s="840">
        <f>D249+D250+D251+D252+D253+D254+D255+D256+D257</f>
        <v>20607.274000000001</v>
      </c>
      <c r="E248" s="840">
        <f>E249+E250+E251+E252+E253+E254+E255+E256+E257</f>
        <v>6440.5750000000007</v>
      </c>
      <c r="F248" s="843"/>
      <c r="G248" s="884"/>
    </row>
    <row r="249" spans="1:7" ht="45" x14ac:dyDescent="0.25">
      <c r="A249" s="856" t="s">
        <v>1274</v>
      </c>
      <c r="B249" s="328" t="s">
        <v>1281</v>
      </c>
      <c r="C249" s="1053" t="s">
        <v>21</v>
      </c>
      <c r="D249" s="839">
        <v>599.98800000000006</v>
      </c>
      <c r="E249" s="839">
        <v>599.98800000000006</v>
      </c>
      <c r="F249" s="843"/>
    </row>
    <row r="250" spans="1:7" ht="75" x14ac:dyDescent="0.25">
      <c r="A250" s="856" t="s">
        <v>1275</v>
      </c>
      <c r="B250" s="332" t="s">
        <v>1282</v>
      </c>
      <c r="C250" s="1053" t="s">
        <v>21</v>
      </c>
      <c r="D250" s="839">
        <v>1286.3209999999999</v>
      </c>
      <c r="E250" s="839">
        <v>1286.3209999999999</v>
      </c>
      <c r="F250" s="843"/>
    </row>
    <row r="251" spans="1:7" ht="30" x14ac:dyDescent="0.25">
      <c r="A251" s="1055" t="s">
        <v>1276</v>
      </c>
      <c r="B251" s="1054" t="s">
        <v>1283</v>
      </c>
      <c r="C251" s="1053" t="s">
        <v>21</v>
      </c>
      <c r="D251" s="839">
        <v>2679.84</v>
      </c>
      <c r="E251" s="839">
        <v>2679.84</v>
      </c>
      <c r="F251" s="843"/>
    </row>
    <row r="252" spans="1:7" ht="49.5" customHeight="1" x14ac:dyDescent="0.25">
      <c r="A252" s="1055" t="s">
        <v>1277</v>
      </c>
      <c r="B252" s="332" t="s">
        <v>1284</v>
      </c>
      <c r="C252" s="328" t="s">
        <v>21</v>
      </c>
      <c r="D252" s="839">
        <v>1874.4259999999999</v>
      </c>
      <c r="E252" s="839">
        <v>1874.4259999999999</v>
      </c>
      <c r="F252" s="843"/>
    </row>
    <row r="253" spans="1:7" ht="30" x14ac:dyDescent="0.25">
      <c r="A253" s="1055" t="s">
        <v>1278</v>
      </c>
      <c r="B253" s="331" t="s">
        <v>1557</v>
      </c>
      <c r="C253" s="328" t="s">
        <v>21</v>
      </c>
      <c r="D253" s="839">
        <v>3623.3040000000001</v>
      </c>
      <c r="E253" s="839">
        <v>0</v>
      </c>
      <c r="F253" s="843"/>
    </row>
    <row r="254" spans="1:7" x14ac:dyDescent="0.25">
      <c r="A254" s="1055" t="s">
        <v>1279</v>
      </c>
      <c r="B254" s="317" t="s">
        <v>1558</v>
      </c>
      <c r="C254" s="328" t="s">
        <v>21</v>
      </c>
      <c r="D254" s="839">
        <v>563.28200000000004</v>
      </c>
      <c r="E254" s="839">
        <v>0</v>
      </c>
      <c r="F254" s="843"/>
    </row>
    <row r="255" spans="1:7" x14ac:dyDescent="0.25">
      <c r="A255" s="1055" t="s">
        <v>1280</v>
      </c>
      <c r="B255" s="317" t="s">
        <v>1559</v>
      </c>
      <c r="C255" s="1053" t="s">
        <v>21</v>
      </c>
      <c r="D255" s="839">
        <v>75</v>
      </c>
      <c r="E255" s="839">
        <v>0</v>
      </c>
      <c r="F255" s="843"/>
    </row>
    <row r="256" spans="1:7" s="883" customFormat="1" ht="60" x14ac:dyDescent="0.25">
      <c r="A256" s="1055" t="s">
        <v>1555</v>
      </c>
      <c r="B256" s="331" t="s">
        <v>1382</v>
      </c>
      <c r="C256" s="1053" t="s">
        <v>21</v>
      </c>
      <c r="D256" s="839">
        <v>9904.9629999999997</v>
      </c>
      <c r="E256" s="839">
        <v>0</v>
      </c>
      <c r="F256" s="843"/>
      <c r="G256" s="884"/>
    </row>
    <row r="257" spans="1:7" s="883" customFormat="1" ht="30" x14ac:dyDescent="0.25">
      <c r="A257" s="1055" t="s">
        <v>1556</v>
      </c>
      <c r="B257" s="814" t="s">
        <v>1560</v>
      </c>
      <c r="C257" s="1053" t="s">
        <v>21</v>
      </c>
      <c r="D257" s="839">
        <v>0.15</v>
      </c>
      <c r="E257" s="839">
        <v>0</v>
      </c>
      <c r="F257" s="843"/>
      <c r="G257" s="884"/>
    </row>
    <row r="258" spans="1:7" ht="28.5" x14ac:dyDescent="0.25">
      <c r="A258" s="333" t="s">
        <v>357</v>
      </c>
      <c r="B258" s="336" t="s">
        <v>792</v>
      </c>
      <c r="C258" s="857"/>
      <c r="D258" s="840">
        <f>D259+D262+D264+D265+D266+D267+D268+D269+D270</f>
        <v>18500</v>
      </c>
      <c r="E258" s="840">
        <f>E259+E262+E264+E265+E266+E267+E268+E269+E270</f>
        <v>9675</v>
      </c>
      <c r="F258" s="844"/>
    </row>
    <row r="259" spans="1:7" ht="16.5" x14ac:dyDescent="0.25">
      <c r="A259" s="858" t="s">
        <v>1383</v>
      </c>
      <c r="B259" s="459" t="s">
        <v>30</v>
      </c>
      <c r="C259" s="857"/>
      <c r="D259" s="839">
        <v>7500</v>
      </c>
      <c r="E259" s="839">
        <v>5750</v>
      </c>
      <c r="F259" s="845"/>
    </row>
    <row r="260" spans="1:7" ht="16.5" x14ac:dyDescent="0.25">
      <c r="A260" s="858" t="s">
        <v>1390</v>
      </c>
      <c r="B260" s="326" t="s">
        <v>32</v>
      </c>
      <c r="C260" s="327" t="s">
        <v>791</v>
      </c>
      <c r="D260" s="839">
        <v>7000</v>
      </c>
      <c r="E260" s="839">
        <v>4832.9799999999996</v>
      </c>
      <c r="F260" s="845"/>
    </row>
    <row r="261" spans="1:7" ht="16.5" x14ac:dyDescent="0.25">
      <c r="A261" s="858" t="s">
        <v>1391</v>
      </c>
      <c r="B261" s="326" t="s">
        <v>1285</v>
      </c>
      <c r="C261" s="327" t="s">
        <v>791</v>
      </c>
      <c r="D261" s="839">
        <v>500</v>
      </c>
      <c r="E261" s="841">
        <v>917.02</v>
      </c>
      <c r="F261" s="845"/>
    </row>
    <row r="262" spans="1:7" ht="16.5" x14ac:dyDescent="0.25">
      <c r="A262" s="858" t="s">
        <v>1384</v>
      </c>
      <c r="B262" s="326" t="s">
        <v>522</v>
      </c>
      <c r="C262" s="327" t="s">
        <v>791</v>
      </c>
      <c r="D262" s="839">
        <v>5000</v>
      </c>
      <c r="E262" s="839">
        <v>3000</v>
      </c>
      <c r="F262" s="845"/>
    </row>
    <row r="263" spans="1:7" ht="30" x14ac:dyDescent="0.25">
      <c r="A263" s="858" t="s">
        <v>1392</v>
      </c>
      <c r="B263" s="331" t="s">
        <v>523</v>
      </c>
      <c r="C263" s="327" t="s">
        <v>791</v>
      </c>
      <c r="D263" s="839">
        <v>5000</v>
      </c>
      <c r="E263" s="839">
        <v>3000</v>
      </c>
      <c r="F263" s="845"/>
    </row>
    <row r="264" spans="1:7" ht="16.5" x14ac:dyDescent="0.25">
      <c r="A264" s="858" t="s">
        <v>1385</v>
      </c>
      <c r="B264" s="326" t="s">
        <v>524</v>
      </c>
      <c r="C264" s="327" t="s">
        <v>791</v>
      </c>
      <c r="D264" s="839">
        <v>2000</v>
      </c>
      <c r="E264" s="841">
        <v>0</v>
      </c>
      <c r="F264" s="845"/>
    </row>
    <row r="265" spans="1:7" ht="99.75" customHeight="1" x14ac:dyDescent="0.25">
      <c r="A265" s="858" t="s">
        <v>1386</v>
      </c>
      <c r="B265" s="444" t="s">
        <v>1286</v>
      </c>
      <c r="C265" s="327" t="s">
        <v>791</v>
      </c>
      <c r="D265" s="839">
        <v>500</v>
      </c>
      <c r="E265" s="839">
        <v>250</v>
      </c>
      <c r="F265" s="845"/>
    </row>
    <row r="266" spans="1:7" ht="16.5" x14ac:dyDescent="0.25">
      <c r="A266" s="858" t="s">
        <v>1387</v>
      </c>
      <c r="B266" s="326" t="s">
        <v>526</v>
      </c>
      <c r="C266" s="327" t="s">
        <v>791</v>
      </c>
      <c r="D266" s="839">
        <v>2500</v>
      </c>
      <c r="E266" s="839">
        <v>0</v>
      </c>
      <c r="F266" s="845"/>
    </row>
    <row r="267" spans="1:7" ht="16.5" x14ac:dyDescent="0.25">
      <c r="A267" s="858" t="s">
        <v>1388</v>
      </c>
      <c r="B267" s="326" t="s">
        <v>527</v>
      </c>
      <c r="C267" s="327" t="s">
        <v>791</v>
      </c>
      <c r="D267" s="839">
        <v>500</v>
      </c>
      <c r="E267" s="839">
        <v>175</v>
      </c>
      <c r="F267" s="845"/>
    </row>
    <row r="268" spans="1:7" ht="16.5" x14ac:dyDescent="0.25">
      <c r="A268" s="858" t="s">
        <v>1389</v>
      </c>
      <c r="B268" s="326" t="s">
        <v>529</v>
      </c>
      <c r="C268" s="327" t="s">
        <v>791</v>
      </c>
      <c r="D268" s="839">
        <v>100</v>
      </c>
      <c r="E268" s="839">
        <v>100</v>
      </c>
      <c r="F268" s="845"/>
    </row>
    <row r="269" spans="1:7" ht="16.5" x14ac:dyDescent="0.25">
      <c r="A269" s="858" t="s">
        <v>1393</v>
      </c>
      <c r="B269" s="326" t="s">
        <v>530</v>
      </c>
      <c r="C269" s="327" t="s">
        <v>791</v>
      </c>
      <c r="D269" s="839">
        <v>100</v>
      </c>
      <c r="E269" s="839">
        <v>100</v>
      </c>
      <c r="F269" s="845"/>
    </row>
    <row r="270" spans="1:7" x14ac:dyDescent="0.25">
      <c r="A270" s="858" t="s">
        <v>1394</v>
      </c>
      <c r="B270" s="326" t="s">
        <v>531</v>
      </c>
      <c r="C270" s="725" t="s">
        <v>791</v>
      </c>
      <c r="D270" s="839">
        <v>300</v>
      </c>
      <c r="E270" s="839">
        <v>300</v>
      </c>
      <c r="F270" s="335"/>
    </row>
    <row r="271" spans="1:7" ht="42.75" x14ac:dyDescent="0.25">
      <c r="A271" s="859" t="s">
        <v>787</v>
      </c>
      <c r="B271" s="334" t="s">
        <v>533</v>
      </c>
      <c r="C271" s="734" t="s">
        <v>21</v>
      </c>
      <c r="D271" s="840">
        <f>D272</f>
        <v>1141.3409999999999</v>
      </c>
      <c r="E271" s="840">
        <f>E272</f>
        <v>965.89</v>
      </c>
      <c r="F271" s="335"/>
    </row>
    <row r="272" spans="1:7" s="746" customFormat="1" x14ac:dyDescent="0.25">
      <c r="A272" s="325" t="s">
        <v>534</v>
      </c>
      <c r="B272" s="814" t="s">
        <v>1287</v>
      </c>
      <c r="C272" s="725" t="s">
        <v>791</v>
      </c>
      <c r="D272" s="839">
        <v>1141.3409999999999</v>
      </c>
      <c r="E272" s="841">
        <v>965.89</v>
      </c>
      <c r="F272" s="335"/>
      <c r="G272" s="650"/>
    </row>
    <row r="273" spans="1:7" ht="42.75" x14ac:dyDescent="0.25">
      <c r="A273" s="861" t="s">
        <v>598</v>
      </c>
      <c r="B273" s="334" t="s">
        <v>1288</v>
      </c>
      <c r="C273" s="860" t="s">
        <v>1289</v>
      </c>
      <c r="D273" s="840">
        <f>D274+D275+D276+D277</f>
        <v>1800</v>
      </c>
      <c r="E273" s="840">
        <f>E274+E275+E276+E277</f>
        <v>200</v>
      </c>
      <c r="F273" s="846"/>
    </row>
    <row r="274" spans="1:7" s="883" customFormat="1" ht="30" x14ac:dyDescent="0.25">
      <c r="A274" s="270" t="s">
        <v>139</v>
      </c>
      <c r="B274" s="814" t="s">
        <v>1561</v>
      </c>
      <c r="C274" s="1392" t="s">
        <v>21</v>
      </c>
      <c r="D274" s="839">
        <v>389</v>
      </c>
      <c r="E274" s="839">
        <v>0</v>
      </c>
      <c r="F274" s="846"/>
      <c r="G274" s="884"/>
    </row>
    <row r="275" spans="1:7" s="883" customFormat="1" ht="30" x14ac:dyDescent="0.25">
      <c r="A275" s="270" t="s">
        <v>140</v>
      </c>
      <c r="B275" s="814" t="s">
        <v>1564</v>
      </c>
      <c r="C275" s="1392" t="s">
        <v>21</v>
      </c>
      <c r="D275" s="840">
        <v>200</v>
      </c>
      <c r="E275" s="840">
        <v>200</v>
      </c>
      <c r="F275" s="846"/>
      <c r="G275" s="884"/>
    </row>
    <row r="276" spans="1:7" s="883" customFormat="1" ht="30" x14ac:dyDescent="0.25">
      <c r="A276" s="270" t="s">
        <v>1562</v>
      </c>
      <c r="B276" s="814" t="s">
        <v>1565</v>
      </c>
      <c r="C276" s="1392" t="s">
        <v>21</v>
      </c>
      <c r="D276" s="840">
        <v>298</v>
      </c>
      <c r="E276" s="840">
        <v>0</v>
      </c>
      <c r="F276" s="846"/>
      <c r="G276" s="884"/>
    </row>
    <row r="277" spans="1:7" s="883" customFormat="1" x14ac:dyDescent="0.25">
      <c r="A277" s="270" t="s">
        <v>1563</v>
      </c>
      <c r="B277" s="814" t="s">
        <v>1566</v>
      </c>
      <c r="C277" s="1392" t="s">
        <v>21</v>
      </c>
      <c r="D277" s="840">
        <v>913</v>
      </c>
      <c r="E277" s="840">
        <v>0</v>
      </c>
      <c r="F277" s="846"/>
      <c r="G277" s="884"/>
    </row>
    <row r="278" spans="1:7" s="883" customFormat="1" x14ac:dyDescent="0.25">
      <c r="A278" s="2069" t="s">
        <v>789</v>
      </c>
      <c r="B278" s="1983" t="s">
        <v>1567</v>
      </c>
      <c r="C278" s="860" t="s">
        <v>15</v>
      </c>
      <c r="D278" s="840">
        <f>D279+D280</f>
        <v>26457.93</v>
      </c>
      <c r="E278" s="840">
        <f>E279+E280</f>
        <v>0</v>
      </c>
      <c r="F278" s="846"/>
      <c r="G278" s="884"/>
    </row>
    <row r="279" spans="1:7" s="883" customFormat="1" x14ac:dyDescent="0.25">
      <c r="A279" s="1621"/>
      <c r="B279" s="1607"/>
      <c r="C279" s="860" t="s">
        <v>20</v>
      </c>
      <c r="D279" s="839">
        <v>26325.64</v>
      </c>
      <c r="E279" s="839">
        <v>0</v>
      </c>
      <c r="F279" s="846"/>
      <c r="G279" s="884"/>
    </row>
    <row r="280" spans="1:7" s="883" customFormat="1" x14ac:dyDescent="0.25">
      <c r="A280" s="2139"/>
      <c r="B280" s="1608"/>
      <c r="C280" s="860" t="s">
        <v>21</v>
      </c>
      <c r="D280" s="839">
        <v>132.29</v>
      </c>
      <c r="E280" s="839">
        <v>0</v>
      </c>
      <c r="F280" s="846"/>
      <c r="G280" s="884"/>
    </row>
    <row r="281" spans="1:7" s="883" customFormat="1" x14ac:dyDescent="0.25">
      <c r="A281" s="2069" t="s">
        <v>1528</v>
      </c>
      <c r="B281" s="1983" t="s">
        <v>1568</v>
      </c>
      <c r="C281" s="860" t="s">
        <v>15</v>
      </c>
      <c r="D281" s="840">
        <f>D282+D283</f>
        <v>10101.01</v>
      </c>
      <c r="E281" s="840">
        <f>E282+E283</f>
        <v>0</v>
      </c>
      <c r="F281" s="846"/>
      <c r="G281" s="884"/>
    </row>
    <row r="282" spans="1:7" s="883" customFormat="1" x14ac:dyDescent="0.25">
      <c r="A282" s="1621"/>
      <c r="B282" s="1607"/>
      <c r="C282" s="860" t="s">
        <v>20</v>
      </c>
      <c r="D282" s="840">
        <f>D285+D288+D291</f>
        <v>10000</v>
      </c>
      <c r="E282" s="840">
        <f>E285+E288+E291</f>
        <v>0</v>
      </c>
      <c r="F282" s="846"/>
      <c r="G282" s="884"/>
    </row>
    <row r="283" spans="1:7" s="883" customFormat="1" x14ac:dyDescent="0.25">
      <c r="A283" s="2139"/>
      <c r="B283" s="1608"/>
      <c r="C283" s="860" t="s">
        <v>21</v>
      </c>
      <c r="D283" s="840">
        <f>D286+D289+D292</f>
        <v>101.01</v>
      </c>
      <c r="E283" s="840">
        <f>E286+E289+E292</f>
        <v>0</v>
      </c>
      <c r="F283" s="846"/>
      <c r="G283" s="884"/>
    </row>
    <row r="284" spans="1:7" s="883" customFormat="1" x14ac:dyDescent="0.25">
      <c r="A284" s="2069" t="s">
        <v>1569</v>
      </c>
      <c r="B284" s="1992" t="s">
        <v>1572</v>
      </c>
      <c r="C284" s="1392" t="s">
        <v>15</v>
      </c>
      <c r="D284" s="839">
        <f>D285+D286</f>
        <v>5272.7920000000004</v>
      </c>
      <c r="E284" s="839">
        <f>E285+E286</f>
        <v>0</v>
      </c>
      <c r="F284" s="846"/>
      <c r="G284" s="884"/>
    </row>
    <row r="285" spans="1:7" s="883" customFormat="1" x14ac:dyDescent="0.25">
      <c r="A285" s="1621"/>
      <c r="B285" s="2043"/>
      <c r="C285" s="1392" t="s">
        <v>20</v>
      </c>
      <c r="D285" s="839">
        <v>5220.0640000000003</v>
      </c>
      <c r="E285" s="839">
        <v>0</v>
      </c>
      <c r="F285" s="846"/>
      <c r="G285" s="884"/>
    </row>
    <row r="286" spans="1:7" s="883" customFormat="1" x14ac:dyDescent="0.25">
      <c r="A286" s="2139"/>
      <c r="B286" s="2044"/>
      <c r="C286" s="1392" t="s">
        <v>21</v>
      </c>
      <c r="D286" s="839">
        <v>52.728000000000002</v>
      </c>
      <c r="E286" s="839">
        <v>0</v>
      </c>
      <c r="F286" s="846"/>
      <c r="G286" s="884"/>
    </row>
    <row r="287" spans="1:7" s="883" customFormat="1" x14ac:dyDescent="0.25">
      <c r="A287" s="2069" t="s">
        <v>1570</v>
      </c>
      <c r="B287" s="1992" t="s">
        <v>1573</v>
      </c>
      <c r="C287" s="1392" t="s">
        <v>15</v>
      </c>
      <c r="D287" s="839">
        <f>D288+D289</f>
        <v>4214.2740000000003</v>
      </c>
      <c r="E287" s="839">
        <f>E288+E289</f>
        <v>0</v>
      </c>
      <c r="F287" s="846"/>
      <c r="G287" s="884"/>
    </row>
    <row r="288" spans="1:7" s="883" customFormat="1" x14ac:dyDescent="0.25">
      <c r="A288" s="1621"/>
      <c r="B288" s="2043"/>
      <c r="C288" s="1392" t="s">
        <v>20</v>
      </c>
      <c r="D288" s="839">
        <v>4172.1310000000003</v>
      </c>
      <c r="E288" s="839">
        <v>0</v>
      </c>
      <c r="F288" s="846"/>
      <c r="G288" s="884"/>
    </row>
    <row r="289" spans="1:7" s="883" customFormat="1" x14ac:dyDescent="0.25">
      <c r="A289" s="2139"/>
      <c r="B289" s="2044"/>
      <c r="C289" s="1392" t="s">
        <v>21</v>
      </c>
      <c r="D289" s="839">
        <v>42.143000000000001</v>
      </c>
      <c r="E289" s="839">
        <v>0</v>
      </c>
      <c r="F289" s="846"/>
      <c r="G289" s="884"/>
    </row>
    <row r="290" spans="1:7" s="883" customFormat="1" x14ac:dyDescent="0.25">
      <c r="A290" s="2069" t="s">
        <v>1571</v>
      </c>
      <c r="B290" s="1992" t="s">
        <v>1574</v>
      </c>
      <c r="C290" s="1392" t="s">
        <v>15</v>
      </c>
      <c r="D290" s="839">
        <f>D291+D292</f>
        <v>613.94399999999996</v>
      </c>
      <c r="E290" s="839">
        <f>E291+E292</f>
        <v>0</v>
      </c>
      <c r="F290" s="846"/>
      <c r="G290" s="884"/>
    </row>
    <row r="291" spans="1:7" s="883" customFormat="1" x14ac:dyDescent="0.25">
      <c r="A291" s="1621"/>
      <c r="B291" s="2043"/>
      <c r="C291" s="1392" t="s">
        <v>20</v>
      </c>
      <c r="D291" s="839">
        <v>607.80499999999995</v>
      </c>
      <c r="E291" s="839">
        <v>0</v>
      </c>
      <c r="F291" s="846"/>
      <c r="G291" s="884"/>
    </row>
    <row r="292" spans="1:7" ht="15" customHeight="1" x14ac:dyDescent="0.25">
      <c r="A292" s="2139"/>
      <c r="B292" s="2044"/>
      <c r="C292" s="1392" t="s">
        <v>21</v>
      </c>
      <c r="D292" s="839">
        <v>6.1390000000000002</v>
      </c>
      <c r="E292" s="839">
        <v>0</v>
      </c>
      <c r="F292" s="847"/>
    </row>
    <row r="293" spans="1:7" ht="63" customHeight="1" x14ac:dyDescent="0.25">
      <c r="A293" s="1716" t="s">
        <v>1507</v>
      </c>
      <c r="B293" s="2105"/>
      <c r="C293" s="2105"/>
      <c r="D293" s="2105"/>
      <c r="E293" s="2105"/>
      <c r="F293" s="848"/>
    </row>
    <row r="294" spans="1:7" s="746" customFormat="1" ht="84" customHeight="1" x14ac:dyDescent="0.25">
      <c r="A294" s="1703" t="s">
        <v>543</v>
      </c>
      <c r="B294" s="2057" t="s">
        <v>1294</v>
      </c>
      <c r="C294" s="2057" t="s">
        <v>560</v>
      </c>
      <c r="D294" s="1706" t="s">
        <v>581</v>
      </c>
      <c r="E294" s="2359" t="s">
        <v>580</v>
      </c>
      <c r="F294" s="848"/>
      <c r="G294" s="650"/>
    </row>
    <row r="295" spans="1:7" s="746" customFormat="1" ht="15.75" thickBot="1" x14ac:dyDescent="0.3">
      <c r="A295" s="1705"/>
      <c r="B295" s="2360"/>
      <c r="C295" s="2360"/>
      <c r="D295" s="1697"/>
      <c r="E295" s="2361"/>
      <c r="F295" s="848"/>
      <c r="G295" s="650"/>
    </row>
    <row r="296" spans="1:7" ht="23.25" customHeight="1" x14ac:dyDescent="0.25">
      <c r="A296" s="1787" t="s">
        <v>224</v>
      </c>
      <c r="B296" s="1974"/>
      <c r="C296" s="1321" t="s">
        <v>636</v>
      </c>
      <c r="D296" s="1322">
        <f>D297+D298+D299</f>
        <v>2416.35</v>
      </c>
      <c r="E296" s="1322">
        <f>E297+E298+E299</f>
        <v>764.26</v>
      </c>
      <c r="F296" s="848"/>
    </row>
    <row r="297" spans="1:7" ht="22.5" customHeight="1" x14ac:dyDescent="0.25">
      <c r="A297" s="1975"/>
      <c r="B297" s="1976"/>
      <c r="C297" s="897" t="s">
        <v>477</v>
      </c>
      <c r="D297" s="1323">
        <v>0</v>
      </c>
      <c r="E297" s="1324">
        <v>0</v>
      </c>
      <c r="F297" s="848"/>
    </row>
    <row r="298" spans="1:7" ht="21.75" customHeight="1" x14ac:dyDescent="0.25">
      <c r="A298" s="1975"/>
      <c r="B298" s="1976"/>
      <c r="C298" s="897" t="s">
        <v>478</v>
      </c>
      <c r="D298" s="1325">
        <f>D303+D317</f>
        <v>2276.35</v>
      </c>
      <c r="E298" s="1325">
        <f>E303+E317</f>
        <v>733.64</v>
      </c>
      <c r="F298" s="848"/>
    </row>
    <row r="299" spans="1:7" ht="24" customHeight="1" thickBot="1" x14ac:dyDescent="0.3">
      <c r="A299" s="1975"/>
      <c r="B299" s="1976"/>
      <c r="C299" s="881" t="s">
        <v>13</v>
      </c>
      <c r="D299" s="1326">
        <f>D304+D311</f>
        <v>140</v>
      </c>
      <c r="E299" s="1326">
        <f>E304+E311</f>
        <v>30.619999999999997</v>
      </c>
      <c r="F299" s="848"/>
    </row>
    <row r="300" spans="1:7" ht="45" customHeight="1" x14ac:dyDescent="0.25">
      <c r="A300" s="1975"/>
      <c r="B300" s="1976"/>
      <c r="C300" s="44" t="s">
        <v>1290</v>
      </c>
      <c r="D300" s="345">
        <f>D305+D312</f>
        <v>130</v>
      </c>
      <c r="E300" s="345">
        <v>0</v>
      </c>
      <c r="F300" s="848"/>
    </row>
    <row r="301" spans="1:7" ht="15.75" thickBot="1" x14ac:dyDescent="0.3">
      <c r="A301" s="1977"/>
      <c r="B301" s="1978"/>
      <c r="C301" s="44" t="s">
        <v>225</v>
      </c>
      <c r="D301" s="345">
        <f>D306</f>
        <v>10</v>
      </c>
      <c r="E301" s="345">
        <f>E306</f>
        <v>10.62</v>
      </c>
      <c r="F301" s="184"/>
    </row>
    <row r="302" spans="1:7" ht="15.75" x14ac:dyDescent="0.25">
      <c r="A302" s="1966" t="s">
        <v>546</v>
      </c>
      <c r="B302" s="1599" t="s">
        <v>226</v>
      </c>
      <c r="C302" s="483" t="s">
        <v>636</v>
      </c>
      <c r="D302" s="871">
        <f>D303+D304</f>
        <v>1405.06</v>
      </c>
      <c r="E302" s="871">
        <f>E303+E304</f>
        <v>545.76</v>
      </c>
      <c r="F302" s="184"/>
    </row>
    <row r="303" spans="1:7" ht="28.5" customHeight="1" x14ac:dyDescent="0.25">
      <c r="A303" s="1967"/>
      <c r="B303" s="1621"/>
      <c r="C303" s="460" t="s">
        <v>974</v>
      </c>
      <c r="D303" s="872">
        <f>D310</f>
        <v>1355.06</v>
      </c>
      <c r="E303" s="872">
        <f>E310</f>
        <v>535.14</v>
      </c>
      <c r="F303" s="184"/>
    </row>
    <row r="304" spans="1:7" ht="28.5" customHeight="1" x14ac:dyDescent="0.25">
      <c r="A304" s="1967"/>
      <c r="B304" s="1621"/>
      <c r="C304" s="460" t="s">
        <v>975</v>
      </c>
      <c r="D304" s="872">
        <f>D305+D306</f>
        <v>50</v>
      </c>
      <c r="E304" s="872">
        <f>E305+E306</f>
        <v>10.62</v>
      </c>
      <c r="F304" s="184"/>
    </row>
    <row r="305" spans="1:7" ht="45" x14ac:dyDescent="0.25">
      <c r="A305" s="1822"/>
      <c r="B305" s="1621"/>
      <c r="C305" s="194" t="s">
        <v>976</v>
      </c>
      <c r="D305" s="873">
        <f>D307+D309</f>
        <v>40</v>
      </c>
      <c r="E305" s="873">
        <f>E307+E309</f>
        <v>0</v>
      </c>
      <c r="F305" s="184"/>
    </row>
    <row r="306" spans="1:7" ht="16.5" thickBot="1" x14ac:dyDescent="0.3">
      <c r="A306" s="1803"/>
      <c r="B306" s="1564"/>
      <c r="C306" s="481" t="s">
        <v>977</v>
      </c>
      <c r="D306" s="874">
        <f>D308</f>
        <v>10</v>
      </c>
      <c r="E306" s="874">
        <f>E308</f>
        <v>10.62</v>
      </c>
      <c r="F306" s="184"/>
    </row>
    <row r="307" spans="1:7" ht="45.75" thickBot="1" x14ac:dyDescent="0.3">
      <c r="A307" s="52" t="s">
        <v>227</v>
      </c>
      <c r="B307" s="456" t="s">
        <v>978</v>
      </c>
      <c r="C307" s="194" t="s">
        <v>1291</v>
      </c>
      <c r="D307" s="868">
        <v>10</v>
      </c>
      <c r="E307" s="868">
        <v>0</v>
      </c>
      <c r="F307" s="184"/>
    </row>
    <row r="308" spans="1:7" ht="51" customHeight="1" thickBot="1" x14ac:dyDescent="0.3">
      <c r="A308" s="52" t="s">
        <v>230</v>
      </c>
      <c r="B308" s="455" t="s">
        <v>979</v>
      </c>
      <c r="C308" s="481" t="s">
        <v>977</v>
      </c>
      <c r="D308" s="868">
        <v>10</v>
      </c>
      <c r="E308" s="868">
        <v>10.62</v>
      </c>
      <c r="F308" s="184"/>
    </row>
    <row r="309" spans="1:7" ht="49.5" customHeight="1" thickBot="1" x14ac:dyDescent="0.3">
      <c r="A309" s="52" t="s">
        <v>232</v>
      </c>
      <c r="B309" s="447" t="s">
        <v>980</v>
      </c>
      <c r="C309" s="481" t="s">
        <v>977</v>
      </c>
      <c r="D309" s="869">
        <v>30</v>
      </c>
      <c r="E309" s="869">
        <v>0</v>
      </c>
      <c r="F309" s="184"/>
    </row>
    <row r="310" spans="1:7" ht="45" x14ac:dyDescent="0.25">
      <c r="A310" s="52" t="s">
        <v>234</v>
      </c>
      <c r="B310" s="455" t="s">
        <v>235</v>
      </c>
      <c r="C310" s="1109" t="s">
        <v>974</v>
      </c>
      <c r="D310" s="870">
        <v>1355.06</v>
      </c>
      <c r="E310" s="870">
        <v>535.14</v>
      </c>
      <c r="F310" s="184"/>
    </row>
    <row r="311" spans="1:7" ht="29.25" customHeight="1" x14ac:dyDescent="0.25">
      <c r="A311" s="1979" t="s">
        <v>80</v>
      </c>
      <c r="B311" s="1813" t="s">
        <v>236</v>
      </c>
      <c r="C311" s="1108" t="s">
        <v>15</v>
      </c>
      <c r="D311" s="1157">
        <f>D312</f>
        <v>90</v>
      </c>
      <c r="E311" s="1157">
        <f>E312</f>
        <v>20</v>
      </c>
      <c r="F311" s="184"/>
    </row>
    <row r="312" spans="1:7" ht="24" customHeight="1" x14ac:dyDescent="0.25">
      <c r="A312" s="1980"/>
      <c r="B312" s="1968"/>
      <c r="C312" s="1981" t="s">
        <v>1292</v>
      </c>
      <c r="D312" s="2055">
        <f>D314+D315+D316</f>
        <v>90</v>
      </c>
      <c r="E312" s="2055">
        <f>E314+E315+E316</f>
        <v>20</v>
      </c>
      <c r="F312" s="184"/>
    </row>
    <row r="313" spans="1:7" ht="29.25" customHeight="1" thickBot="1" x14ac:dyDescent="0.3">
      <c r="A313" s="1782"/>
      <c r="B313" s="1968"/>
      <c r="C313" s="1982"/>
      <c r="D313" s="2056"/>
      <c r="E313" s="2056"/>
      <c r="F313" s="184"/>
    </row>
    <row r="314" spans="1:7" ht="60.75" thickBot="1" x14ac:dyDescent="0.3">
      <c r="A314" s="52" t="s">
        <v>237</v>
      </c>
      <c r="B314" s="875" t="s">
        <v>238</v>
      </c>
      <c r="C314" s="481" t="s">
        <v>976</v>
      </c>
      <c r="D314" s="876">
        <v>60</v>
      </c>
      <c r="E314" s="876">
        <v>0</v>
      </c>
      <c r="F314" s="184"/>
    </row>
    <row r="315" spans="1:7" ht="45.75" thickBot="1" x14ac:dyDescent="0.3">
      <c r="A315" s="672" t="s">
        <v>240</v>
      </c>
      <c r="B315" s="449" t="s">
        <v>241</v>
      </c>
      <c r="C315" s="481" t="s">
        <v>1293</v>
      </c>
      <c r="D315" s="876">
        <v>10</v>
      </c>
      <c r="E315" s="876">
        <v>0</v>
      </c>
      <c r="F315" s="184"/>
    </row>
    <row r="316" spans="1:7" s="746" customFormat="1" ht="60.75" thickBot="1" x14ac:dyDescent="0.3">
      <c r="A316" s="672" t="s">
        <v>242</v>
      </c>
      <c r="B316" s="821" t="s">
        <v>243</v>
      </c>
      <c r="C316" s="481" t="s">
        <v>1293</v>
      </c>
      <c r="D316" s="876">
        <v>20</v>
      </c>
      <c r="E316" s="876">
        <v>20</v>
      </c>
      <c r="F316" s="184"/>
      <c r="G316" s="650"/>
    </row>
    <row r="317" spans="1:7" ht="15.75" thickBot="1" x14ac:dyDescent="0.3">
      <c r="A317" s="1966" t="s">
        <v>115</v>
      </c>
      <c r="B317" s="1813" t="s">
        <v>244</v>
      </c>
      <c r="C317" s="482" t="s">
        <v>636</v>
      </c>
      <c r="D317" s="878">
        <f>D318</f>
        <v>921.29</v>
      </c>
      <c r="E317" s="878">
        <f>E318</f>
        <v>198.5</v>
      </c>
      <c r="F317" s="184"/>
    </row>
    <row r="318" spans="1:7" ht="46.5" customHeight="1" thickBot="1" x14ac:dyDescent="0.3">
      <c r="A318" s="1967"/>
      <c r="B318" s="1968"/>
      <c r="C318" s="454" t="s">
        <v>974</v>
      </c>
      <c r="D318" s="879">
        <f>D319</f>
        <v>921.29</v>
      </c>
      <c r="E318" s="879">
        <f>E319</f>
        <v>198.5</v>
      </c>
      <c r="F318" s="184"/>
    </row>
    <row r="319" spans="1:7" ht="60.75" thickBot="1" x14ac:dyDescent="0.3">
      <c r="A319" s="877" t="s">
        <v>245</v>
      </c>
      <c r="B319" s="111" t="s">
        <v>246</v>
      </c>
      <c r="C319" s="822" t="s">
        <v>578</v>
      </c>
      <c r="D319" s="880">
        <v>921.29</v>
      </c>
      <c r="E319" s="880">
        <v>198.5</v>
      </c>
      <c r="F319" s="184"/>
    </row>
    <row r="320" spans="1:7" s="746" customFormat="1" ht="29.25" customHeight="1" x14ac:dyDescent="0.25">
      <c r="A320" s="2362" t="s">
        <v>535</v>
      </c>
      <c r="B320" s="2308"/>
      <c r="C320" s="2308"/>
      <c r="D320" s="2308"/>
      <c r="E320" s="2309"/>
      <c r="F320" s="184"/>
      <c r="G320" s="650"/>
    </row>
    <row r="321" spans="1:7" ht="74.25" customHeight="1" x14ac:dyDescent="0.25">
      <c r="A321" s="1427" t="s">
        <v>543</v>
      </c>
      <c r="B321" s="1427" t="s">
        <v>1236</v>
      </c>
      <c r="C321" s="435" t="s">
        <v>560</v>
      </c>
      <c r="D321" s="1403" t="s">
        <v>581</v>
      </c>
      <c r="E321" s="1427" t="s">
        <v>580</v>
      </c>
      <c r="F321" s="184"/>
    </row>
    <row r="322" spans="1:7" ht="21" customHeight="1" x14ac:dyDescent="0.25">
      <c r="A322" s="1411">
        <v>1</v>
      </c>
      <c r="B322" s="1411">
        <v>2</v>
      </c>
      <c r="C322" s="1422">
        <v>3</v>
      </c>
      <c r="D322" s="910">
        <v>4</v>
      </c>
      <c r="E322" s="911">
        <v>5</v>
      </c>
      <c r="F322" s="184"/>
    </row>
    <row r="323" spans="1:7" ht="28.5" customHeight="1" x14ac:dyDescent="0.25">
      <c r="A323" s="1787" t="s">
        <v>201</v>
      </c>
      <c r="B323" s="1869"/>
      <c r="C323" s="882" t="s">
        <v>636</v>
      </c>
      <c r="D323" s="916">
        <f>D324+D325+D326</f>
        <v>84607.93</v>
      </c>
      <c r="E323" s="916">
        <f>E324+E325+E326</f>
        <v>41301.68</v>
      </c>
      <c r="F323" s="184"/>
    </row>
    <row r="324" spans="1:7" x14ac:dyDescent="0.25">
      <c r="A324" s="1894"/>
      <c r="B324" s="1630"/>
      <c r="C324" s="190" t="s">
        <v>477</v>
      </c>
      <c r="D324" s="896">
        <f>D328+D346+D373</f>
        <v>0</v>
      </c>
      <c r="E324" s="896">
        <f>E328+E346+E373</f>
        <v>0</v>
      </c>
      <c r="F324" s="184"/>
    </row>
    <row r="325" spans="1:7" x14ac:dyDescent="0.25">
      <c r="A325" s="1894"/>
      <c r="B325" s="1630"/>
      <c r="C325" s="190" t="s">
        <v>478</v>
      </c>
      <c r="D325" s="896">
        <f>D329+D347+D374+D389+D392</f>
        <v>168</v>
      </c>
      <c r="E325" s="896">
        <f>E329+E347+E374+E389+E392</f>
        <v>168</v>
      </c>
      <c r="F325" s="184"/>
    </row>
    <row r="326" spans="1:7" x14ac:dyDescent="0.25">
      <c r="A326" s="1895"/>
      <c r="B326" s="1631"/>
      <c r="C326" s="190" t="s">
        <v>13</v>
      </c>
      <c r="D326" s="896">
        <f>D330+D348+D362+D366+D370+D375+D384+D385+D390+D393+D394</f>
        <v>84439.93</v>
      </c>
      <c r="E326" s="896">
        <f>E330+E348+E362+E366+E370+E375+E384+E385+E390+E393+E394</f>
        <v>41133.68</v>
      </c>
      <c r="F326" s="184"/>
    </row>
    <row r="327" spans="1:7" ht="22.5" customHeight="1" x14ac:dyDescent="0.25">
      <c r="A327" s="1988">
        <v>1</v>
      </c>
      <c r="B327" s="1599" t="s">
        <v>249</v>
      </c>
      <c r="C327" s="190" t="s">
        <v>636</v>
      </c>
      <c r="D327" s="917">
        <f>D328+D329+D330</f>
        <v>15905.900000000001</v>
      </c>
      <c r="E327" s="917">
        <f>E328+E329+E330</f>
        <v>7003.9299999999994</v>
      </c>
      <c r="F327" s="184"/>
    </row>
    <row r="328" spans="1:7" ht="13.5" customHeight="1" x14ac:dyDescent="0.25">
      <c r="A328" s="1988"/>
      <c r="B328" s="1621"/>
      <c r="C328" s="190" t="s">
        <v>477</v>
      </c>
      <c r="D328" s="917">
        <f>D337+D342</f>
        <v>0</v>
      </c>
      <c r="E328" s="917">
        <f>E337+E342</f>
        <v>0</v>
      </c>
      <c r="F328" s="184"/>
    </row>
    <row r="329" spans="1:7" x14ac:dyDescent="0.25">
      <c r="A329" s="1988"/>
      <c r="B329" s="1621"/>
      <c r="C329" s="190" t="s">
        <v>478</v>
      </c>
      <c r="D329" s="917">
        <f>D333+D338+D343</f>
        <v>168</v>
      </c>
      <c r="E329" s="917">
        <f>E333+E338+E343</f>
        <v>168</v>
      </c>
      <c r="F329" s="184"/>
    </row>
    <row r="330" spans="1:7" x14ac:dyDescent="0.25">
      <c r="A330" s="1988"/>
      <c r="B330" s="1621"/>
      <c r="C330" s="190" t="s">
        <v>13</v>
      </c>
      <c r="D330" s="896">
        <f>D331+D334+D335+D339+D340+D344</f>
        <v>15737.900000000001</v>
      </c>
      <c r="E330" s="896">
        <f>E331+E334+E335+E339+E340+E344</f>
        <v>6835.9299999999994</v>
      </c>
      <c r="F330" s="184"/>
    </row>
    <row r="331" spans="1:7" ht="54.75" customHeight="1" x14ac:dyDescent="0.25">
      <c r="A331" s="912" t="s">
        <v>227</v>
      </c>
      <c r="B331" s="888" t="s">
        <v>250</v>
      </c>
      <c r="C331" s="892" t="s">
        <v>13</v>
      </c>
      <c r="D331" s="914">
        <v>15636.2</v>
      </c>
      <c r="E331" s="915">
        <v>6734.23</v>
      </c>
      <c r="F331" s="184"/>
    </row>
    <row r="332" spans="1:7" ht="20.25" customHeight="1" x14ac:dyDescent="0.25">
      <c r="A332" s="1634" t="s">
        <v>230</v>
      </c>
      <c r="B332" s="1860" t="s">
        <v>825</v>
      </c>
      <c r="C332" s="892" t="s">
        <v>636</v>
      </c>
      <c r="D332" s="914">
        <f>D333+D334</f>
        <v>0</v>
      </c>
      <c r="E332" s="914">
        <f>E333+E334</f>
        <v>0</v>
      </c>
      <c r="F332" s="184"/>
    </row>
    <row r="333" spans="1:7" s="883" customFormat="1" ht="20.25" customHeight="1" x14ac:dyDescent="0.25">
      <c r="A333" s="1948"/>
      <c r="B333" s="1948"/>
      <c r="C333" s="892" t="s">
        <v>478</v>
      </c>
      <c r="D333" s="914">
        <v>0</v>
      </c>
      <c r="E333" s="915">
        <v>0</v>
      </c>
      <c r="F333" s="894"/>
      <c r="G333" s="884"/>
    </row>
    <row r="334" spans="1:7" s="883" customFormat="1" ht="18.75" customHeight="1" x14ac:dyDescent="0.25">
      <c r="A334" s="1948"/>
      <c r="B334" s="1948"/>
      <c r="C334" s="892" t="s">
        <v>13</v>
      </c>
      <c r="D334" s="914">
        <v>0</v>
      </c>
      <c r="E334" s="915">
        <v>0</v>
      </c>
      <c r="F334" s="894"/>
      <c r="G334" s="884"/>
    </row>
    <row r="335" spans="1:7" ht="60" x14ac:dyDescent="0.25">
      <c r="A335" s="913" t="s">
        <v>232</v>
      </c>
      <c r="B335" s="885" t="s">
        <v>826</v>
      </c>
      <c r="C335" s="892" t="s">
        <v>538</v>
      </c>
      <c r="D335" s="914">
        <v>100</v>
      </c>
      <c r="E335" s="914">
        <v>100</v>
      </c>
      <c r="F335" s="184"/>
    </row>
    <row r="336" spans="1:7" ht="15" customHeight="1" x14ac:dyDescent="0.25">
      <c r="A336" s="1699" t="s">
        <v>234</v>
      </c>
      <c r="B336" s="1860" t="s">
        <v>255</v>
      </c>
      <c r="C336" s="117" t="s">
        <v>636</v>
      </c>
      <c r="D336" s="899">
        <f>D337+D338+D339</f>
        <v>0</v>
      </c>
      <c r="E336" s="899">
        <f>E337+E338+E339</f>
        <v>0</v>
      </c>
      <c r="F336" s="184"/>
    </row>
    <row r="337" spans="1:7" ht="13.9" customHeight="1" x14ac:dyDescent="0.25">
      <c r="A337" s="1822"/>
      <c r="B337" s="2053"/>
      <c r="C337" s="117" t="s">
        <v>477</v>
      </c>
      <c r="D337" s="899">
        <v>0</v>
      </c>
      <c r="E337" s="899">
        <v>0</v>
      </c>
      <c r="F337" s="184"/>
    </row>
    <row r="338" spans="1:7" ht="15" customHeight="1" x14ac:dyDescent="0.25">
      <c r="A338" s="1822"/>
      <c r="B338" s="2053"/>
      <c r="C338" s="117" t="s">
        <v>478</v>
      </c>
      <c r="D338" s="899">
        <v>0</v>
      </c>
      <c r="E338" s="899">
        <v>0</v>
      </c>
      <c r="F338" s="184"/>
    </row>
    <row r="339" spans="1:7" x14ac:dyDescent="0.25">
      <c r="A339" s="1822"/>
      <c r="B339" s="2053"/>
      <c r="C339" s="117" t="s">
        <v>13</v>
      </c>
      <c r="D339" s="899">
        <v>0</v>
      </c>
      <c r="E339" s="899">
        <v>0</v>
      </c>
      <c r="F339" s="184"/>
    </row>
    <row r="340" spans="1:7" ht="39" customHeight="1" x14ac:dyDescent="0.25">
      <c r="A340" s="912" t="s">
        <v>4</v>
      </c>
      <c r="B340" s="352" t="s">
        <v>718</v>
      </c>
      <c r="C340" s="890" t="s">
        <v>13</v>
      </c>
      <c r="D340" s="899">
        <v>0</v>
      </c>
      <c r="E340" s="900">
        <v>0</v>
      </c>
      <c r="F340" s="184"/>
    </row>
    <row r="341" spans="1:7" s="883" customFormat="1" ht="27" customHeight="1" x14ac:dyDescent="0.25">
      <c r="A341" s="1634" t="s">
        <v>189</v>
      </c>
      <c r="B341" s="1860" t="s">
        <v>1295</v>
      </c>
      <c r="C341" s="890" t="s">
        <v>636</v>
      </c>
      <c r="D341" s="899">
        <f>D342+D343+D344</f>
        <v>169.7</v>
      </c>
      <c r="E341" s="899">
        <f>E342+E343+E344</f>
        <v>169.7</v>
      </c>
      <c r="F341" s="894"/>
      <c r="G341" s="884"/>
    </row>
    <row r="342" spans="1:7" s="883" customFormat="1" ht="20.25" customHeight="1" x14ac:dyDescent="0.25">
      <c r="A342" s="1948"/>
      <c r="B342" s="1948"/>
      <c r="C342" s="890" t="s">
        <v>477</v>
      </c>
      <c r="D342" s="899">
        <v>0</v>
      </c>
      <c r="E342" s="899">
        <v>0</v>
      </c>
      <c r="F342" s="894"/>
      <c r="G342" s="884"/>
    </row>
    <row r="343" spans="1:7" s="883" customFormat="1" ht="16.5" customHeight="1" x14ac:dyDescent="0.25">
      <c r="A343" s="1948"/>
      <c r="B343" s="1948"/>
      <c r="C343" s="890" t="s">
        <v>478</v>
      </c>
      <c r="D343" s="899">
        <v>168</v>
      </c>
      <c r="E343" s="899">
        <v>168</v>
      </c>
      <c r="F343" s="894"/>
      <c r="G343" s="884"/>
    </row>
    <row r="344" spans="1:7" s="883" customFormat="1" ht="19.5" customHeight="1" x14ac:dyDescent="0.25">
      <c r="A344" s="1948"/>
      <c r="B344" s="1948"/>
      <c r="C344" s="890" t="s">
        <v>13</v>
      </c>
      <c r="D344" s="899">
        <v>1.7</v>
      </c>
      <c r="E344" s="899">
        <v>1.7</v>
      </c>
      <c r="F344" s="894"/>
      <c r="G344" s="884"/>
    </row>
    <row r="345" spans="1:7" s="883" customFormat="1" ht="19.5" customHeight="1" x14ac:dyDescent="0.25">
      <c r="A345" s="2061">
        <v>2</v>
      </c>
      <c r="B345" s="2035" t="s">
        <v>256</v>
      </c>
      <c r="C345" s="897" t="s">
        <v>636</v>
      </c>
      <c r="D345" s="901">
        <f>D346+D347+D348</f>
        <v>42303.63</v>
      </c>
      <c r="E345" s="901">
        <f>E346+E347+E348</f>
        <v>19172.260000000002</v>
      </c>
      <c r="F345" s="894"/>
      <c r="G345" s="884"/>
    </row>
    <row r="346" spans="1:7" ht="15" customHeight="1" x14ac:dyDescent="0.25">
      <c r="A346" s="2062"/>
      <c r="B346" s="2064"/>
      <c r="C346" s="897" t="s">
        <v>477</v>
      </c>
      <c r="D346" s="901">
        <v>0</v>
      </c>
      <c r="E346" s="902">
        <v>0</v>
      </c>
      <c r="F346" s="184"/>
    </row>
    <row r="347" spans="1:7" ht="15" customHeight="1" x14ac:dyDescent="0.25">
      <c r="A347" s="2062"/>
      <c r="B347" s="2064"/>
      <c r="C347" s="897" t="s">
        <v>478</v>
      </c>
      <c r="D347" s="901">
        <v>0</v>
      </c>
      <c r="E347" s="902">
        <v>0</v>
      </c>
      <c r="F347" s="184"/>
    </row>
    <row r="348" spans="1:7" ht="15" customHeight="1" x14ac:dyDescent="0.25">
      <c r="A348" s="2063"/>
      <c r="B348" s="2065"/>
      <c r="C348" s="897" t="s">
        <v>13</v>
      </c>
      <c r="D348" s="901">
        <f>D349+D350+D351+D356+D358+D357+D359+D360+D361</f>
        <v>42303.63</v>
      </c>
      <c r="E348" s="901">
        <f>E349+E350+E351+E356+E358+E357+E359+E360+E361</f>
        <v>19172.260000000002</v>
      </c>
      <c r="F348" s="184"/>
    </row>
    <row r="349" spans="1:7" ht="30" x14ac:dyDescent="0.25">
      <c r="A349" s="112" t="s">
        <v>237</v>
      </c>
      <c r="B349" s="54" t="s">
        <v>257</v>
      </c>
      <c r="C349" s="117" t="s">
        <v>13</v>
      </c>
      <c r="D349" s="918">
        <v>32347.599999999999</v>
      </c>
      <c r="E349" s="905">
        <v>13590.86</v>
      </c>
      <c r="F349" s="184"/>
    </row>
    <row r="350" spans="1:7" ht="30" x14ac:dyDescent="0.25">
      <c r="A350" s="889" t="s">
        <v>240</v>
      </c>
      <c r="B350" s="54" t="s">
        <v>259</v>
      </c>
      <c r="C350" s="117" t="s">
        <v>13</v>
      </c>
      <c r="D350" s="918">
        <v>1860</v>
      </c>
      <c r="E350" s="918">
        <v>1487.6</v>
      </c>
      <c r="F350" s="184"/>
    </row>
    <row r="351" spans="1:7" ht="24.75" customHeight="1" x14ac:dyDescent="0.25">
      <c r="A351" s="889" t="s">
        <v>242</v>
      </c>
      <c r="B351" s="885" t="s">
        <v>583</v>
      </c>
      <c r="C351" s="890" t="s">
        <v>13</v>
      </c>
      <c r="D351" s="918">
        <v>8096.03</v>
      </c>
      <c r="E351" s="918">
        <v>4093.8</v>
      </c>
      <c r="F351" s="184"/>
    </row>
    <row r="352" spans="1:7" s="883" customFormat="1" ht="37.5" customHeight="1" x14ac:dyDescent="0.25">
      <c r="A352" s="886" t="s">
        <v>262</v>
      </c>
      <c r="B352" s="885" t="s">
        <v>263</v>
      </c>
      <c r="C352" s="890" t="s">
        <v>13</v>
      </c>
      <c r="D352" s="918">
        <v>0</v>
      </c>
      <c r="E352" s="918">
        <v>0</v>
      </c>
      <c r="F352" s="894"/>
      <c r="G352" s="884"/>
    </row>
    <row r="353" spans="1:6" ht="15" customHeight="1" x14ac:dyDescent="0.25">
      <c r="A353" s="2066" t="s">
        <v>265</v>
      </c>
      <c r="B353" s="1702" t="s">
        <v>255</v>
      </c>
      <c r="C353" s="641" t="s">
        <v>636</v>
      </c>
      <c r="D353" s="918">
        <f>D354+D355+D356</f>
        <v>0</v>
      </c>
      <c r="E353" s="918">
        <f>E354+E355+E356</f>
        <v>0</v>
      </c>
      <c r="F353" s="184"/>
    </row>
    <row r="354" spans="1:6" x14ac:dyDescent="0.25">
      <c r="A354" s="2067"/>
      <c r="B354" s="1702"/>
      <c r="C354" s="890" t="s">
        <v>477</v>
      </c>
      <c r="D354" s="918">
        <v>0</v>
      </c>
      <c r="E354" s="918">
        <v>0</v>
      </c>
      <c r="F354" s="184"/>
    </row>
    <row r="355" spans="1:6" x14ac:dyDescent="0.25">
      <c r="A355" s="2067"/>
      <c r="B355" s="1702"/>
      <c r="C355" s="890" t="s">
        <v>478</v>
      </c>
      <c r="D355" s="918">
        <v>0</v>
      </c>
      <c r="E355" s="918">
        <v>0</v>
      </c>
      <c r="F355" s="184"/>
    </row>
    <row r="356" spans="1:6" x14ac:dyDescent="0.25">
      <c r="A356" s="2068"/>
      <c r="B356" s="2057"/>
      <c r="C356" s="117" t="s">
        <v>13</v>
      </c>
      <c r="D356" s="918">
        <v>0</v>
      </c>
      <c r="E356" s="918">
        <v>0</v>
      </c>
      <c r="F356" s="184"/>
    </row>
    <row r="357" spans="1:6" ht="30" x14ac:dyDescent="0.25">
      <c r="A357" s="112" t="s">
        <v>267</v>
      </c>
      <c r="B357" s="54" t="s">
        <v>268</v>
      </c>
      <c r="C357" s="890" t="s">
        <v>13</v>
      </c>
      <c r="D357" s="918">
        <v>0</v>
      </c>
      <c r="E357" s="905">
        <v>0</v>
      </c>
      <c r="F357" s="184"/>
    </row>
    <row r="358" spans="1:6" ht="30" x14ac:dyDescent="0.25">
      <c r="A358" s="889" t="s">
        <v>270</v>
      </c>
      <c r="B358" s="54" t="s">
        <v>621</v>
      </c>
      <c r="C358" s="890" t="s">
        <v>13</v>
      </c>
      <c r="D358" s="918">
        <v>0</v>
      </c>
      <c r="E358" s="918">
        <v>0</v>
      </c>
      <c r="F358" s="184"/>
    </row>
    <row r="359" spans="1:6" ht="30" x14ac:dyDescent="0.25">
      <c r="A359" s="112" t="s">
        <v>274</v>
      </c>
      <c r="B359" s="327" t="s">
        <v>827</v>
      </c>
      <c r="C359" s="890" t="s">
        <v>13</v>
      </c>
      <c r="D359" s="918">
        <v>0</v>
      </c>
      <c r="E359" s="905">
        <v>0</v>
      </c>
      <c r="F359" s="184"/>
    </row>
    <row r="360" spans="1:6" ht="45" x14ac:dyDescent="0.25">
      <c r="A360" s="363" t="s">
        <v>828</v>
      </c>
      <c r="B360" s="327" t="s">
        <v>829</v>
      </c>
      <c r="C360" s="117" t="s">
        <v>13</v>
      </c>
      <c r="D360" s="918">
        <v>0</v>
      </c>
      <c r="E360" s="905">
        <v>0</v>
      </c>
      <c r="F360" s="184"/>
    </row>
    <row r="361" spans="1:6" ht="30" x14ac:dyDescent="0.25">
      <c r="A361" s="363" t="s">
        <v>830</v>
      </c>
      <c r="B361" s="327" t="s">
        <v>718</v>
      </c>
      <c r="C361" s="117" t="s">
        <v>13</v>
      </c>
      <c r="D361" s="918">
        <v>0</v>
      </c>
      <c r="E361" s="905">
        <v>0</v>
      </c>
      <c r="F361" s="184"/>
    </row>
    <row r="362" spans="1:6" ht="42.75" x14ac:dyDescent="0.25">
      <c r="A362" s="920" t="s">
        <v>277</v>
      </c>
      <c r="B362" s="895" t="s">
        <v>278</v>
      </c>
      <c r="C362" s="897" t="s">
        <v>13</v>
      </c>
      <c r="D362" s="901">
        <f>D363+D364+D365</f>
        <v>25873.4</v>
      </c>
      <c r="E362" s="901">
        <f>E363+E364+E365</f>
        <v>14640.35</v>
      </c>
      <c r="F362" s="184"/>
    </row>
    <row r="363" spans="1:6" ht="30" x14ac:dyDescent="0.25">
      <c r="A363" s="364" t="s">
        <v>245</v>
      </c>
      <c r="B363" s="194" t="s">
        <v>634</v>
      </c>
      <c r="C363" s="117" t="s">
        <v>13</v>
      </c>
      <c r="D363" s="918">
        <v>25378.9</v>
      </c>
      <c r="E363" s="905">
        <v>14476.74</v>
      </c>
      <c r="F363" s="184"/>
    </row>
    <row r="364" spans="1:6" x14ac:dyDescent="0.25">
      <c r="A364" s="364" t="s">
        <v>786</v>
      </c>
      <c r="B364" s="194" t="s">
        <v>583</v>
      </c>
      <c r="C364" s="117" t="s">
        <v>13</v>
      </c>
      <c r="D364" s="918">
        <v>494.5</v>
      </c>
      <c r="E364" s="905">
        <v>163.61000000000001</v>
      </c>
      <c r="F364" s="184"/>
    </row>
    <row r="365" spans="1:6" ht="30" x14ac:dyDescent="0.25">
      <c r="A365" s="364" t="s">
        <v>787</v>
      </c>
      <c r="B365" s="327" t="s">
        <v>718</v>
      </c>
      <c r="C365" s="117" t="s">
        <v>13</v>
      </c>
      <c r="D365" s="918">
        <v>0</v>
      </c>
      <c r="E365" s="905">
        <v>0</v>
      </c>
      <c r="F365" s="184"/>
    </row>
    <row r="366" spans="1:6" ht="15.75" x14ac:dyDescent="0.25">
      <c r="A366" s="921" t="s">
        <v>281</v>
      </c>
      <c r="B366" s="922" t="s">
        <v>282</v>
      </c>
      <c r="C366" s="923" t="s">
        <v>13</v>
      </c>
      <c r="D366" s="931">
        <f>D367+D368+D369</f>
        <v>425</v>
      </c>
      <c r="E366" s="931">
        <f>E367+E368+E369</f>
        <v>385.21</v>
      </c>
      <c r="F366" s="184"/>
    </row>
    <row r="367" spans="1:6" ht="24" customHeight="1" x14ac:dyDescent="0.25">
      <c r="A367" s="363" t="s">
        <v>283</v>
      </c>
      <c r="B367" s="327" t="s">
        <v>284</v>
      </c>
      <c r="C367" s="117" t="s">
        <v>13</v>
      </c>
      <c r="D367" s="918">
        <v>0</v>
      </c>
      <c r="E367" s="905">
        <v>0</v>
      </c>
      <c r="F367" s="184"/>
    </row>
    <row r="368" spans="1:6" ht="51.75" customHeight="1" x14ac:dyDescent="0.25">
      <c r="A368" s="363" t="s">
        <v>286</v>
      </c>
      <c r="B368" s="327" t="s">
        <v>287</v>
      </c>
      <c r="C368" s="117" t="s">
        <v>13</v>
      </c>
      <c r="D368" s="918">
        <v>125</v>
      </c>
      <c r="E368" s="905">
        <v>124</v>
      </c>
      <c r="F368" s="184"/>
    </row>
    <row r="369" spans="1:7" ht="36" customHeight="1" x14ac:dyDescent="0.25">
      <c r="A369" s="363" t="s">
        <v>289</v>
      </c>
      <c r="B369" s="327" t="s">
        <v>290</v>
      </c>
      <c r="C369" s="117" t="s">
        <v>13</v>
      </c>
      <c r="D369" s="918">
        <v>300</v>
      </c>
      <c r="E369" s="905">
        <v>261.20999999999998</v>
      </c>
      <c r="F369" s="184"/>
    </row>
    <row r="370" spans="1:7" x14ac:dyDescent="0.25">
      <c r="A370" s="924" t="s">
        <v>292</v>
      </c>
      <c r="B370" s="734" t="s">
        <v>293</v>
      </c>
      <c r="C370" s="897" t="s">
        <v>13</v>
      </c>
      <c r="D370" s="901">
        <f>D371</f>
        <v>0</v>
      </c>
      <c r="E370" s="901">
        <f>E371</f>
        <v>0</v>
      </c>
      <c r="F370" s="184"/>
    </row>
    <row r="371" spans="1:7" ht="52.5" customHeight="1" x14ac:dyDescent="0.25">
      <c r="A371" s="908" t="s">
        <v>499</v>
      </c>
      <c r="B371" s="909" t="s">
        <v>109</v>
      </c>
      <c r="C371" s="891" t="s">
        <v>13</v>
      </c>
      <c r="D371" s="932">
        <v>0</v>
      </c>
      <c r="E371" s="932">
        <v>0</v>
      </c>
      <c r="F371" s="184"/>
    </row>
    <row r="372" spans="1:7" ht="24.75" customHeight="1" x14ac:dyDescent="0.25">
      <c r="A372" s="2069" t="s">
        <v>295</v>
      </c>
      <c r="B372" s="2035" t="s">
        <v>296</v>
      </c>
      <c r="C372" s="897" t="s">
        <v>636</v>
      </c>
      <c r="D372" s="901">
        <f>D373+D374+D375</f>
        <v>100</v>
      </c>
      <c r="E372" s="901">
        <f>E373+E374+E375</f>
        <v>99.93</v>
      </c>
      <c r="F372" s="184"/>
    </row>
    <row r="373" spans="1:7" x14ac:dyDescent="0.25">
      <c r="A373" s="1621"/>
      <c r="B373" s="2036"/>
      <c r="C373" s="893" t="s">
        <v>477</v>
      </c>
      <c r="D373" s="904">
        <v>0</v>
      </c>
      <c r="E373" s="903">
        <v>0</v>
      </c>
      <c r="F373" s="184"/>
    </row>
    <row r="374" spans="1:7" x14ac:dyDescent="0.25">
      <c r="A374" s="1621"/>
      <c r="B374" s="2036"/>
      <c r="C374" s="893" t="s">
        <v>478</v>
      </c>
      <c r="D374" s="901">
        <f>D378+D381</f>
        <v>0</v>
      </c>
      <c r="E374" s="901">
        <f>E378+E381</f>
        <v>0</v>
      </c>
      <c r="F374" s="184"/>
    </row>
    <row r="375" spans="1:7" x14ac:dyDescent="0.25">
      <c r="A375" s="1622"/>
      <c r="B375" s="2037"/>
      <c r="C375" s="897" t="s">
        <v>13</v>
      </c>
      <c r="D375" s="901">
        <f>D379+D376+D382+D383</f>
        <v>100</v>
      </c>
      <c r="E375" s="901">
        <f>E379+E376+E382+E383</f>
        <v>99.93</v>
      </c>
      <c r="F375" s="184"/>
    </row>
    <row r="376" spans="1:7" ht="43.5" customHeight="1" x14ac:dyDescent="0.25">
      <c r="A376" s="908" t="s">
        <v>297</v>
      </c>
      <c r="B376" s="327" t="s">
        <v>298</v>
      </c>
      <c r="C376" s="890" t="s">
        <v>13</v>
      </c>
      <c r="D376" s="918">
        <v>100</v>
      </c>
      <c r="E376" s="918">
        <v>99.93</v>
      </c>
      <c r="F376" s="184"/>
    </row>
    <row r="377" spans="1:7" s="883" customFormat="1" ht="22.5" customHeight="1" x14ac:dyDescent="0.25">
      <c r="A377" s="1944" t="s">
        <v>300</v>
      </c>
      <c r="B377" s="2034" t="s">
        <v>301</v>
      </c>
      <c r="C377" s="117" t="s">
        <v>636</v>
      </c>
      <c r="D377" s="918">
        <f>D378+D379</f>
        <v>0</v>
      </c>
      <c r="E377" s="918">
        <f>E378+E379</f>
        <v>0</v>
      </c>
      <c r="F377" s="894"/>
      <c r="G377" s="884"/>
    </row>
    <row r="378" spans="1:7" ht="15" customHeight="1" x14ac:dyDescent="0.25">
      <c r="A378" s="1621"/>
      <c r="B378" s="1621"/>
      <c r="C378" s="117" t="s">
        <v>478</v>
      </c>
      <c r="D378" s="918">
        <v>0</v>
      </c>
      <c r="E378" s="918">
        <v>0</v>
      </c>
      <c r="F378" s="184"/>
    </row>
    <row r="379" spans="1:7" x14ac:dyDescent="0.25">
      <c r="A379" s="1622"/>
      <c r="B379" s="1621"/>
      <c r="C379" s="117" t="s">
        <v>13</v>
      </c>
      <c r="D379" s="918">
        <v>0</v>
      </c>
      <c r="E379" s="918">
        <v>0</v>
      </c>
      <c r="F379" s="184"/>
    </row>
    <row r="380" spans="1:7" ht="15" customHeight="1" x14ac:dyDescent="0.25">
      <c r="A380" s="1944" t="s">
        <v>831</v>
      </c>
      <c r="B380" s="2034" t="s">
        <v>832</v>
      </c>
      <c r="C380" s="919" t="s">
        <v>636</v>
      </c>
      <c r="D380" s="918">
        <f>D381+D382</f>
        <v>0</v>
      </c>
      <c r="E380" s="918">
        <f>E381+E382</f>
        <v>0</v>
      </c>
      <c r="F380" s="184"/>
    </row>
    <row r="381" spans="1:7" x14ac:dyDescent="0.25">
      <c r="A381" s="1945"/>
      <c r="B381" s="1892"/>
      <c r="C381" s="117" t="s">
        <v>478</v>
      </c>
      <c r="D381" s="918">
        <v>0</v>
      </c>
      <c r="E381" s="918">
        <v>0</v>
      </c>
      <c r="F381" s="184"/>
    </row>
    <row r="382" spans="1:7" ht="15.75" thickBot="1" x14ac:dyDescent="0.3">
      <c r="A382" s="1946"/>
      <c r="B382" s="1893"/>
      <c r="C382" s="117" t="s">
        <v>13</v>
      </c>
      <c r="D382" s="918">
        <v>0</v>
      </c>
      <c r="E382" s="918">
        <v>0</v>
      </c>
      <c r="F382" s="184"/>
    </row>
    <row r="383" spans="1:7" s="883" customFormat="1" ht="45.75" thickBot="1" x14ac:dyDescent="0.3">
      <c r="A383" s="926" t="s">
        <v>1195</v>
      </c>
      <c r="B383" s="907" t="s">
        <v>1296</v>
      </c>
      <c r="C383" s="890" t="s">
        <v>13</v>
      </c>
      <c r="D383" s="918">
        <v>0</v>
      </c>
      <c r="E383" s="918">
        <v>0</v>
      </c>
      <c r="F383" s="894"/>
      <c r="G383" s="884"/>
    </row>
    <row r="384" spans="1:7" s="883" customFormat="1" ht="42.75" x14ac:dyDescent="0.25">
      <c r="A384" s="927" t="s">
        <v>1297</v>
      </c>
      <c r="B384" s="925" t="s">
        <v>275</v>
      </c>
      <c r="C384" s="906" t="s">
        <v>13</v>
      </c>
      <c r="D384" s="933">
        <v>0</v>
      </c>
      <c r="E384" s="933">
        <v>0</v>
      </c>
      <c r="F384" s="894"/>
      <c r="G384" s="884"/>
    </row>
    <row r="385" spans="1:7" s="883" customFormat="1" ht="28.5" x14ac:dyDescent="0.25">
      <c r="A385" s="928" t="s">
        <v>1298</v>
      </c>
      <c r="B385" s="734" t="s">
        <v>1162</v>
      </c>
      <c r="C385" s="906" t="s">
        <v>13</v>
      </c>
      <c r="D385" s="901">
        <f>D386</f>
        <v>0</v>
      </c>
      <c r="E385" s="901">
        <f>E386</f>
        <v>0</v>
      </c>
      <c r="F385" s="894"/>
      <c r="G385" s="884"/>
    </row>
    <row r="386" spans="1:7" s="883" customFormat="1" x14ac:dyDescent="0.25">
      <c r="A386" s="930" t="s">
        <v>1164</v>
      </c>
      <c r="B386" s="898" t="s">
        <v>1163</v>
      </c>
      <c r="C386" s="890" t="s">
        <v>13</v>
      </c>
      <c r="D386" s="918">
        <v>0</v>
      </c>
      <c r="E386" s="934">
        <v>0</v>
      </c>
      <c r="F386" s="894"/>
      <c r="G386" s="884"/>
    </row>
    <row r="387" spans="1:7" s="883" customFormat="1" x14ac:dyDescent="0.25">
      <c r="A387" s="928" t="s">
        <v>1299</v>
      </c>
      <c r="B387" s="734" t="s">
        <v>1300</v>
      </c>
      <c r="C387" s="897"/>
      <c r="D387" s="901">
        <f>D388+D391</f>
        <v>0</v>
      </c>
      <c r="E387" s="901">
        <f>E388+E391</f>
        <v>0</v>
      </c>
      <c r="F387" s="894"/>
      <c r="G387" s="884"/>
    </row>
    <row r="388" spans="1:7" s="883" customFormat="1" x14ac:dyDescent="0.25">
      <c r="A388" s="1891" t="s">
        <v>1167</v>
      </c>
      <c r="B388" s="1947" t="s">
        <v>1301</v>
      </c>
      <c r="C388" s="897" t="s">
        <v>636</v>
      </c>
      <c r="D388" s="901">
        <f>D389+D390</f>
        <v>0</v>
      </c>
      <c r="E388" s="901">
        <f>E389+E390</f>
        <v>0</v>
      </c>
      <c r="F388" s="894"/>
      <c r="G388" s="884"/>
    </row>
    <row r="389" spans="1:7" s="883" customFormat="1" x14ac:dyDescent="0.25">
      <c r="A389" s="2054"/>
      <c r="B389" s="1948"/>
      <c r="C389" s="890" t="s">
        <v>478</v>
      </c>
      <c r="D389" s="918">
        <v>0</v>
      </c>
      <c r="E389" s="934">
        <v>0</v>
      </c>
      <c r="F389" s="894"/>
      <c r="G389" s="884"/>
    </row>
    <row r="390" spans="1:7" s="883" customFormat="1" x14ac:dyDescent="0.25">
      <c r="A390" s="2054"/>
      <c r="B390" s="1948"/>
      <c r="C390" s="890" t="s">
        <v>13</v>
      </c>
      <c r="D390" s="918">
        <v>0</v>
      </c>
      <c r="E390" s="934">
        <v>0</v>
      </c>
      <c r="F390" s="894"/>
      <c r="G390" s="884"/>
    </row>
    <row r="391" spans="1:7" s="883" customFormat="1" x14ac:dyDescent="0.25">
      <c r="A391" s="2059" t="s">
        <v>1168</v>
      </c>
      <c r="B391" s="1947" t="s">
        <v>1302</v>
      </c>
      <c r="C391" s="897" t="s">
        <v>636</v>
      </c>
      <c r="D391" s="904">
        <f>D392+D393</f>
        <v>0</v>
      </c>
      <c r="E391" s="904">
        <f>E392+E393</f>
        <v>0</v>
      </c>
      <c r="F391" s="894"/>
      <c r="G391" s="884"/>
    </row>
    <row r="392" spans="1:7" s="883" customFormat="1" x14ac:dyDescent="0.25">
      <c r="A392" s="2060"/>
      <c r="B392" s="1948"/>
      <c r="C392" s="890" t="s">
        <v>478</v>
      </c>
      <c r="D392" s="934">
        <v>0</v>
      </c>
      <c r="E392" s="934">
        <v>0</v>
      </c>
      <c r="F392" s="894"/>
      <c r="G392" s="884"/>
    </row>
    <row r="393" spans="1:7" s="883" customFormat="1" x14ac:dyDescent="0.25">
      <c r="A393" s="2060"/>
      <c r="B393" s="2058"/>
      <c r="C393" s="891" t="s">
        <v>13</v>
      </c>
      <c r="D393" s="935">
        <v>0</v>
      </c>
      <c r="E393" s="935">
        <v>0</v>
      </c>
      <c r="F393" s="894"/>
      <c r="G393" s="884"/>
    </row>
    <row r="394" spans="1:7" s="883" customFormat="1" x14ac:dyDescent="0.25">
      <c r="A394" s="928" t="s">
        <v>670</v>
      </c>
      <c r="B394" s="734" t="s">
        <v>1303</v>
      </c>
      <c r="C394" s="906" t="s">
        <v>13</v>
      </c>
      <c r="D394" s="901">
        <f>D395</f>
        <v>0</v>
      </c>
      <c r="E394" s="901">
        <f>E395</f>
        <v>0</v>
      </c>
      <c r="F394" s="894"/>
      <c r="G394" s="884"/>
    </row>
    <row r="395" spans="1:7" s="883" customFormat="1" x14ac:dyDescent="0.25">
      <c r="A395" s="930" t="s">
        <v>1171</v>
      </c>
      <c r="B395" s="898" t="s">
        <v>1303</v>
      </c>
      <c r="C395" s="890" t="s">
        <v>13</v>
      </c>
      <c r="D395" s="918">
        <v>0</v>
      </c>
      <c r="E395" s="918">
        <v>0</v>
      </c>
      <c r="F395" s="894"/>
      <c r="G395" s="884"/>
    </row>
    <row r="396" spans="1:7" ht="48.75" customHeight="1" x14ac:dyDescent="0.25">
      <c r="A396" s="2104" t="s">
        <v>808</v>
      </c>
      <c r="B396" s="2363"/>
      <c r="C396" s="2363"/>
      <c r="D396" s="2363"/>
      <c r="E396" s="2363"/>
      <c r="F396" s="184"/>
    </row>
    <row r="397" spans="1:7" ht="76.5" customHeight="1" x14ac:dyDescent="0.25">
      <c r="A397" s="1427" t="s">
        <v>543</v>
      </c>
      <c r="B397" s="1427" t="s">
        <v>1236</v>
      </c>
      <c r="C397" s="435" t="s">
        <v>560</v>
      </c>
      <c r="D397" s="1403" t="s">
        <v>581</v>
      </c>
      <c r="E397" s="1427" t="s">
        <v>580</v>
      </c>
      <c r="F397" s="184"/>
    </row>
    <row r="398" spans="1:7" ht="26.25" customHeight="1" x14ac:dyDescent="0.25">
      <c r="A398" s="1411">
        <v>1</v>
      </c>
      <c r="B398" s="1411">
        <v>2</v>
      </c>
      <c r="C398" s="1422">
        <v>3</v>
      </c>
      <c r="D398" s="910">
        <v>4</v>
      </c>
      <c r="E398" s="911">
        <v>5</v>
      </c>
      <c r="F398" s="184"/>
    </row>
    <row r="399" spans="1:7" s="883" customFormat="1" ht="28.5" customHeight="1" x14ac:dyDescent="0.25">
      <c r="A399" s="2364" t="s">
        <v>1304</v>
      </c>
      <c r="B399" s="1635"/>
      <c r="C399" s="2365" t="s">
        <v>636</v>
      </c>
      <c r="D399" s="2366">
        <f>D402+D401+D400</f>
        <v>23141.440000000002</v>
      </c>
      <c r="E399" s="2366">
        <f>E402+E401+E400</f>
        <v>7460.6699999999992</v>
      </c>
      <c r="F399" s="894"/>
      <c r="G399" s="884"/>
    </row>
    <row r="400" spans="1:7" x14ac:dyDescent="0.25">
      <c r="A400" s="1635"/>
      <c r="B400" s="1635"/>
      <c r="C400" s="1411" t="s">
        <v>477</v>
      </c>
      <c r="D400" s="121">
        <f>D404+D492+D537+D569+D585+D613</f>
        <v>0</v>
      </c>
      <c r="E400" s="121">
        <f>E404+E492+E537+E569+E585+E613</f>
        <v>0</v>
      </c>
      <c r="F400" s="184"/>
    </row>
    <row r="401" spans="1:6" x14ac:dyDescent="0.25">
      <c r="A401" s="1635"/>
      <c r="B401" s="1635"/>
      <c r="C401" s="1411" t="s">
        <v>478</v>
      </c>
      <c r="D401" s="121">
        <f>D405+D493+D538+D570+D586+D614</f>
        <v>7587.31</v>
      </c>
      <c r="E401" s="121">
        <f>E405+E493+E538+E570+E586+E614</f>
        <v>5607.2199999999993</v>
      </c>
      <c r="F401" s="184"/>
    </row>
    <row r="402" spans="1:6" x14ac:dyDescent="0.25">
      <c r="A402" s="1635"/>
      <c r="B402" s="1635"/>
      <c r="C402" s="1411" t="s">
        <v>13</v>
      </c>
      <c r="D402" s="121">
        <f>D406+D494+D539+D571+D587+D615+D595</f>
        <v>15554.130000000001</v>
      </c>
      <c r="E402" s="121">
        <f>E406+E494+E539+E571+E587+E615+E595</f>
        <v>1853.45</v>
      </c>
      <c r="F402" s="184"/>
    </row>
    <row r="403" spans="1:6" ht="26.25" customHeight="1" x14ac:dyDescent="0.25">
      <c r="A403" s="2051">
        <v>1</v>
      </c>
      <c r="B403" s="1716" t="s">
        <v>304</v>
      </c>
      <c r="C403" s="150" t="s">
        <v>636</v>
      </c>
      <c r="D403" s="121">
        <f>D404+D405+D406</f>
        <v>8878.5</v>
      </c>
      <c r="E403" s="121">
        <f>E404+E405+E406</f>
        <v>6886.9299999999994</v>
      </c>
      <c r="F403" s="184"/>
    </row>
    <row r="404" spans="1:6" ht="15" customHeight="1" x14ac:dyDescent="0.25">
      <c r="A404" s="2051"/>
      <c r="B404" s="2076"/>
      <c r="C404" s="150" t="s">
        <v>536</v>
      </c>
      <c r="D404" s="121">
        <f>D408+D440+D472+D476+D480+D484+D452+D456+D488</f>
        <v>0</v>
      </c>
      <c r="E404" s="121">
        <f>E408+E440+E472+E476+E480+E484+E452+E456+E488</f>
        <v>0</v>
      </c>
      <c r="F404" s="184"/>
    </row>
    <row r="405" spans="1:6" x14ac:dyDescent="0.25">
      <c r="A405" s="2051"/>
      <c r="B405" s="2076"/>
      <c r="C405" s="150" t="s">
        <v>537</v>
      </c>
      <c r="D405" s="121">
        <f>D409+D441+D453+D457+D473+D477+D481+D485+D489</f>
        <v>7587.31</v>
      </c>
      <c r="E405" s="121">
        <f>E409+E441+E453+E457+E473+E477+E481+E485+E489</f>
        <v>5607.2199999999993</v>
      </c>
      <c r="F405" s="184"/>
    </row>
    <row r="406" spans="1:6" ht="13.5" customHeight="1" x14ac:dyDescent="0.25">
      <c r="A406" s="2052"/>
      <c r="B406" s="2076"/>
      <c r="C406" s="150" t="s">
        <v>538</v>
      </c>
      <c r="D406" s="121">
        <f>D410+D442+D454+D458+D474+D478+D482+D486+D490</f>
        <v>1291.19</v>
      </c>
      <c r="E406" s="121">
        <f>E410+E442+E454+E458+E474+E478+E482+E486+E490</f>
        <v>1279.71</v>
      </c>
      <c r="F406" s="184"/>
    </row>
    <row r="407" spans="1:6" ht="13.9" customHeight="1" x14ac:dyDescent="0.25">
      <c r="A407" s="1955" t="s">
        <v>227</v>
      </c>
      <c r="B407" s="1906" t="s">
        <v>621</v>
      </c>
      <c r="C407" s="893" t="s">
        <v>636</v>
      </c>
      <c r="D407" s="942">
        <f>D408+D409+D410</f>
        <v>0</v>
      </c>
      <c r="E407" s="942">
        <f>E408+E409+E410</f>
        <v>0</v>
      </c>
      <c r="F407" s="184"/>
    </row>
    <row r="408" spans="1:6" ht="15" customHeight="1" x14ac:dyDescent="0.25">
      <c r="A408" s="1956"/>
      <c r="B408" s="1670"/>
      <c r="C408" s="129" t="s">
        <v>536</v>
      </c>
      <c r="D408" s="359">
        <f t="shared" ref="D408:E410" si="1">D412+D416+D420+D424+D428+D432+D436</f>
        <v>0</v>
      </c>
      <c r="E408" s="359">
        <f t="shared" si="1"/>
        <v>0</v>
      </c>
      <c r="F408" s="184"/>
    </row>
    <row r="409" spans="1:6" x14ac:dyDescent="0.25">
      <c r="A409" s="1956"/>
      <c r="B409" s="1670"/>
      <c r="C409" s="129" t="s">
        <v>537</v>
      </c>
      <c r="D409" s="359">
        <f t="shared" si="1"/>
        <v>0</v>
      </c>
      <c r="E409" s="359">
        <f t="shared" si="1"/>
        <v>0</v>
      </c>
      <c r="F409" s="184"/>
    </row>
    <row r="410" spans="1:6" x14ac:dyDescent="0.25">
      <c r="A410" s="1957"/>
      <c r="B410" s="1597"/>
      <c r="C410" s="129" t="s">
        <v>538</v>
      </c>
      <c r="D410" s="359">
        <f t="shared" si="1"/>
        <v>0</v>
      </c>
      <c r="E410" s="359">
        <f t="shared" si="1"/>
        <v>0</v>
      </c>
      <c r="F410" s="184"/>
    </row>
    <row r="411" spans="1:6" x14ac:dyDescent="0.25">
      <c r="A411" s="1955" t="s">
        <v>561</v>
      </c>
      <c r="B411" s="2077" t="s">
        <v>1305</v>
      </c>
      <c r="C411" s="893" t="s">
        <v>636</v>
      </c>
      <c r="D411" s="942">
        <f>D412+D413+D414</f>
        <v>0</v>
      </c>
      <c r="E411" s="128">
        <f>E412+E413+E414</f>
        <v>0</v>
      </c>
      <c r="F411" s="184"/>
    </row>
    <row r="412" spans="1:6" ht="15" customHeight="1" x14ac:dyDescent="0.25">
      <c r="A412" s="1956"/>
      <c r="B412" s="1605"/>
      <c r="C412" s="129" t="s">
        <v>536</v>
      </c>
      <c r="D412" s="359">
        <v>0</v>
      </c>
      <c r="E412" s="126">
        <v>0</v>
      </c>
      <c r="F412" s="184"/>
    </row>
    <row r="413" spans="1:6" x14ac:dyDescent="0.25">
      <c r="A413" s="1956"/>
      <c r="B413" s="1605"/>
      <c r="C413" s="129" t="s">
        <v>537</v>
      </c>
      <c r="D413" s="359">
        <v>0</v>
      </c>
      <c r="E413" s="126">
        <v>0</v>
      </c>
      <c r="F413" s="184"/>
    </row>
    <row r="414" spans="1:6" x14ac:dyDescent="0.25">
      <c r="A414" s="1957"/>
      <c r="B414" s="1564"/>
      <c r="C414" s="129" t="s">
        <v>538</v>
      </c>
      <c r="D414" s="359">
        <v>0</v>
      </c>
      <c r="E414" s="126">
        <v>0</v>
      </c>
      <c r="F414" s="184"/>
    </row>
    <row r="415" spans="1:6" ht="13.9" customHeight="1" x14ac:dyDescent="0.25">
      <c r="A415" s="1955" t="s">
        <v>562</v>
      </c>
      <c r="B415" s="2078" t="s">
        <v>1306</v>
      </c>
      <c r="C415" s="893" t="s">
        <v>636</v>
      </c>
      <c r="D415" s="942">
        <f>D416+D417+D418</f>
        <v>0</v>
      </c>
      <c r="E415" s="128">
        <f>E416+E417+E418</f>
        <v>0</v>
      </c>
      <c r="F415" s="184"/>
    </row>
    <row r="416" spans="1:6" ht="15" customHeight="1" x14ac:dyDescent="0.25">
      <c r="A416" s="1956"/>
      <c r="B416" s="1619"/>
      <c r="C416" s="129" t="s">
        <v>536</v>
      </c>
      <c r="D416" s="359">
        <v>0</v>
      </c>
      <c r="E416" s="126">
        <v>0</v>
      </c>
      <c r="F416" s="184"/>
    </row>
    <row r="417" spans="1:6" x14ac:dyDescent="0.25">
      <c r="A417" s="1956"/>
      <c r="B417" s="1619"/>
      <c r="C417" s="129" t="s">
        <v>537</v>
      </c>
      <c r="D417" s="359">
        <v>0</v>
      </c>
      <c r="E417" s="126">
        <v>0</v>
      </c>
      <c r="F417" s="184"/>
    </row>
    <row r="418" spans="1:6" x14ac:dyDescent="0.25">
      <c r="A418" s="1957"/>
      <c r="B418" s="1620"/>
      <c r="C418" s="129" t="s">
        <v>538</v>
      </c>
      <c r="D418" s="359">
        <v>0</v>
      </c>
      <c r="E418" s="126">
        <v>0</v>
      </c>
      <c r="F418" s="184"/>
    </row>
    <row r="419" spans="1:6" ht="13.9" customHeight="1" x14ac:dyDescent="0.25">
      <c r="A419" s="1955" t="s">
        <v>563</v>
      </c>
      <c r="B419" s="1906" t="s">
        <v>1307</v>
      </c>
      <c r="C419" s="893" t="s">
        <v>636</v>
      </c>
      <c r="D419" s="942">
        <f>D420+D421+D422</f>
        <v>0</v>
      </c>
      <c r="E419" s="128">
        <f>E420+E421+E422</f>
        <v>0</v>
      </c>
      <c r="F419" s="184"/>
    </row>
    <row r="420" spans="1:6" x14ac:dyDescent="0.25">
      <c r="A420" s="1956"/>
      <c r="B420" s="1670"/>
      <c r="C420" s="129" t="s">
        <v>536</v>
      </c>
      <c r="D420" s="359">
        <v>0</v>
      </c>
      <c r="E420" s="126">
        <v>0</v>
      </c>
      <c r="F420" s="184"/>
    </row>
    <row r="421" spans="1:6" x14ac:dyDescent="0.25">
      <c r="A421" s="1956"/>
      <c r="B421" s="1670"/>
      <c r="C421" s="129" t="s">
        <v>537</v>
      </c>
      <c r="D421" s="359">
        <v>0</v>
      </c>
      <c r="E421" s="126">
        <v>0</v>
      </c>
      <c r="F421" s="184"/>
    </row>
    <row r="422" spans="1:6" x14ac:dyDescent="0.25">
      <c r="A422" s="1957"/>
      <c r="B422" s="1597"/>
      <c r="C422" s="129" t="s">
        <v>538</v>
      </c>
      <c r="D422" s="359">
        <v>0</v>
      </c>
      <c r="E422" s="126">
        <v>0</v>
      </c>
      <c r="F422" s="184"/>
    </row>
    <row r="423" spans="1:6" ht="13.9" customHeight="1" x14ac:dyDescent="0.25">
      <c r="A423" s="1955" t="s">
        <v>842</v>
      </c>
      <c r="B423" s="1906" t="s">
        <v>1308</v>
      </c>
      <c r="C423" s="893" t="s">
        <v>636</v>
      </c>
      <c r="D423" s="942">
        <f>D424+D425+D426</f>
        <v>0</v>
      </c>
      <c r="E423" s="942">
        <f>E424+E425+E426</f>
        <v>0</v>
      </c>
      <c r="F423" s="184"/>
    </row>
    <row r="424" spans="1:6" ht="15" customHeight="1" x14ac:dyDescent="0.25">
      <c r="A424" s="1956"/>
      <c r="B424" s="1670"/>
      <c r="C424" s="129" t="s">
        <v>536</v>
      </c>
      <c r="D424" s="359">
        <v>0</v>
      </c>
      <c r="E424" s="126">
        <v>0</v>
      </c>
      <c r="F424" s="184"/>
    </row>
    <row r="425" spans="1:6" x14ac:dyDescent="0.25">
      <c r="A425" s="1956"/>
      <c r="B425" s="1670"/>
      <c r="C425" s="129" t="s">
        <v>537</v>
      </c>
      <c r="D425" s="359">
        <v>0</v>
      </c>
      <c r="E425" s="126">
        <v>0</v>
      </c>
      <c r="F425" s="184"/>
    </row>
    <row r="426" spans="1:6" x14ac:dyDescent="0.25">
      <c r="A426" s="1957"/>
      <c r="B426" s="1597"/>
      <c r="C426" s="129" t="s">
        <v>538</v>
      </c>
      <c r="D426" s="359">
        <v>0</v>
      </c>
      <c r="E426" s="126">
        <v>0</v>
      </c>
      <c r="F426" s="184"/>
    </row>
    <row r="427" spans="1:6" x14ac:dyDescent="0.25">
      <c r="A427" s="1955" t="s">
        <v>843</v>
      </c>
      <c r="B427" s="1906" t="s">
        <v>1309</v>
      </c>
      <c r="C427" s="893" t="s">
        <v>636</v>
      </c>
      <c r="D427" s="942">
        <f>D428+D429+D430</f>
        <v>0</v>
      </c>
      <c r="E427" s="942">
        <f>E428+E429+E430</f>
        <v>0</v>
      </c>
      <c r="F427" s="184"/>
    </row>
    <row r="428" spans="1:6" x14ac:dyDescent="0.25">
      <c r="A428" s="1956"/>
      <c r="B428" s="1670"/>
      <c r="C428" s="129" t="s">
        <v>536</v>
      </c>
      <c r="D428" s="359">
        <v>0</v>
      </c>
      <c r="E428" s="126">
        <v>0</v>
      </c>
      <c r="F428" s="184"/>
    </row>
    <row r="429" spans="1:6" ht="29.25" customHeight="1" x14ac:dyDescent="0.25">
      <c r="A429" s="1956"/>
      <c r="B429" s="1670"/>
      <c r="C429" s="129" t="s">
        <v>537</v>
      </c>
      <c r="D429" s="359">
        <v>0</v>
      </c>
      <c r="E429" s="126">
        <v>0</v>
      </c>
      <c r="F429" s="184"/>
    </row>
    <row r="430" spans="1:6" ht="31.5" customHeight="1" x14ac:dyDescent="0.25">
      <c r="A430" s="1957"/>
      <c r="B430" s="1597"/>
      <c r="C430" s="129" t="s">
        <v>538</v>
      </c>
      <c r="D430" s="359">
        <v>0</v>
      </c>
      <c r="E430" s="126">
        <v>0</v>
      </c>
      <c r="F430" s="184"/>
    </row>
    <row r="431" spans="1:6" ht="13.9" customHeight="1" x14ac:dyDescent="0.25">
      <c r="A431" s="1955" t="s">
        <v>1253</v>
      </c>
      <c r="B431" s="1906" t="s">
        <v>1310</v>
      </c>
      <c r="C431" s="893" t="s">
        <v>636</v>
      </c>
      <c r="D431" s="127">
        <f>D432+D433+D434</f>
        <v>0</v>
      </c>
      <c r="E431" s="128">
        <f>E432+E433+E434</f>
        <v>0</v>
      </c>
      <c r="F431" s="184"/>
    </row>
    <row r="432" spans="1:6" ht="15" customHeight="1" x14ac:dyDescent="0.25">
      <c r="A432" s="1956"/>
      <c r="B432" s="1670"/>
      <c r="C432" s="129" t="s">
        <v>536</v>
      </c>
      <c r="D432" s="125">
        <v>0</v>
      </c>
      <c r="E432" s="126">
        <v>0</v>
      </c>
      <c r="F432" s="184"/>
    </row>
    <row r="433" spans="1:7" x14ac:dyDescent="0.25">
      <c r="A433" s="1956"/>
      <c r="B433" s="1670"/>
      <c r="C433" s="129" t="s">
        <v>537</v>
      </c>
      <c r="D433" s="125">
        <v>0</v>
      </c>
      <c r="E433" s="126">
        <v>0</v>
      </c>
      <c r="F433" s="184"/>
    </row>
    <row r="434" spans="1:7" x14ac:dyDescent="0.25">
      <c r="A434" s="1957"/>
      <c r="B434" s="1597"/>
      <c r="C434" s="129" t="s">
        <v>538</v>
      </c>
      <c r="D434" s="125">
        <v>0</v>
      </c>
      <c r="E434" s="126">
        <v>0</v>
      </c>
      <c r="F434" s="184"/>
    </row>
    <row r="435" spans="1:7" ht="13.9" customHeight="1" x14ac:dyDescent="0.25">
      <c r="A435" s="1955" t="s">
        <v>1311</v>
      </c>
      <c r="B435" s="1962" t="s">
        <v>1175</v>
      </c>
      <c r="C435" s="893" t="s">
        <v>636</v>
      </c>
      <c r="D435" s="127">
        <f>D436+D437+D438</f>
        <v>0</v>
      </c>
      <c r="E435" s="128">
        <f>E436+E437+E438</f>
        <v>0</v>
      </c>
      <c r="F435" s="184"/>
    </row>
    <row r="436" spans="1:7" ht="15" customHeight="1" x14ac:dyDescent="0.25">
      <c r="A436" s="1956"/>
      <c r="B436" s="1670"/>
      <c r="C436" s="129" t="s">
        <v>536</v>
      </c>
      <c r="D436" s="125">
        <v>0</v>
      </c>
      <c r="E436" s="126">
        <v>0</v>
      </c>
      <c r="F436" s="184"/>
    </row>
    <row r="437" spans="1:7" x14ac:dyDescent="0.25">
      <c r="A437" s="1956"/>
      <c r="B437" s="1670"/>
      <c r="C437" s="129" t="s">
        <v>537</v>
      </c>
      <c r="D437" s="125">
        <v>0</v>
      </c>
      <c r="E437" s="126">
        <v>0</v>
      </c>
      <c r="F437" s="184"/>
    </row>
    <row r="438" spans="1:7" x14ac:dyDescent="0.25">
      <c r="A438" s="1957"/>
      <c r="B438" s="1597"/>
      <c r="C438" s="129" t="s">
        <v>538</v>
      </c>
      <c r="D438" s="125">
        <v>0</v>
      </c>
      <c r="E438" s="126">
        <v>0</v>
      </c>
      <c r="F438" s="184"/>
    </row>
    <row r="439" spans="1:7" ht="13.9" customHeight="1" x14ac:dyDescent="0.25">
      <c r="A439" s="1952" t="s">
        <v>230</v>
      </c>
      <c r="B439" s="1961" t="s">
        <v>1312</v>
      </c>
      <c r="C439" s="150" t="s">
        <v>636</v>
      </c>
      <c r="D439" s="127">
        <f>D440+D441+D442</f>
        <v>0</v>
      </c>
      <c r="E439" s="128">
        <v>0</v>
      </c>
      <c r="F439" s="184"/>
    </row>
    <row r="440" spans="1:7" ht="15" customHeight="1" x14ac:dyDescent="0.25">
      <c r="A440" s="1953"/>
      <c r="B440" s="1908"/>
      <c r="C440" s="150" t="s">
        <v>536</v>
      </c>
      <c r="D440" s="127">
        <f>D444+D448</f>
        <v>0</v>
      </c>
      <c r="E440" s="127">
        <f>E444+E448</f>
        <v>0</v>
      </c>
      <c r="F440" s="184"/>
    </row>
    <row r="441" spans="1:7" x14ac:dyDescent="0.25">
      <c r="A441" s="1953"/>
      <c r="B441" s="1908"/>
      <c r="C441" s="150" t="s">
        <v>537</v>
      </c>
      <c r="D441" s="127">
        <f>D449+D445</f>
        <v>0</v>
      </c>
      <c r="E441" s="127">
        <f>E449+E445</f>
        <v>0</v>
      </c>
      <c r="F441" s="184"/>
    </row>
    <row r="442" spans="1:7" x14ac:dyDescent="0.25">
      <c r="A442" s="1954"/>
      <c r="B442" s="1909"/>
      <c r="C442" s="150" t="s">
        <v>538</v>
      </c>
      <c r="D442" s="127">
        <f>D450+D446</f>
        <v>0</v>
      </c>
      <c r="E442" s="127">
        <f>E450+E446</f>
        <v>0</v>
      </c>
      <c r="F442" s="184"/>
    </row>
    <row r="443" spans="1:7" s="883" customFormat="1" x14ac:dyDescent="0.25">
      <c r="A443" s="1958" t="s">
        <v>550</v>
      </c>
      <c r="B443" s="1922" t="s">
        <v>1312</v>
      </c>
      <c r="C443" s="893" t="s">
        <v>636</v>
      </c>
      <c r="D443" s="127">
        <f>D444+D445+D446</f>
        <v>0</v>
      </c>
      <c r="E443" s="127">
        <f>E444+E445+E446</f>
        <v>0</v>
      </c>
      <c r="F443" s="894"/>
      <c r="G443" s="884"/>
    </row>
    <row r="444" spans="1:7" s="883" customFormat="1" x14ac:dyDescent="0.25">
      <c r="A444" s="1959"/>
      <c r="B444" s="1923"/>
      <c r="C444" s="855" t="s">
        <v>536</v>
      </c>
      <c r="D444" s="125">
        <v>0</v>
      </c>
      <c r="E444" s="125">
        <v>0</v>
      </c>
      <c r="F444" s="894"/>
      <c r="G444" s="884"/>
    </row>
    <row r="445" spans="1:7" s="883" customFormat="1" x14ac:dyDescent="0.25">
      <c r="A445" s="1959"/>
      <c r="B445" s="1923"/>
      <c r="C445" s="855" t="s">
        <v>537</v>
      </c>
      <c r="D445" s="125">
        <v>0</v>
      </c>
      <c r="E445" s="125">
        <v>0</v>
      </c>
      <c r="F445" s="894"/>
      <c r="G445" s="884"/>
    </row>
    <row r="446" spans="1:7" s="883" customFormat="1" x14ac:dyDescent="0.25">
      <c r="A446" s="1960"/>
      <c r="B446" s="1924"/>
      <c r="C446" s="855" t="s">
        <v>538</v>
      </c>
      <c r="D446" s="125">
        <v>0</v>
      </c>
      <c r="E446" s="125">
        <v>0</v>
      </c>
      <c r="F446" s="894"/>
      <c r="G446" s="884"/>
    </row>
    <row r="447" spans="1:7" ht="13.9" customHeight="1" x14ac:dyDescent="0.25">
      <c r="A447" s="1958" t="s">
        <v>551</v>
      </c>
      <c r="B447" s="1962" t="s">
        <v>1313</v>
      </c>
      <c r="C447" s="129" t="s">
        <v>636</v>
      </c>
      <c r="D447" s="359">
        <f>D448+D449+D450</f>
        <v>0</v>
      </c>
      <c r="E447" s="360">
        <f>E448+E449+E450</f>
        <v>0</v>
      </c>
      <c r="F447" s="184"/>
    </row>
    <row r="448" spans="1:7" ht="15" customHeight="1" x14ac:dyDescent="0.25">
      <c r="A448" s="1959"/>
      <c r="B448" s="2079"/>
      <c r="C448" s="129" t="s">
        <v>536</v>
      </c>
      <c r="D448" s="359">
        <f>D452+D456</f>
        <v>0</v>
      </c>
      <c r="E448" s="360">
        <f>E452+E456</f>
        <v>0</v>
      </c>
      <c r="F448" s="184"/>
    </row>
    <row r="449" spans="1:6" x14ac:dyDescent="0.25">
      <c r="A449" s="1959"/>
      <c r="B449" s="2079"/>
      <c r="C449" s="129" t="s">
        <v>537</v>
      </c>
      <c r="D449" s="359">
        <v>0</v>
      </c>
      <c r="E449" s="359">
        <v>0</v>
      </c>
      <c r="F449" s="184"/>
    </row>
    <row r="450" spans="1:6" x14ac:dyDescent="0.25">
      <c r="A450" s="1960"/>
      <c r="B450" s="2080"/>
      <c r="C450" s="129" t="s">
        <v>538</v>
      </c>
      <c r="D450" s="359">
        <v>0</v>
      </c>
      <c r="E450" s="359">
        <v>0</v>
      </c>
      <c r="F450" s="184"/>
    </row>
    <row r="451" spans="1:6" ht="13.9" customHeight="1" x14ac:dyDescent="0.25">
      <c r="A451" s="1958" t="s">
        <v>232</v>
      </c>
      <c r="B451" s="1906" t="s">
        <v>360</v>
      </c>
      <c r="C451" s="893" t="s">
        <v>636</v>
      </c>
      <c r="D451" s="942">
        <f>D452+D453+D454</f>
        <v>0</v>
      </c>
      <c r="E451" s="943">
        <f>E452+E453+E454</f>
        <v>0</v>
      </c>
      <c r="F451" s="184"/>
    </row>
    <row r="452" spans="1:6" ht="15" customHeight="1" x14ac:dyDescent="0.25">
      <c r="A452" s="1959"/>
      <c r="B452" s="1670"/>
      <c r="C452" s="129" t="s">
        <v>536</v>
      </c>
      <c r="D452" s="359">
        <v>0</v>
      </c>
      <c r="E452" s="360">
        <v>0</v>
      </c>
      <c r="F452" s="184"/>
    </row>
    <row r="453" spans="1:6" x14ac:dyDescent="0.25">
      <c r="A453" s="1959"/>
      <c r="B453" s="1670"/>
      <c r="C453" s="129" t="s">
        <v>537</v>
      </c>
      <c r="D453" s="359">
        <v>0</v>
      </c>
      <c r="E453" s="360">
        <v>0</v>
      </c>
      <c r="F453" s="184"/>
    </row>
    <row r="454" spans="1:6" x14ac:dyDescent="0.25">
      <c r="A454" s="1960"/>
      <c r="B454" s="1597"/>
      <c r="C454" s="129" t="s">
        <v>538</v>
      </c>
      <c r="D454" s="359">
        <v>0</v>
      </c>
      <c r="E454" s="359">
        <v>0</v>
      </c>
      <c r="F454" s="184"/>
    </row>
    <row r="455" spans="1:6" x14ac:dyDescent="0.25">
      <c r="A455" s="1958" t="s">
        <v>234</v>
      </c>
      <c r="B455" s="1906" t="s">
        <v>1314</v>
      </c>
      <c r="C455" s="893" t="s">
        <v>636</v>
      </c>
      <c r="D455" s="942">
        <f>D456+D457+D458</f>
        <v>3030.3</v>
      </c>
      <c r="E455" s="942">
        <f>E456+E457+E458</f>
        <v>2121</v>
      </c>
      <c r="F455" s="184"/>
    </row>
    <row r="456" spans="1:6" x14ac:dyDescent="0.25">
      <c r="A456" s="1959"/>
      <c r="B456" s="1670"/>
      <c r="C456" s="129" t="s">
        <v>536</v>
      </c>
      <c r="D456" s="359">
        <f t="shared" ref="D456:E458" si="2">D460+D464+D468</f>
        <v>0</v>
      </c>
      <c r="E456" s="359">
        <f t="shared" si="2"/>
        <v>0</v>
      </c>
      <c r="F456" s="184"/>
    </row>
    <row r="457" spans="1:6" x14ac:dyDescent="0.25">
      <c r="A457" s="1959"/>
      <c r="B457" s="1670"/>
      <c r="C457" s="129" t="s">
        <v>537</v>
      </c>
      <c r="D457" s="359">
        <f t="shared" si="2"/>
        <v>3000</v>
      </c>
      <c r="E457" s="359">
        <f t="shared" si="2"/>
        <v>2099.79</v>
      </c>
      <c r="F457" s="184"/>
    </row>
    <row r="458" spans="1:6" x14ac:dyDescent="0.25">
      <c r="A458" s="1960"/>
      <c r="B458" s="1597"/>
      <c r="C458" s="129" t="s">
        <v>538</v>
      </c>
      <c r="D458" s="359">
        <f t="shared" si="2"/>
        <v>30.3</v>
      </c>
      <c r="E458" s="359">
        <f t="shared" si="2"/>
        <v>21.21</v>
      </c>
      <c r="F458" s="184"/>
    </row>
    <row r="459" spans="1:6" x14ac:dyDescent="0.25">
      <c r="A459" s="1958" t="s">
        <v>78</v>
      </c>
      <c r="B459" s="1906" t="s">
        <v>1181</v>
      </c>
      <c r="C459" s="893" t="s">
        <v>636</v>
      </c>
      <c r="D459" s="942">
        <f>D460+D461+D462</f>
        <v>0</v>
      </c>
      <c r="E459" s="943">
        <f>E460+E461+E462</f>
        <v>0</v>
      </c>
      <c r="F459" s="184"/>
    </row>
    <row r="460" spans="1:6" x14ac:dyDescent="0.25">
      <c r="A460" s="1959"/>
      <c r="B460" s="1670"/>
      <c r="C460" s="129" t="s">
        <v>536</v>
      </c>
      <c r="D460" s="359">
        <f>D464</f>
        <v>0</v>
      </c>
      <c r="E460" s="360">
        <f>E464</f>
        <v>0</v>
      </c>
      <c r="F460" s="184"/>
    </row>
    <row r="461" spans="1:6" x14ac:dyDescent="0.25">
      <c r="A461" s="1959"/>
      <c r="B461" s="1670"/>
      <c r="C461" s="129" t="s">
        <v>537</v>
      </c>
      <c r="D461" s="359">
        <v>0</v>
      </c>
      <c r="E461" s="359">
        <v>0</v>
      </c>
      <c r="F461" s="184"/>
    </row>
    <row r="462" spans="1:6" x14ac:dyDescent="0.25">
      <c r="A462" s="1960"/>
      <c r="B462" s="1597"/>
      <c r="C462" s="129" t="s">
        <v>538</v>
      </c>
      <c r="D462" s="359">
        <v>0</v>
      </c>
      <c r="E462" s="359">
        <v>0</v>
      </c>
      <c r="F462" s="184"/>
    </row>
    <row r="463" spans="1:6" ht="13.9" customHeight="1" x14ac:dyDescent="0.25">
      <c r="A463" s="1958" t="s">
        <v>1315</v>
      </c>
      <c r="B463" s="1906" t="s">
        <v>1183</v>
      </c>
      <c r="C463" s="893" t="s">
        <v>636</v>
      </c>
      <c r="D463" s="942">
        <f>D464+D465+D466</f>
        <v>0</v>
      </c>
      <c r="E463" s="943">
        <f>E464+E465+E466</f>
        <v>0</v>
      </c>
      <c r="F463" s="184"/>
    </row>
    <row r="464" spans="1:6" ht="15" customHeight="1" x14ac:dyDescent="0.25">
      <c r="A464" s="1959"/>
      <c r="B464" s="1670"/>
      <c r="C464" s="129" t="s">
        <v>536</v>
      </c>
      <c r="D464" s="359">
        <v>0</v>
      </c>
      <c r="E464" s="360">
        <v>0</v>
      </c>
      <c r="F464" s="184"/>
    </row>
    <row r="465" spans="1:7" x14ac:dyDescent="0.25">
      <c r="A465" s="1959"/>
      <c r="B465" s="1670"/>
      <c r="C465" s="129" t="s">
        <v>537</v>
      </c>
      <c r="D465" s="359">
        <v>0</v>
      </c>
      <c r="E465" s="359">
        <v>0</v>
      </c>
      <c r="F465" s="184"/>
    </row>
    <row r="466" spans="1:7" x14ac:dyDescent="0.25">
      <c r="A466" s="1960"/>
      <c r="B466" s="1597"/>
      <c r="C466" s="129" t="s">
        <v>538</v>
      </c>
      <c r="D466" s="359">
        <v>0</v>
      </c>
      <c r="E466" s="359">
        <v>0</v>
      </c>
      <c r="F466" s="184"/>
    </row>
    <row r="467" spans="1:7" s="883" customFormat="1" x14ac:dyDescent="0.25">
      <c r="A467" s="1955" t="s">
        <v>1468</v>
      </c>
      <c r="B467" s="2116" t="s">
        <v>1470</v>
      </c>
      <c r="C467" s="893" t="s">
        <v>636</v>
      </c>
      <c r="D467" s="942">
        <f>D468+D469+D470</f>
        <v>3030.3</v>
      </c>
      <c r="E467" s="942">
        <f>E468+E469+E470</f>
        <v>2121</v>
      </c>
      <c r="F467" s="894"/>
      <c r="G467" s="884"/>
    </row>
    <row r="468" spans="1:7" s="883" customFormat="1" x14ac:dyDescent="0.25">
      <c r="A468" s="1998"/>
      <c r="B468" s="2116"/>
      <c r="C468" s="855" t="s">
        <v>536</v>
      </c>
      <c r="D468" s="359">
        <v>0</v>
      </c>
      <c r="E468" s="359">
        <v>0</v>
      </c>
      <c r="F468" s="894"/>
      <c r="G468" s="884"/>
    </row>
    <row r="469" spans="1:7" s="883" customFormat="1" x14ac:dyDescent="0.25">
      <c r="A469" s="1998"/>
      <c r="B469" s="2116"/>
      <c r="C469" s="855" t="s">
        <v>537</v>
      </c>
      <c r="D469" s="359">
        <v>3000</v>
      </c>
      <c r="E469" s="359">
        <v>2099.79</v>
      </c>
      <c r="F469" s="894"/>
      <c r="G469" s="884"/>
    </row>
    <row r="470" spans="1:7" s="883" customFormat="1" x14ac:dyDescent="0.25">
      <c r="A470" s="1999"/>
      <c r="B470" s="2116"/>
      <c r="C470" s="855" t="s">
        <v>538</v>
      </c>
      <c r="D470" s="359">
        <v>30.3</v>
      </c>
      <c r="E470" s="359">
        <v>21.21</v>
      </c>
      <c r="F470" s="894"/>
      <c r="G470" s="884"/>
    </row>
    <row r="471" spans="1:7" s="883" customFormat="1" x14ac:dyDescent="0.25">
      <c r="A471" s="1955" t="s">
        <v>4</v>
      </c>
      <c r="B471" s="1922" t="s">
        <v>365</v>
      </c>
      <c r="C471" s="893" t="s">
        <v>636</v>
      </c>
      <c r="D471" s="942">
        <f>D472+D473+D474</f>
        <v>232.14</v>
      </c>
      <c r="E471" s="942">
        <f>E472+E473+E474</f>
        <v>85.86</v>
      </c>
      <c r="F471" s="894"/>
      <c r="G471" s="884"/>
    </row>
    <row r="472" spans="1:7" s="883" customFormat="1" x14ac:dyDescent="0.25">
      <c r="A472" s="1998"/>
      <c r="B472" s="1923"/>
      <c r="C472" s="855" t="s">
        <v>536</v>
      </c>
      <c r="D472" s="359">
        <v>0</v>
      </c>
      <c r="E472" s="359">
        <v>0</v>
      </c>
      <c r="F472" s="894"/>
      <c r="G472" s="884"/>
    </row>
    <row r="473" spans="1:7" s="883" customFormat="1" x14ac:dyDescent="0.25">
      <c r="A473" s="1998"/>
      <c r="B473" s="1923"/>
      <c r="C473" s="855" t="s">
        <v>537</v>
      </c>
      <c r="D473" s="359">
        <v>229.82</v>
      </c>
      <c r="E473" s="359">
        <v>85</v>
      </c>
      <c r="F473" s="894"/>
      <c r="G473" s="884"/>
    </row>
    <row r="474" spans="1:7" s="883" customFormat="1" x14ac:dyDescent="0.25">
      <c r="A474" s="1999"/>
      <c r="B474" s="1924"/>
      <c r="C474" s="855" t="s">
        <v>538</v>
      </c>
      <c r="D474" s="359">
        <v>2.3199999999999998</v>
      </c>
      <c r="E474" s="359">
        <v>0.86</v>
      </c>
      <c r="F474" s="894"/>
      <c r="G474" s="884"/>
    </row>
    <row r="475" spans="1:7" s="883" customFormat="1" x14ac:dyDescent="0.25">
      <c r="A475" s="1955" t="s">
        <v>189</v>
      </c>
      <c r="B475" s="1922" t="s">
        <v>1471</v>
      </c>
      <c r="C475" s="893" t="s">
        <v>636</v>
      </c>
      <c r="D475" s="942">
        <f>D476+D477+D478</f>
        <v>1412.06</v>
      </c>
      <c r="E475" s="942">
        <f>E476+E477+E478</f>
        <v>477</v>
      </c>
      <c r="F475" s="894"/>
      <c r="G475" s="884"/>
    </row>
    <row r="476" spans="1:7" s="883" customFormat="1" x14ac:dyDescent="0.25">
      <c r="A476" s="1998"/>
      <c r="B476" s="1923"/>
      <c r="C476" s="855" t="s">
        <v>536</v>
      </c>
      <c r="D476" s="359">
        <v>0</v>
      </c>
      <c r="E476" s="359">
        <v>0</v>
      </c>
      <c r="F476" s="894"/>
      <c r="G476" s="884"/>
    </row>
    <row r="477" spans="1:7" s="883" customFormat="1" x14ac:dyDescent="0.25">
      <c r="A477" s="1998"/>
      <c r="B477" s="1923"/>
      <c r="C477" s="855" t="s">
        <v>537</v>
      </c>
      <c r="D477" s="359">
        <v>1407.29</v>
      </c>
      <c r="E477" s="359">
        <v>472.23</v>
      </c>
      <c r="F477" s="894"/>
      <c r="G477" s="884"/>
    </row>
    <row r="478" spans="1:7" s="883" customFormat="1" x14ac:dyDescent="0.25">
      <c r="A478" s="1999"/>
      <c r="B478" s="1924"/>
      <c r="C478" s="855" t="s">
        <v>538</v>
      </c>
      <c r="D478" s="359">
        <v>4.7699999999999996</v>
      </c>
      <c r="E478" s="359">
        <v>4.7699999999999996</v>
      </c>
      <c r="F478" s="894"/>
      <c r="G478" s="884"/>
    </row>
    <row r="479" spans="1:7" s="883" customFormat="1" x14ac:dyDescent="0.25">
      <c r="A479" s="1955" t="s">
        <v>190</v>
      </c>
      <c r="B479" s="1922" t="s">
        <v>362</v>
      </c>
      <c r="C479" s="893" t="s">
        <v>636</v>
      </c>
      <c r="D479" s="942">
        <f>D480+D481+D482</f>
        <v>2980</v>
      </c>
      <c r="E479" s="942">
        <f>E480+E481+E482</f>
        <v>2980</v>
      </c>
      <c r="F479" s="894"/>
      <c r="G479" s="884"/>
    </row>
    <row r="480" spans="1:7" s="883" customFormat="1" x14ac:dyDescent="0.25">
      <c r="A480" s="1998"/>
      <c r="B480" s="1923"/>
      <c r="C480" s="855" t="s">
        <v>536</v>
      </c>
      <c r="D480" s="359">
        <v>0</v>
      </c>
      <c r="E480" s="359">
        <v>0</v>
      </c>
      <c r="F480" s="894"/>
      <c r="G480" s="884"/>
    </row>
    <row r="481" spans="1:7" s="883" customFormat="1" x14ac:dyDescent="0.25">
      <c r="A481" s="1998"/>
      <c r="B481" s="1923"/>
      <c r="C481" s="855" t="s">
        <v>537</v>
      </c>
      <c r="D481" s="359">
        <v>2950.2</v>
      </c>
      <c r="E481" s="359">
        <v>2950.2</v>
      </c>
      <c r="F481" s="894"/>
      <c r="G481" s="884"/>
    </row>
    <row r="482" spans="1:7" s="883" customFormat="1" x14ac:dyDescent="0.25">
      <c r="A482" s="1999"/>
      <c r="B482" s="1924"/>
      <c r="C482" s="855" t="s">
        <v>538</v>
      </c>
      <c r="D482" s="359">
        <v>29.8</v>
      </c>
      <c r="E482" s="359">
        <v>29.8</v>
      </c>
      <c r="F482" s="894"/>
      <c r="G482" s="884"/>
    </row>
    <row r="483" spans="1:7" s="883" customFormat="1" x14ac:dyDescent="0.25">
      <c r="A483" s="1944" t="s">
        <v>1469</v>
      </c>
      <c r="B483" s="1922" t="s">
        <v>1269</v>
      </c>
      <c r="C483" s="893" t="s">
        <v>636</v>
      </c>
      <c r="D483" s="942">
        <f>D484+D485+D486</f>
        <v>24</v>
      </c>
      <c r="E483" s="942">
        <f>E484+E485+E486</f>
        <v>24</v>
      </c>
      <c r="F483" s="894"/>
      <c r="G483" s="884"/>
    </row>
    <row r="484" spans="1:7" s="883" customFormat="1" x14ac:dyDescent="0.25">
      <c r="A484" s="1892"/>
      <c r="B484" s="1923"/>
      <c r="C484" s="855" t="s">
        <v>536</v>
      </c>
      <c r="D484" s="359">
        <v>0</v>
      </c>
      <c r="E484" s="359">
        <v>0</v>
      </c>
      <c r="F484" s="894"/>
      <c r="G484" s="884"/>
    </row>
    <row r="485" spans="1:7" s="883" customFormat="1" x14ac:dyDescent="0.25">
      <c r="A485" s="1892"/>
      <c r="B485" s="1923"/>
      <c r="C485" s="855" t="s">
        <v>537</v>
      </c>
      <c r="D485" s="359">
        <v>0</v>
      </c>
      <c r="E485" s="359">
        <v>0</v>
      </c>
      <c r="F485" s="894"/>
      <c r="G485" s="884"/>
    </row>
    <row r="486" spans="1:7" s="883" customFormat="1" x14ac:dyDescent="0.25">
      <c r="A486" s="1893"/>
      <c r="B486" s="1924"/>
      <c r="C486" s="855" t="s">
        <v>538</v>
      </c>
      <c r="D486" s="359">
        <v>24</v>
      </c>
      <c r="E486" s="359">
        <v>24</v>
      </c>
      <c r="F486" s="894"/>
      <c r="G486" s="884"/>
    </row>
    <row r="487" spans="1:7" s="883" customFormat="1" x14ac:dyDescent="0.25">
      <c r="A487" s="1944" t="s">
        <v>1541</v>
      </c>
      <c r="B487" s="1922" t="s">
        <v>1542</v>
      </c>
      <c r="C487" s="893" t="s">
        <v>636</v>
      </c>
      <c r="D487" s="359">
        <f>D488+D489+D490</f>
        <v>1200</v>
      </c>
      <c r="E487" s="359">
        <f>E488+E489+E490</f>
        <v>1199.07</v>
      </c>
      <c r="F487" s="894"/>
      <c r="G487" s="884"/>
    </row>
    <row r="488" spans="1:7" s="883" customFormat="1" x14ac:dyDescent="0.25">
      <c r="A488" s="1892"/>
      <c r="B488" s="1923"/>
      <c r="C488" s="855" t="s">
        <v>536</v>
      </c>
      <c r="D488" s="359">
        <v>0</v>
      </c>
      <c r="E488" s="359">
        <v>0</v>
      </c>
      <c r="F488" s="894"/>
      <c r="G488" s="884"/>
    </row>
    <row r="489" spans="1:7" s="883" customFormat="1" x14ac:dyDescent="0.25">
      <c r="A489" s="1892"/>
      <c r="B489" s="1923"/>
      <c r="C489" s="855" t="s">
        <v>537</v>
      </c>
      <c r="D489" s="359">
        <v>0</v>
      </c>
      <c r="E489" s="359">
        <v>0</v>
      </c>
      <c r="F489" s="894"/>
      <c r="G489" s="884"/>
    </row>
    <row r="490" spans="1:7" s="883" customFormat="1" x14ac:dyDescent="0.25">
      <c r="A490" s="1893"/>
      <c r="B490" s="1924"/>
      <c r="C490" s="855" t="s">
        <v>538</v>
      </c>
      <c r="D490" s="359">
        <v>1200</v>
      </c>
      <c r="E490" s="359">
        <v>1199.07</v>
      </c>
      <c r="F490" s="894"/>
      <c r="G490" s="884"/>
    </row>
    <row r="491" spans="1:7" ht="13.9" customHeight="1" x14ac:dyDescent="0.25">
      <c r="A491" s="1963" t="s">
        <v>378</v>
      </c>
      <c r="B491" s="1907" t="s">
        <v>1316</v>
      </c>
      <c r="C491" s="893" t="s">
        <v>636</v>
      </c>
      <c r="D491" s="943">
        <f>D492+D493+D494</f>
        <v>1626</v>
      </c>
      <c r="E491" s="943" t="s">
        <v>1543</v>
      </c>
      <c r="F491" s="184"/>
    </row>
    <row r="492" spans="1:7" ht="15" customHeight="1" x14ac:dyDescent="0.25">
      <c r="A492" s="1964"/>
      <c r="B492" s="1908"/>
      <c r="C492" s="893" t="s">
        <v>536</v>
      </c>
      <c r="D492" s="943">
        <f>D496+D512+D520+D528+D533</f>
        <v>0</v>
      </c>
      <c r="E492" s="943">
        <f>E496</f>
        <v>0</v>
      </c>
      <c r="F492" s="184"/>
    </row>
    <row r="493" spans="1:7" x14ac:dyDescent="0.25">
      <c r="A493" s="1964"/>
      <c r="B493" s="1908"/>
      <c r="C493" s="893" t="s">
        <v>537</v>
      </c>
      <c r="D493" s="943">
        <f>D497+D513+D521+D529+D534</f>
        <v>0</v>
      </c>
      <c r="E493" s="943">
        <f>E497+E513+E521+E529+E534</f>
        <v>0</v>
      </c>
      <c r="F493" s="184"/>
    </row>
    <row r="494" spans="1:7" ht="18" customHeight="1" x14ac:dyDescent="0.25">
      <c r="A494" s="1965"/>
      <c r="B494" s="1909"/>
      <c r="C494" s="893" t="s">
        <v>538</v>
      </c>
      <c r="D494" s="943">
        <f>D498+D514+D522+D530+D535</f>
        <v>1626</v>
      </c>
      <c r="E494" s="943">
        <f>E498+E514+E522+E530+E535</f>
        <v>573.74</v>
      </c>
      <c r="F494" s="184"/>
    </row>
    <row r="495" spans="1:7" ht="13.9" customHeight="1" x14ac:dyDescent="0.25">
      <c r="A495" s="1958" t="s">
        <v>237</v>
      </c>
      <c r="B495" s="1906" t="s">
        <v>1317</v>
      </c>
      <c r="C495" s="129" t="s">
        <v>636</v>
      </c>
      <c r="D495" s="359">
        <f>D496+D497+D498</f>
        <v>567.03</v>
      </c>
      <c r="E495" s="360">
        <f>E496+E497+E498</f>
        <v>33.54</v>
      </c>
      <c r="F495" s="184"/>
    </row>
    <row r="496" spans="1:7" ht="15" customHeight="1" x14ac:dyDescent="0.25">
      <c r="A496" s="1959"/>
      <c r="B496" s="1670"/>
      <c r="C496" s="129" t="s">
        <v>536</v>
      </c>
      <c r="D496" s="359">
        <f>D504+D504+D508</f>
        <v>0</v>
      </c>
      <c r="E496" s="359">
        <f>E504+E504+E508</f>
        <v>0</v>
      </c>
      <c r="F496" s="184"/>
    </row>
    <row r="497" spans="1:6" x14ac:dyDescent="0.25">
      <c r="A497" s="1959"/>
      <c r="B497" s="1670"/>
      <c r="C497" s="129" t="s">
        <v>537</v>
      </c>
      <c r="D497" s="359">
        <f>D501+D505+D509</f>
        <v>0</v>
      </c>
      <c r="E497" s="359">
        <f>E501+E505+E509</f>
        <v>0</v>
      </c>
      <c r="F497" s="184"/>
    </row>
    <row r="498" spans="1:6" x14ac:dyDescent="0.25">
      <c r="A498" s="1960"/>
      <c r="B498" s="1597"/>
      <c r="C498" s="129" t="s">
        <v>538</v>
      </c>
      <c r="D498" s="359">
        <f>D502+D506+D510</f>
        <v>567.03</v>
      </c>
      <c r="E498" s="359">
        <f>E502+E506+E510</f>
        <v>33.54</v>
      </c>
      <c r="F498" s="184"/>
    </row>
    <row r="499" spans="1:6" x14ac:dyDescent="0.25">
      <c r="A499" s="1958" t="s">
        <v>83</v>
      </c>
      <c r="B499" s="1906" t="s">
        <v>1318</v>
      </c>
      <c r="C499" s="897" t="s">
        <v>636</v>
      </c>
      <c r="D499" s="942">
        <f>D500+D501+D502</f>
        <v>167.03</v>
      </c>
      <c r="E499" s="943">
        <f>E500+E501+E502</f>
        <v>33.54</v>
      </c>
      <c r="F499" s="184"/>
    </row>
    <row r="500" spans="1:6" x14ac:dyDescent="0.25">
      <c r="A500" s="1959"/>
      <c r="B500" s="1670"/>
      <c r="C500" s="890" t="s">
        <v>536</v>
      </c>
      <c r="D500" s="359">
        <v>0</v>
      </c>
      <c r="E500" s="360">
        <v>0</v>
      </c>
      <c r="F500" s="184"/>
    </row>
    <row r="501" spans="1:6" x14ac:dyDescent="0.25">
      <c r="A501" s="1959"/>
      <c r="B501" s="1670"/>
      <c r="C501" s="890" t="s">
        <v>537</v>
      </c>
      <c r="D501" s="359">
        <v>0</v>
      </c>
      <c r="E501" s="360">
        <v>0</v>
      </c>
      <c r="F501" s="184"/>
    </row>
    <row r="502" spans="1:6" x14ac:dyDescent="0.25">
      <c r="A502" s="1960"/>
      <c r="B502" s="1597"/>
      <c r="C502" s="890" t="s">
        <v>538</v>
      </c>
      <c r="D502" s="854">
        <v>167.03</v>
      </c>
      <c r="E502" s="854">
        <v>33.54</v>
      </c>
      <c r="F502" s="184"/>
    </row>
    <row r="503" spans="1:6" ht="13.9" customHeight="1" x14ac:dyDescent="0.25">
      <c r="A503" s="1958" t="s">
        <v>84</v>
      </c>
      <c r="B503" s="1906" t="s">
        <v>329</v>
      </c>
      <c r="C503" s="893" t="s">
        <v>636</v>
      </c>
      <c r="D503" s="942">
        <f>D504+D505+D506</f>
        <v>400</v>
      </c>
      <c r="E503" s="943">
        <f>E504+E505+E506</f>
        <v>0</v>
      </c>
      <c r="F503" s="184"/>
    </row>
    <row r="504" spans="1:6" ht="15" customHeight="1" x14ac:dyDescent="0.25">
      <c r="A504" s="1959"/>
      <c r="B504" s="1670"/>
      <c r="C504" s="129" t="s">
        <v>536</v>
      </c>
      <c r="D504" s="359">
        <v>0</v>
      </c>
      <c r="E504" s="360">
        <v>0</v>
      </c>
      <c r="F504" s="184"/>
    </row>
    <row r="505" spans="1:6" x14ac:dyDescent="0.25">
      <c r="A505" s="1959"/>
      <c r="B505" s="1670"/>
      <c r="C505" s="129" t="s">
        <v>537</v>
      </c>
      <c r="D505" s="359">
        <v>0</v>
      </c>
      <c r="E505" s="360">
        <v>0</v>
      </c>
      <c r="F505" s="184"/>
    </row>
    <row r="506" spans="1:6" x14ac:dyDescent="0.25">
      <c r="A506" s="1960"/>
      <c r="B506" s="1597"/>
      <c r="C506" s="129" t="s">
        <v>538</v>
      </c>
      <c r="D506" s="359">
        <v>400</v>
      </c>
      <c r="E506" s="360">
        <v>0</v>
      </c>
      <c r="F506" s="184"/>
    </row>
    <row r="507" spans="1:6" ht="13.9" customHeight="1" x14ac:dyDescent="0.25">
      <c r="A507" s="1958" t="s">
        <v>814</v>
      </c>
      <c r="B507" s="1906" t="s">
        <v>1319</v>
      </c>
      <c r="C507" s="893" t="s">
        <v>636</v>
      </c>
      <c r="D507" s="127">
        <f>D508+D509+D510</f>
        <v>0</v>
      </c>
      <c r="E507" s="127">
        <f>E508+E509+E510</f>
        <v>0</v>
      </c>
      <c r="F507" s="184"/>
    </row>
    <row r="508" spans="1:6" ht="15" customHeight="1" x14ac:dyDescent="0.25">
      <c r="A508" s="1959"/>
      <c r="B508" s="1670"/>
      <c r="C508" s="855" t="s">
        <v>536</v>
      </c>
      <c r="D508" s="125">
        <f>D512+D524</f>
        <v>0</v>
      </c>
      <c r="E508" s="126">
        <f>E512+E524</f>
        <v>0</v>
      </c>
      <c r="F508" s="184"/>
    </row>
    <row r="509" spans="1:6" x14ac:dyDescent="0.25">
      <c r="A509" s="1959"/>
      <c r="B509" s="1670"/>
      <c r="C509" s="855" t="s">
        <v>537</v>
      </c>
      <c r="D509" s="125">
        <f>D513+D525</f>
        <v>0</v>
      </c>
      <c r="E509" s="126">
        <f>E513+E525</f>
        <v>0</v>
      </c>
      <c r="F509" s="184"/>
    </row>
    <row r="510" spans="1:6" x14ac:dyDescent="0.25">
      <c r="A510" s="1960"/>
      <c r="B510" s="1597"/>
      <c r="C510" s="855" t="s">
        <v>538</v>
      </c>
      <c r="D510" s="125">
        <v>0</v>
      </c>
      <c r="E510" s="126">
        <v>0</v>
      </c>
      <c r="F510" s="184"/>
    </row>
    <row r="511" spans="1:6" ht="13.9" customHeight="1" x14ac:dyDescent="0.25">
      <c r="A511" s="1952" t="s">
        <v>240</v>
      </c>
      <c r="B511" s="1961" t="s">
        <v>539</v>
      </c>
      <c r="C511" s="893" t="s">
        <v>636</v>
      </c>
      <c r="D511" s="127">
        <f>D512+D513+D514</f>
        <v>50</v>
      </c>
      <c r="E511" s="128">
        <f>E512+E513+E514</f>
        <v>0</v>
      </c>
      <c r="F511" s="184"/>
    </row>
    <row r="512" spans="1:6" ht="15" customHeight="1" x14ac:dyDescent="0.25">
      <c r="A512" s="1953"/>
      <c r="B512" s="1670"/>
      <c r="C512" s="893" t="s">
        <v>536</v>
      </c>
      <c r="D512" s="127">
        <f>D516+D520</f>
        <v>0</v>
      </c>
      <c r="E512" s="128">
        <f>E516+E520</f>
        <v>0</v>
      </c>
      <c r="F512" s="184"/>
    </row>
    <row r="513" spans="1:6" x14ac:dyDescent="0.25">
      <c r="A513" s="1953"/>
      <c r="B513" s="1670"/>
      <c r="C513" s="893" t="s">
        <v>537</v>
      </c>
      <c r="D513" s="127">
        <f>D517+D521</f>
        <v>0</v>
      </c>
      <c r="E513" s="128">
        <f>E517+E521</f>
        <v>0</v>
      </c>
      <c r="F513" s="184"/>
    </row>
    <row r="514" spans="1:6" x14ac:dyDescent="0.25">
      <c r="A514" s="1954"/>
      <c r="B514" s="1597"/>
      <c r="C514" s="893" t="s">
        <v>538</v>
      </c>
      <c r="D514" s="127">
        <f>D518</f>
        <v>50</v>
      </c>
      <c r="E514" s="127">
        <f>E518</f>
        <v>0</v>
      </c>
      <c r="F514" s="184"/>
    </row>
    <row r="515" spans="1:6" ht="13.9" customHeight="1" x14ac:dyDescent="0.25">
      <c r="A515" s="1949" t="s">
        <v>86</v>
      </c>
      <c r="B515" s="1962" t="s">
        <v>1320</v>
      </c>
      <c r="C515" s="893" t="s">
        <v>636</v>
      </c>
      <c r="D515" s="127">
        <f>D516+D517+D518</f>
        <v>50</v>
      </c>
      <c r="E515" s="128">
        <f>E516+E517+E518</f>
        <v>0</v>
      </c>
      <c r="F515" s="184"/>
    </row>
    <row r="516" spans="1:6" ht="15" customHeight="1" x14ac:dyDescent="0.25">
      <c r="A516" s="1950"/>
      <c r="B516" s="1670"/>
      <c r="C516" s="129" t="s">
        <v>536</v>
      </c>
      <c r="D516" s="125">
        <v>0</v>
      </c>
      <c r="E516" s="126">
        <v>0</v>
      </c>
      <c r="F516" s="184"/>
    </row>
    <row r="517" spans="1:6" x14ac:dyDescent="0.25">
      <c r="A517" s="1950"/>
      <c r="B517" s="1670"/>
      <c r="C517" s="129" t="s">
        <v>537</v>
      </c>
      <c r="D517" s="125">
        <v>0</v>
      </c>
      <c r="E517" s="126">
        <v>0</v>
      </c>
      <c r="F517" s="184"/>
    </row>
    <row r="518" spans="1:6" x14ac:dyDescent="0.25">
      <c r="A518" s="1951"/>
      <c r="B518" s="1597"/>
      <c r="C518" s="129" t="s">
        <v>538</v>
      </c>
      <c r="D518" s="125">
        <v>50</v>
      </c>
      <c r="E518" s="125">
        <v>0</v>
      </c>
      <c r="F518" s="184"/>
    </row>
    <row r="519" spans="1:6" x14ac:dyDescent="0.25">
      <c r="A519" s="1949" t="s">
        <v>242</v>
      </c>
      <c r="B519" s="1962" t="s">
        <v>334</v>
      </c>
      <c r="C519" s="893" t="s">
        <v>636</v>
      </c>
      <c r="D519" s="127">
        <f>D520+D521+D522</f>
        <v>100</v>
      </c>
      <c r="E519" s="127">
        <f>E520+E521+E522</f>
        <v>0</v>
      </c>
      <c r="F519" s="184"/>
    </row>
    <row r="520" spans="1:6" x14ac:dyDescent="0.25">
      <c r="A520" s="1950"/>
      <c r="B520" s="1670"/>
      <c r="C520" s="129" t="s">
        <v>536</v>
      </c>
      <c r="D520" s="125">
        <v>0</v>
      </c>
      <c r="E520" s="126">
        <v>0</v>
      </c>
      <c r="F520" s="184"/>
    </row>
    <row r="521" spans="1:6" x14ac:dyDescent="0.25">
      <c r="A521" s="1950"/>
      <c r="B521" s="1670"/>
      <c r="C521" s="129" t="s">
        <v>537</v>
      </c>
      <c r="D521" s="125">
        <v>0</v>
      </c>
      <c r="E521" s="126">
        <v>0</v>
      </c>
      <c r="F521" s="184"/>
    </row>
    <row r="522" spans="1:6" x14ac:dyDescent="0.25">
      <c r="A522" s="1951"/>
      <c r="B522" s="1597"/>
      <c r="C522" s="129" t="s">
        <v>538</v>
      </c>
      <c r="D522" s="125">
        <f>D526</f>
        <v>100</v>
      </c>
      <c r="E522" s="125">
        <f>E526</f>
        <v>0</v>
      </c>
      <c r="F522" s="184"/>
    </row>
    <row r="523" spans="1:6" x14ac:dyDescent="0.25">
      <c r="A523" s="1949" t="s">
        <v>102</v>
      </c>
      <c r="B523" s="1962" t="s">
        <v>1321</v>
      </c>
      <c r="C523" s="893" t="s">
        <v>636</v>
      </c>
      <c r="D523" s="127">
        <f>D526+D525+D524</f>
        <v>100</v>
      </c>
      <c r="E523" s="127">
        <f>E526+E525+E524</f>
        <v>0</v>
      </c>
      <c r="F523" s="184"/>
    </row>
    <row r="524" spans="1:6" x14ac:dyDescent="0.25">
      <c r="A524" s="1950"/>
      <c r="B524" s="1670"/>
      <c r="C524" s="129" t="s">
        <v>536</v>
      </c>
      <c r="D524" s="125">
        <f>D528+D533+D537</f>
        <v>0</v>
      </c>
      <c r="E524" s="126">
        <f>E528+E533+E537</f>
        <v>0</v>
      </c>
      <c r="F524" s="184"/>
    </row>
    <row r="525" spans="1:6" x14ac:dyDescent="0.25">
      <c r="A525" s="1950"/>
      <c r="B525" s="1670"/>
      <c r="C525" s="129" t="s">
        <v>537</v>
      </c>
      <c r="D525" s="125">
        <f>D529+D534+D538</f>
        <v>0</v>
      </c>
      <c r="E525" s="126">
        <f>E529+E534+E538</f>
        <v>0</v>
      </c>
      <c r="F525" s="184"/>
    </row>
    <row r="526" spans="1:6" x14ac:dyDescent="0.25">
      <c r="A526" s="1951"/>
      <c r="B526" s="1597"/>
      <c r="C526" s="129" t="s">
        <v>538</v>
      </c>
      <c r="D526" s="125">
        <v>100</v>
      </c>
      <c r="E526" s="125">
        <v>0</v>
      </c>
      <c r="F526" s="184"/>
    </row>
    <row r="527" spans="1:6" ht="34.5" customHeight="1" x14ac:dyDescent="0.25">
      <c r="A527" s="2101" t="s">
        <v>262</v>
      </c>
      <c r="B527" s="357" t="s">
        <v>1322</v>
      </c>
      <c r="C527" s="893" t="s">
        <v>636</v>
      </c>
      <c r="D527" s="127">
        <f>D528+D529+D530</f>
        <v>908.97</v>
      </c>
      <c r="E527" s="127">
        <f>E528+E529+E530</f>
        <v>540.20000000000005</v>
      </c>
      <c r="F527" s="184"/>
    </row>
    <row r="528" spans="1:6" ht="15" customHeight="1" x14ac:dyDescent="0.25">
      <c r="A528" s="2102"/>
      <c r="B528" s="944" t="s">
        <v>1323</v>
      </c>
      <c r="C528" s="129" t="s">
        <v>536</v>
      </c>
      <c r="D528" s="125">
        <v>0</v>
      </c>
      <c r="E528" s="126">
        <v>0</v>
      </c>
      <c r="F528" s="184"/>
    </row>
    <row r="529" spans="1:7" x14ac:dyDescent="0.25">
      <c r="A529" s="2102"/>
      <c r="B529" s="944" t="s">
        <v>1324</v>
      </c>
      <c r="C529" s="129" t="s">
        <v>537</v>
      </c>
      <c r="D529" s="125">
        <v>0</v>
      </c>
      <c r="E529" s="126">
        <v>0</v>
      </c>
      <c r="F529" s="184"/>
    </row>
    <row r="530" spans="1:7" x14ac:dyDescent="0.25">
      <c r="A530" s="2102"/>
      <c r="B530" s="944" t="s">
        <v>1325</v>
      </c>
      <c r="C530" s="1824" t="s">
        <v>538</v>
      </c>
      <c r="D530" s="2088">
        <v>908.97</v>
      </c>
      <c r="E530" s="2097">
        <v>540.20000000000005</v>
      </c>
      <c r="F530" s="184"/>
    </row>
    <row r="531" spans="1:7" s="883" customFormat="1" x14ac:dyDescent="0.25">
      <c r="A531" s="1596"/>
      <c r="B531" s="944" t="s">
        <v>1326</v>
      </c>
      <c r="C531" s="1622"/>
      <c r="D531" s="2056"/>
      <c r="E531" s="2098"/>
      <c r="F531" s="894"/>
      <c r="G531" s="884"/>
    </row>
    <row r="532" spans="1:7" x14ac:dyDescent="0.25">
      <c r="A532" s="1949" t="s">
        <v>265</v>
      </c>
      <c r="B532" s="1962" t="s">
        <v>344</v>
      </c>
      <c r="C532" s="893" t="s">
        <v>636</v>
      </c>
      <c r="D532" s="127">
        <f>D533+D534+D535</f>
        <v>0</v>
      </c>
      <c r="E532" s="127">
        <f>E533+E534+E535</f>
        <v>0</v>
      </c>
      <c r="F532" s="184"/>
    </row>
    <row r="533" spans="1:7" x14ac:dyDescent="0.25">
      <c r="A533" s="1950"/>
      <c r="B533" s="1670"/>
      <c r="C533" s="129" t="s">
        <v>536</v>
      </c>
      <c r="D533" s="125">
        <v>0</v>
      </c>
      <c r="E533" s="126">
        <v>0</v>
      </c>
      <c r="F533" s="184"/>
    </row>
    <row r="534" spans="1:7" x14ac:dyDescent="0.25">
      <c r="A534" s="1950"/>
      <c r="B534" s="1670"/>
      <c r="C534" s="129" t="s">
        <v>537</v>
      </c>
      <c r="D534" s="125">
        <v>0</v>
      </c>
      <c r="E534" s="126">
        <v>0</v>
      </c>
      <c r="F534" s="184"/>
    </row>
    <row r="535" spans="1:7" x14ac:dyDescent="0.25">
      <c r="A535" s="1951"/>
      <c r="B535" s="1597"/>
      <c r="C535" s="129" t="s">
        <v>538</v>
      </c>
      <c r="D535" s="125">
        <v>0</v>
      </c>
      <c r="E535" s="126">
        <v>0</v>
      </c>
      <c r="F535" s="184"/>
    </row>
    <row r="536" spans="1:7" x14ac:dyDescent="0.25">
      <c r="A536" s="2117" t="s">
        <v>277</v>
      </c>
      <c r="B536" s="2099" t="s">
        <v>346</v>
      </c>
      <c r="C536" s="893" t="s">
        <v>636</v>
      </c>
      <c r="D536" s="127">
        <f>D537+D538+D539</f>
        <v>100</v>
      </c>
      <c r="E536" s="128">
        <f>E537+E538+E539</f>
        <v>0</v>
      </c>
      <c r="F536" s="184"/>
    </row>
    <row r="537" spans="1:7" x14ac:dyDescent="0.25">
      <c r="A537" s="2118"/>
      <c r="B537" s="1908"/>
      <c r="C537" s="893" t="s">
        <v>536</v>
      </c>
      <c r="D537" s="127">
        <f t="shared" ref="D537:E539" si="3">D541+D553</f>
        <v>0</v>
      </c>
      <c r="E537" s="127">
        <f t="shared" si="3"/>
        <v>0</v>
      </c>
      <c r="F537" s="184"/>
    </row>
    <row r="538" spans="1:7" x14ac:dyDescent="0.25">
      <c r="A538" s="2118"/>
      <c r="B538" s="1908"/>
      <c r="C538" s="893" t="s">
        <v>537</v>
      </c>
      <c r="D538" s="127">
        <f t="shared" si="3"/>
        <v>0</v>
      </c>
      <c r="E538" s="127">
        <f t="shared" si="3"/>
        <v>0</v>
      </c>
      <c r="F538" s="184"/>
    </row>
    <row r="539" spans="1:7" x14ac:dyDescent="0.25">
      <c r="A539" s="2119"/>
      <c r="B539" s="1909"/>
      <c r="C539" s="893" t="s">
        <v>538</v>
      </c>
      <c r="D539" s="127">
        <f t="shared" si="3"/>
        <v>100</v>
      </c>
      <c r="E539" s="127">
        <f t="shared" si="3"/>
        <v>0</v>
      </c>
      <c r="F539" s="184"/>
    </row>
    <row r="540" spans="1:7" x14ac:dyDescent="0.25">
      <c r="A540" s="1949" t="s">
        <v>245</v>
      </c>
      <c r="B540" s="1962" t="s">
        <v>1327</v>
      </c>
      <c r="C540" s="150" t="s">
        <v>636</v>
      </c>
      <c r="D540" s="127">
        <f>D541+D542+D543</f>
        <v>100</v>
      </c>
      <c r="E540" s="127">
        <f>E541+E542+E543</f>
        <v>0</v>
      </c>
      <c r="F540" s="184"/>
    </row>
    <row r="541" spans="1:7" x14ac:dyDescent="0.25">
      <c r="A541" s="1950"/>
      <c r="B541" s="1670"/>
      <c r="C541" s="150" t="s">
        <v>536</v>
      </c>
      <c r="D541" s="127">
        <f t="shared" ref="D541:E543" si="4">D545+D549</f>
        <v>0</v>
      </c>
      <c r="E541" s="127">
        <f t="shared" si="4"/>
        <v>0</v>
      </c>
      <c r="F541" s="184"/>
    </row>
    <row r="542" spans="1:7" x14ac:dyDescent="0.25">
      <c r="A542" s="1950"/>
      <c r="B542" s="1670"/>
      <c r="C542" s="150" t="s">
        <v>537</v>
      </c>
      <c r="D542" s="127">
        <f t="shared" si="4"/>
        <v>0</v>
      </c>
      <c r="E542" s="127">
        <f t="shared" si="4"/>
        <v>0</v>
      </c>
      <c r="F542" s="184"/>
    </row>
    <row r="543" spans="1:7" x14ac:dyDescent="0.25">
      <c r="A543" s="1951"/>
      <c r="B543" s="1597"/>
      <c r="C543" s="150" t="s">
        <v>538</v>
      </c>
      <c r="D543" s="127">
        <f t="shared" si="4"/>
        <v>100</v>
      </c>
      <c r="E543" s="127">
        <f t="shared" si="4"/>
        <v>0</v>
      </c>
      <c r="F543" s="184"/>
    </row>
    <row r="544" spans="1:7" ht="13.9" customHeight="1" x14ac:dyDescent="0.25">
      <c r="A544" s="1958" t="s">
        <v>117</v>
      </c>
      <c r="B544" s="1962" t="s">
        <v>349</v>
      </c>
      <c r="C544" s="893" t="s">
        <v>636</v>
      </c>
      <c r="D544" s="127">
        <f>D545+D546+D547</f>
        <v>50</v>
      </c>
      <c r="E544" s="127">
        <f>E545+E546+E547</f>
        <v>0</v>
      </c>
      <c r="F544" s="184"/>
    </row>
    <row r="545" spans="1:6" ht="15" customHeight="1" x14ac:dyDescent="0.25">
      <c r="A545" s="1959"/>
      <c r="B545" s="2079"/>
      <c r="C545" s="129" t="s">
        <v>536</v>
      </c>
      <c r="D545" s="125">
        <v>0</v>
      </c>
      <c r="E545" s="125">
        <v>0</v>
      </c>
      <c r="F545" s="184"/>
    </row>
    <row r="546" spans="1:6" x14ac:dyDescent="0.25">
      <c r="A546" s="1959"/>
      <c r="B546" s="2079"/>
      <c r="C546" s="129" t="s">
        <v>537</v>
      </c>
      <c r="D546" s="125">
        <v>0</v>
      </c>
      <c r="E546" s="125">
        <v>0</v>
      </c>
      <c r="F546" s="184"/>
    </row>
    <row r="547" spans="1:6" x14ac:dyDescent="0.25">
      <c r="A547" s="1960"/>
      <c r="B547" s="2080"/>
      <c r="C547" s="129" t="s">
        <v>538</v>
      </c>
      <c r="D547" s="125">
        <v>50</v>
      </c>
      <c r="E547" s="125">
        <v>0</v>
      </c>
      <c r="F547" s="184"/>
    </row>
    <row r="548" spans="1:6" ht="13.9" customHeight="1" x14ac:dyDescent="0.25">
      <c r="A548" s="1958" t="s">
        <v>118</v>
      </c>
      <c r="B548" s="1906" t="s">
        <v>351</v>
      </c>
      <c r="C548" s="893" t="s">
        <v>636</v>
      </c>
      <c r="D548" s="127">
        <f>D549+D550+D551</f>
        <v>50</v>
      </c>
      <c r="E548" s="127">
        <f>E549+E550+E551</f>
        <v>0</v>
      </c>
      <c r="F548" s="184"/>
    </row>
    <row r="549" spans="1:6" ht="15" customHeight="1" x14ac:dyDescent="0.25">
      <c r="A549" s="1959"/>
      <c r="B549" s="1670"/>
      <c r="C549" s="129" t="s">
        <v>536</v>
      </c>
      <c r="D549" s="125">
        <v>0</v>
      </c>
      <c r="E549" s="126">
        <v>0</v>
      </c>
      <c r="F549" s="184"/>
    </row>
    <row r="550" spans="1:6" x14ac:dyDescent="0.25">
      <c r="A550" s="1959"/>
      <c r="B550" s="1670"/>
      <c r="C550" s="129" t="s">
        <v>537</v>
      </c>
      <c r="D550" s="125">
        <v>0</v>
      </c>
      <c r="E550" s="126">
        <v>0</v>
      </c>
      <c r="F550" s="184"/>
    </row>
    <row r="551" spans="1:6" x14ac:dyDescent="0.25">
      <c r="A551" s="1960"/>
      <c r="B551" s="1597"/>
      <c r="C551" s="129" t="s">
        <v>538</v>
      </c>
      <c r="D551" s="125">
        <v>50</v>
      </c>
      <c r="E551" s="125">
        <v>0</v>
      </c>
      <c r="F551" s="184"/>
    </row>
    <row r="552" spans="1:6" ht="13.9" customHeight="1" x14ac:dyDescent="0.25">
      <c r="A552" s="1958" t="s">
        <v>786</v>
      </c>
      <c r="B552" s="1906" t="s">
        <v>1328</v>
      </c>
      <c r="C552" s="893" t="s">
        <v>636</v>
      </c>
      <c r="D552" s="942">
        <f>D553+D554+D555</f>
        <v>0</v>
      </c>
      <c r="E552" s="942">
        <f>E553+E554+E555</f>
        <v>0</v>
      </c>
      <c r="F552" s="184"/>
    </row>
    <row r="553" spans="1:6" ht="15" customHeight="1" x14ac:dyDescent="0.25">
      <c r="A553" s="1959"/>
      <c r="B553" s="1670"/>
      <c r="C553" s="129" t="s">
        <v>536</v>
      </c>
      <c r="D553" s="359">
        <v>0</v>
      </c>
      <c r="E553" s="359">
        <v>0</v>
      </c>
      <c r="F553" s="184"/>
    </row>
    <row r="554" spans="1:6" x14ac:dyDescent="0.25">
      <c r="A554" s="1959"/>
      <c r="B554" s="1670"/>
      <c r="C554" s="129" t="s">
        <v>537</v>
      </c>
      <c r="D554" s="359">
        <v>0</v>
      </c>
      <c r="E554" s="359">
        <v>0</v>
      </c>
      <c r="F554" s="184"/>
    </row>
    <row r="555" spans="1:6" x14ac:dyDescent="0.25">
      <c r="A555" s="1960"/>
      <c r="B555" s="1597"/>
      <c r="C555" s="129" t="s">
        <v>538</v>
      </c>
      <c r="D555" s="359">
        <v>0</v>
      </c>
      <c r="E555" s="359">
        <v>0</v>
      </c>
      <c r="F555" s="184"/>
    </row>
    <row r="556" spans="1:6" ht="13.9" customHeight="1" x14ac:dyDescent="0.25">
      <c r="A556" s="1958" t="s">
        <v>129</v>
      </c>
      <c r="B556" s="1906" t="s">
        <v>1329</v>
      </c>
      <c r="C556" s="893" t="s">
        <v>636</v>
      </c>
      <c r="D556" s="942">
        <f>D557+D558+D559</f>
        <v>0</v>
      </c>
      <c r="E556" s="942">
        <f>E557+E558+E559</f>
        <v>0</v>
      </c>
      <c r="F556" s="184"/>
    </row>
    <row r="557" spans="1:6" ht="15" customHeight="1" x14ac:dyDescent="0.25">
      <c r="A557" s="1959"/>
      <c r="B557" s="1670"/>
      <c r="C557" s="129" t="s">
        <v>536</v>
      </c>
      <c r="D557" s="359">
        <v>0</v>
      </c>
      <c r="E557" s="359">
        <v>0</v>
      </c>
      <c r="F557" s="184"/>
    </row>
    <row r="558" spans="1:6" x14ac:dyDescent="0.25">
      <c r="A558" s="1959"/>
      <c r="B558" s="1670"/>
      <c r="C558" s="129" t="s">
        <v>537</v>
      </c>
      <c r="D558" s="359">
        <v>0</v>
      </c>
      <c r="E558" s="359">
        <v>0</v>
      </c>
      <c r="F558" s="184"/>
    </row>
    <row r="559" spans="1:6" x14ac:dyDescent="0.25">
      <c r="A559" s="1960"/>
      <c r="B559" s="1597"/>
      <c r="C559" s="129" t="s">
        <v>538</v>
      </c>
      <c r="D559" s="359">
        <v>0</v>
      </c>
      <c r="E559" s="359">
        <v>0</v>
      </c>
      <c r="F559" s="184"/>
    </row>
    <row r="560" spans="1:6" ht="13.9" customHeight="1" x14ac:dyDescent="0.25">
      <c r="A560" s="1958" t="s">
        <v>131</v>
      </c>
      <c r="B560" s="1906" t="s">
        <v>1330</v>
      </c>
      <c r="C560" s="893" t="s">
        <v>636</v>
      </c>
      <c r="D560" s="942">
        <f>D561+D562+D563</f>
        <v>0</v>
      </c>
      <c r="E560" s="942">
        <f>E561+E562+E563</f>
        <v>0</v>
      </c>
      <c r="F560" s="184"/>
    </row>
    <row r="561" spans="1:7" ht="15" customHeight="1" x14ac:dyDescent="0.25">
      <c r="A561" s="1959"/>
      <c r="B561" s="1670"/>
      <c r="C561" s="129" t="s">
        <v>536</v>
      </c>
      <c r="D561" s="359">
        <v>0</v>
      </c>
      <c r="E561" s="359">
        <v>0</v>
      </c>
      <c r="F561" s="184"/>
    </row>
    <row r="562" spans="1:7" x14ac:dyDescent="0.25">
      <c r="A562" s="1959"/>
      <c r="B562" s="1670"/>
      <c r="C562" s="129" t="s">
        <v>537</v>
      </c>
      <c r="D562" s="359">
        <v>0</v>
      </c>
      <c r="E562" s="359">
        <v>0</v>
      </c>
      <c r="F562" s="184"/>
    </row>
    <row r="563" spans="1:7" x14ac:dyDescent="0.25">
      <c r="A563" s="1960"/>
      <c r="B563" s="1597"/>
      <c r="C563" s="129" t="s">
        <v>538</v>
      </c>
      <c r="D563" s="359">
        <v>0</v>
      </c>
      <c r="E563" s="359">
        <v>0</v>
      </c>
      <c r="F563" s="184"/>
    </row>
    <row r="564" spans="1:7" x14ac:dyDescent="0.25">
      <c r="A564" s="1958" t="s">
        <v>134</v>
      </c>
      <c r="B564" s="2081" t="s">
        <v>803</v>
      </c>
      <c r="C564" s="897" t="s">
        <v>636</v>
      </c>
      <c r="D564" s="942">
        <f>D565+D566+D567</f>
        <v>0</v>
      </c>
      <c r="E564" s="942">
        <f>E565+E566+E567</f>
        <v>0</v>
      </c>
      <c r="F564" s="184"/>
    </row>
    <row r="565" spans="1:7" x14ac:dyDescent="0.25">
      <c r="A565" s="1959"/>
      <c r="B565" s="2076"/>
      <c r="C565" s="890" t="s">
        <v>536</v>
      </c>
      <c r="D565" s="359">
        <v>0</v>
      </c>
      <c r="E565" s="359">
        <v>0</v>
      </c>
      <c r="F565" s="184"/>
    </row>
    <row r="566" spans="1:7" x14ac:dyDescent="0.25">
      <c r="A566" s="1959"/>
      <c r="B566" s="2076"/>
      <c r="C566" s="890" t="s">
        <v>537</v>
      </c>
      <c r="D566" s="359">
        <v>0</v>
      </c>
      <c r="E566" s="359">
        <v>0</v>
      </c>
      <c r="F566" s="184"/>
    </row>
    <row r="567" spans="1:7" ht="15.75" thickBot="1" x14ac:dyDescent="0.3">
      <c r="A567" s="2100"/>
      <c r="B567" s="2076"/>
      <c r="C567" s="890" t="s">
        <v>538</v>
      </c>
      <c r="D567" s="359">
        <v>0</v>
      </c>
      <c r="E567" s="359">
        <v>0</v>
      </c>
      <c r="F567" s="184"/>
    </row>
    <row r="568" spans="1:7" s="883" customFormat="1" x14ac:dyDescent="0.25">
      <c r="A568" s="2093" t="s">
        <v>281</v>
      </c>
      <c r="B568" s="1876" t="s">
        <v>1331</v>
      </c>
      <c r="C568" s="897" t="s">
        <v>636</v>
      </c>
      <c r="D568" s="942">
        <f>D569+D570+D571</f>
        <v>0</v>
      </c>
      <c r="E568" s="942">
        <f>E569+E570+E571</f>
        <v>0</v>
      </c>
      <c r="F568" s="894"/>
      <c r="G568" s="884"/>
    </row>
    <row r="569" spans="1:7" s="883" customFormat="1" x14ac:dyDescent="0.25">
      <c r="A569" s="1938"/>
      <c r="B569" s="1877"/>
      <c r="C569" s="890" t="s">
        <v>536</v>
      </c>
      <c r="D569" s="942">
        <f t="shared" ref="D569:E571" si="5">D573</f>
        <v>0</v>
      </c>
      <c r="E569" s="942">
        <f t="shared" si="5"/>
        <v>0</v>
      </c>
      <c r="F569" s="894"/>
      <c r="G569" s="884"/>
    </row>
    <row r="570" spans="1:7" s="883" customFormat="1" x14ac:dyDescent="0.25">
      <c r="A570" s="1938"/>
      <c r="B570" s="1877"/>
      <c r="C570" s="890" t="s">
        <v>537</v>
      </c>
      <c r="D570" s="942">
        <f t="shared" si="5"/>
        <v>0</v>
      </c>
      <c r="E570" s="942">
        <f t="shared" si="5"/>
        <v>0</v>
      </c>
      <c r="F570" s="894"/>
      <c r="G570" s="884"/>
    </row>
    <row r="571" spans="1:7" s="883" customFormat="1" ht="15.75" thickBot="1" x14ac:dyDescent="0.3">
      <c r="A571" s="2094"/>
      <c r="B571" s="1878"/>
      <c r="C571" s="890" t="s">
        <v>538</v>
      </c>
      <c r="D571" s="942">
        <f t="shared" si="5"/>
        <v>0</v>
      </c>
      <c r="E571" s="942">
        <f t="shared" si="5"/>
        <v>0</v>
      </c>
      <c r="F571" s="894"/>
      <c r="G571" s="884"/>
    </row>
    <row r="572" spans="1:7" s="883" customFormat="1" x14ac:dyDescent="0.25">
      <c r="A572" s="2095" t="s">
        <v>283</v>
      </c>
      <c r="B572" s="2085" t="s">
        <v>1188</v>
      </c>
      <c r="C572" s="897" t="s">
        <v>636</v>
      </c>
      <c r="D572" s="942">
        <f>D573+D574+D575</f>
        <v>0</v>
      </c>
      <c r="E572" s="942">
        <f>E573+E574+E575</f>
        <v>0</v>
      </c>
      <c r="F572" s="894"/>
      <c r="G572" s="884"/>
    </row>
    <row r="573" spans="1:7" s="883" customFormat="1" x14ac:dyDescent="0.25">
      <c r="A573" s="1630"/>
      <c r="B573" s="2086"/>
      <c r="C573" s="890" t="s">
        <v>536</v>
      </c>
      <c r="D573" s="359">
        <v>0</v>
      </c>
      <c r="E573" s="359">
        <v>0</v>
      </c>
      <c r="F573" s="894"/>
      <c r="G573" s="884"/>
    </row>
    <row r="574" spans="1:7" s="883" customFormat="1" x14ac:dyDescent="0.25">
      <c r="A574" s="1630"/>
      <c r="B574" s="2086"/>
      <c r="C574" s="890" t="s">
        <v>537</v>
      </c>
      <c r="D574" s="359">
        <v>0</v>
      </c>
      <c r="E574" s="359">
        <v>0</v>
      </c>
      <c r="F574" s="894"/>
      <c r="G574" s="884"/>
    </row>
    <row r="575" spans="1:7" s="883" customFormat="1" ht="15.75" thickBot="1" x14ac:dyDescent="0.3">
      <c r="A575" s="2096"/>
      <c r="B575" s="2087"/>
      <c r="C575" s="890" t="s">
        <v>538</v>
      </c>
      <c r="D575" s="359">
        <f>D579+D583</f>
        <v>0</v>
      </c>
      <c r="E575" s="359">
        <f>E579+E583</f>
        <v>0</v>
      </c>
      <c r="F575" s="894"/>
      <c r="G575" s="884"/>
    </row>
    <row r="576" spans="1:7" s="883" customFormat="1" x14ac:dyDescent="0.25">
      <c r="A576" s="2095" t="s">
        <v>632</v>
      </c>
      <c r="B576" s="2085" t="s">
        <v>1332</v>
      </c>
      <c r="C576" s="897" t="s">
        <v>636</v>
      </c>
      <c r="D576" s="942">
        <f>D577+D578+D579</f>
        <v>0</v>
      </c>
      <c r="E576" s="942">
        <f>E577+E578+E579</f>
        <v>0</v>
      </c>
      <c r="F576" s="894"/>
      <c r="G576" s="884"/>
    </row>
    <row r="577" spans="1:7" s="883" customFormat="1" x14ac:dyDescent="0.25">
      <c r="A577" s="1630"/>
      <c r="B577" s="2086"/>
      <c r="C577" s="890" t="s">
        <v>536</v>
      </c>
      <c r="D577" s="359">
        <v>0</v>
      </c>
      <c r="E577" s="359">
        <v>0</v>
      </c>
      <c r="F577" s="894"/>
      <c r="G577" s="884"/>
    </row>
    <row r="578" spans="1:7" s="883" customFormat="1" x14ac:dyDescent="0.25">
      <c r="A578" s="1630"/>
      <c r="B578" s="2086"/>
      <c r="C578" s="890" t="s">
        <v>537</v>
      </c>
      <c r="D578" s="359">
        <v>0</v>
      </c>
      <c r="E578" s="359">
        <v>0</v>
      </c>
      <c r="F578" s="894"/>
      <c r="G578" s="884"/>
    </row>
    <row r="579" spans="1:7" s="883" customFormat="1" ht="15.75" thickBot="1" x14ac:dyDescent="0.3">
      <c r="A579" s="2096"/>
      <c r="B579" s="2087"/>
      <c r="C579" s="890" t="s">
        <v>538</v>
      </c>
      <c r="D579" s="359">
        <v>0</v>
      </c>
      <c r="E579" s="359">
        <v>0</v>
      </c>
      <c r="F579" s="894"/>
      <c r="G579" s="884"/>
    </row>
    <row r="580" spans="1:7" s="883" customFormat="1" x14ac:dyDescent="0.25">
      <c r="A580" s="2095" t="s">
        <v>633</v>
      </c>
      <c r="B580" s="2085" t="s">
        <v>1191</v>
      </c>
      <c r="C580" s="890" t="s">
        <v>636</v>
      </c>
      <c r="D580" s="359">
        <f>D581+D582+D583</f>
        <v>0</v>
      </c>
      <c r="E580" s="359">
        <f>E581+E582+E583</f>
        <v>0</v>
      </c>
      <c r="F580" s="894"/>
      <c r="G580" s="884"/>
    </row>
    <row r="581" spans="1:7" s="883" customFormat="1" x14ac:dyDescent="0.25">
      <c r="A581" s="1630"/>
      <c r="B581" s="2086"/>
      <c r="C581" s="890" t="s">
        <v>536</v>
      </c>
      <c r="D581" s="359">
        <v>0</v>
      </c>
      <c r="E581" s="359">
        <v>0</v>
      </c>
      <c r="F581" s="894"/>
      <c r="G581" s="884"/>
    </row>
    <row r="582" spans="1:7" s="883" customFormat="1" x14ac:dyDescent="0.25">
      <c r="A582" s="1630"/>
      <c r="B582" s="2086"/>
      <c r="C582" s="890" t="s">
        <v>537</v>
      </c>
      <c r="D582" s="359">
        <v>0</v>
      </c>
      <c r="E582" s="359">
        <v>0</v>
      </c>
      <c r="F582" s="894"/>
      <c r="G582" s="884"/>
    </row>
    <row r="583" spans="1:7" s="883" customFormat="1" ht="15.75" thickBot="1" x14ac:dyDescent="0.3">
      <c r="A583" s="2096"/>
      <c r="B583" s="2087"/>
      <c r="C583" s="890" t="s">
        <v>538</v>
      </c>
      <c r="D583" s="359">
        <v>0</v>
      </c>
      <c r="E583" s="359">
        <v>0</v>
      </c>
      <c r="F583" s="894"/>
      <c r="G583" s="884"/>
    </row>
    <row r="584" spans="1:7" s="883" customFormat="1" x14ac:dyDescent="0.25">
      <c r="A584" s="2093" t="s">
        <v>292</v>
      </c>
      <c r="B584" s="1876" t="s">
        <v>1192</v>
      </c>
      <c r="C584" s="897" t="s">
        <v>636</v>
      </c>
      <c r="D584" s="942">
        <f>D585+D586+D587</f>
        <v>0</v>
      </c>
      <c r="E584" s="942">
        <f>E585+E586+E587</f>
        <v>0</v>
      </c>
      <c r="F584" s="894"/>
      <c r="G584" s="884"/>
    </row>
    <row r="585" spans="1:7" s="883" customFormat="1" x14ac:dyDescent="0.25">
      <c r="A585" s="1938"/>
      <c r="B585" s="1877"/>
      <c r="C585" s="897" t="s">
        <v>536</v>
      </c>
      <c r="D585" s="942">
        <f t="shared" ref="D585:E587" si="6">D589</f>
        <v>0</v>
      </c>
      <c r="E585" s="942">
        <f t="shared" si="6"/>
        <v>0</v>
      </c>
      <c r="F585" s="894"/>
      <c r="G585" s="884"/>
    </row>
    <row r="586" spans="1:7" s="883" customFormat="1" x14ac:dyDescent="0.25">
      <c r="A586" s="1938"/>
      <c r="B586" s="1877"/>
      <c r="C586" s="897" t="s">
        <v>537</v>
      </c>
      <c r="D586" s="942">
        <f t="shared" si="6"/>
        <v>0</v>
      </c>
      <c r="E586" s="942">
        <f t="shared" si="6"/>
        <v>0</v>
      </c>
      <c r="F586" s="894"/>
      <c r="G586" s="884"/>
    </row>
    <row r="587" spans="1:7" s="883" customFormat="1" ht="15.75" thickBot="1" x14ac:dyDescent="0.3">
      <c r="A587" s="2094"/>
      <c r="B587" s="1878"/>
      <c r="C587" s="897" t="s">
        <v>538</v>
      </c>
      <c r="D587" s="942">
        <f t="shared" si="6"/>
        <v>0</v>
      </c>
      <c r="E587" s="942">
        <f t="shared" si="6"/>
        <v>0</v>
      </c>
      <c r="F587" s="894"/>
      <c r="G587" s="884"/>
    </row>
    <row r="588" spans="1:7" s="883" customFormat="1" x14ac:dyDescent="0.25">
      <c r="A588" s="2095" t="s">
        <v>499</v>
      </c>
      <c r="B588" s="2085" t="s">
        <v>1193</v>
      </c>
      <c r="C588" s="890" t="s">
        <v>636</v>
      </c>
      <c r="D588" s="359">
        <f>D589+D590+D591</f>
        <v>0</v>
      </c>
      <c r="E588" s="359">
        <f>E589+E590+E591</f>
        <v>0</v>
      </c>
      <c r="F588" s="894"/>
      <c r="G588" s="884"/>
    </row>
    <row r="589" spans="1:7" s="883" customFormat="1" x14ac:dyDescent="0.25">
      <c r="A589" s="2109"/>
      <c r="B589" s="2086"/>
      <c r="C589" s="890" t="s">
        <v>536</v>
      </c>
      <c r="D589" s="359">
        <v>0</v>
      </c>
      <c r="E589" s="359">
        <v>0</v>
      </c>
      <c r="F589" s="894"/>
      <c r="G589" s="884"/>
    </row>
    <row r="590" spans="1:7" s="883" customFormat="1" x14ac:dyDescent="0.25">
      <c r="A590" s="2109"/>
      <c r="B590" s="2086"/>
      <c r="C590" s="890" t="s">
        <v>537</v>
      </c>
      <c r="D590" s="359">
        <v>0</v>
      </c>
      <c r="E590" s="359">
        <v>0</v>
      </c>
      <c r="F590" s="894"/>
      <c r="G590" s="884"/>
    </row>
    <row r="591" spans="1:7" s="883" customFormat="1" x14ac:dyDescent="0.25">
      <c r="A591" s="2109"/>
      <c r="B591" s="2087"/>
      <c r="C591" s="890" t="s">
        <v>538</v>
      </c>
      <c r="D591" s="359">
        <v>0</v>
      </c>
      <c r="E591" s="359">
        <v>0</v>
      </c>
      <c r="F591" s="894"/>
      <c r="G591" s="884"/>
    </row>
    <row r="592" spans="1:7" s="883" customFormat="1" ht="16.5" customHeight="1" x14ac:dyDescent="0.25">
      <c r="A592" s="1890" t="s">
        <v>877</v>
      </c>
      <c r="B592" s="2089" t="s">
        <v>1458</v>
      </c>
      <c r="C592" s="897" t="s">
        <v>636</v>
      </c>
      <c r="D592" s="942">
        <f>D593+D594+D595</f>
        <v>12536.94</v>
      </c>
      <c r="E592" s="942">
        <f>E593+E594+E595</f>
        <v>0</v>
      </c>
      <c r="F592" s="894"/>
      <c r="G592" s="884"/>
    </row>
    <row r="593" spans="1:7" s="883" customFormat="1" ht="15.75" customHeight="1" x14ac:dyDescent="0.25">
      <c r="A593" s="1948"/>
      <c r="B593" s="2076"/>
      <c r="C593" s="897" t="s">
        <v>536</v>
      </c>
      <c r="D593" s="942">
        <f>D597+D601+D605+D609</f>
        <v>0</v>
      </c>
      <c r="E593" s="942">
        <f>E597+E601+E605+E609</f>
        <v>0</v>
      </c>
      <c r="F593" s="894"/>
      <c r="G593" s="884"/>
    </row>
    <row r="594" spans="1:7" s="883" customFormat="1" ht="17.25" customHeight="1" x14ac:dyDescent="0.25">
      <c r="A594" s="1948"/>
      <c r="B594" s="2076"/>
      <c r="C594" s="897" t="s">
        <v>537</v>
      </c>
      <c r="D594" s="942">
        <f>D598+D602+D606+D610</f>
        <v>0</v>
      </c>
      <c r="E594" s="942">
        <f>E598+E602+E606+E610</f>
        <v>0</v>
      </c>
      <c r="F594" s="894"/>
      <c r="G594" s="884"/>
    </row>
    <row r="595" spans="1:7" s="883" customFormat="1" ht="13.5" customHeight="1" x14ac:dyDescent="0.25">
      <c r="A595" s="1948"/>
      <c r="B595" s="2076"/>
      <c r="C595" s="897" t="s">
        <v>538</v>
      </c>
      <c r="D595" s="942">
        <f>D599+D603+D609+D611</f>
        <v>12536.94</v>
      </c>
      <c r="E595" s="942">
        <f>E599+E603+E609+E611</f>
        <v>0</v>
      </c>
      <c r="F595" s="894"/>
      <c r="G595" s="884"/>
    </row>
    <row r="596" spans="1:7" s="883" customFormat="1" x14ac:dyDescent="0.25">
      <c r="A596" s="1891" t="s">
        <v>297</v>
      </c>
      <c r="B596" s="2090" t="s">
        <v>634</v>
      </c>
      <c r="C596" s="890" t="s">
        <v>636</v>
      </c>
      <c r="D596" s="359">
        <f>D597+D598+D599</f>
        <v>8891.59</v>
      </c>
      <c r="E596" s="359">
        <f>E597+E598+E599</f>
        <v>0</v>
      </c>
      <c r="F596" s="894"/>
      <c r="G596" s="884"/>
    </row>
    <row r="597" spans="1:7" s="883" customFormat="1" x14ac:dyDescent="0.25">
      <c r="A597" s="2091"/>
      <c r="B597" s="2076"/>
      <c r="C597" s="890" t="s">
        <v>536</v>
      </c>
      <c r="D597" s="359">
        <v>0</v>
      </c>
      <c r="E597" s="359">
        <v>0</v>
      </c>
      <c r="F597" s="894"/>
      <c r="G597" s="884"/>
    </row>
    <row r="598" spans="1:7" s="883" customFormat="1" x14ac:dyDescent="0.25">
      <c r="A598" s="2091"/>
      <c r="B598" s="2076"/>
      <c r="C598" s="890" t="s">
        <v>537</v>
      </c>
      <c r="D598" s="359">
        <v>0</v>
      </c>
      <c r="E598" s="359">
        <v>0</v>
      </c>
      <c r="F598" s="894"/>
      <c r="G598" s="884"/>
    </row>
    <row r="599" spans="1:7" s="883" customFormat="1" x14ac:dyDescent="0.25">
      <c r="A599" s="2091"/>
      <c r="B599" s="2076"/>
      <c r="C599" s="890" t="s">
        <v>538</v>
      </c>
      <c r="D599" s="359">
        <v>8891.59</v>
      </c>
      <c r="E599" s="359">
        <v>0</v>
      </c>
      <c r="F599" s="894"/>
      <c r="G599" s="884"/>
    </row>
    <row r="600" spans="1:7" s="883" customFormat="1" x14ac:dyDescent="0.25">
      <c r="A600" s="1891" t="s">
        <v>300</v>
      </c>
      <c r="B600" s="2090" t="s">
        <v>583</v>
      </c>
      <c r="C600" s="890" t="s">
        <v>636</v>
      </c>
      <c r="D600" s="359">
        <f>D601+D602+D603</f>
        <v>3645.35</v>
      </c>
      <c r="E600" s="359">
        <f>E601+E602+E603</f>
        <v>0</v>
      </c>
      <c r="F600" s="894"/>
      <c r="G600" s="884"/>
    </row>
    <row r="601" spans="1:7" s="883" customFormat="1" x14ac:dyDescent="0.25">
      <c r="A601" s="2091"/>
      <c r="B601" s="2076"/>
      <c r="C601" s="890" t="s">
        <v>536</v>
      </c>
      <c r="D601" s="359">
        <v>0</v>
      </c>
      <c r="E601" s="359">
        <v>0</v>
      </c>
      <c r="F601" s="894"/>
      <c r="G601" s="884"/>
    </row>
    <row r="602" spans="1:7" s="883" customFormat="1" x14ac:dyDescent="0.25">
      <c r="A602" s="2091"/>
      <c r="B602" s="2076"/>
      <c r="C602" s="890" t="s">
        <v>537</v>
      </c>
      <c r="D602" s="359">
        <v>0</v>
      </c>
      <c r="E602" s="359">
        <v>0</v>
      </c>
      <c r="F602" s="894"/>
      <c r="G602" s="884"/>
    </row>
    <row r="603" spans="1:7" s="883" customFormat="1" x14ac:dyDescent="0.25">
      <c r="A603" s="2091"/>
      <c r="B603" s="2076"/>
      <c r="C603" s="890" t="s">
        <v>538</v>
      </c>
      <c r="D603" s="359">
        <v>3645.35</v>
      </c>
      <c r="E603" s="359">
        <v>0</v>
      </c>
      <c r="F603" s="894"/>
      <c r="G603" s="884"/>
    </row>
    <row r="604" spans="1:7" s="883" customFormat="1" x14ac:dyDescent="0.25">
      <c r="A604" s="1891" t="s">
        <v>831</v>
      </c>
      <c r="B604" s="2090" t="s">
        <v>1459</v>
      </c>
      <c r="C604" s="890" t="s">
        <v>636</v>
      </c>
      <c r="D604" s="359">
        <f>D605+D606+D607</f>
        <v>0</v>
      </c>
      <c r="E604" s="359">
        <f>E605+E606+E607</f>
        <v>0</v>
      </c>
      <c r="F604" s="894"/>
      <c r="G604" s="884"/>
    </row>
    <row r="605" spans="1:7" s="883" customFormat="1" x14ac:dyDescent="0.25">
      <c r="A605" s="2091"/>
      <c r="B605" s="2076"/>
      <c r="C605" s="890" t="s">
        <v>536</v>
      </c>
      <c r="D605" s="359">
        <v>0</v>
      </c>
      <c r="E605" s="359"/>
      <c r="F605" s="894"/>
      <c r="G605" s="884"/>
    </row>
    <row r="606" spans="1:7" s="883" customFormat="1" x14ac:dyDescent="0.25">
      <c r="A606" s="2091"/>
      <c r="B606" s="2076"/>
      <c r="C606" s="890" t="s">
        <v>537</v>
      </c>
      <c r="D606" s="359">
        <v>0</v>
      </c>
      <c r="E606" s="359">
        <v>0</v>
      </c>
      <c r="F606" s="894"/>
      <c r="G606" s="884"/>
    </row>
    <row r="607" spans="1:7" s="883" customFormat="1" x14ac:dyDescent="0.25">
      <c r="A607" s="2091"/>
      <c r="B607" s="2076"/>
      <c r="C607" s="890" t="s">
        <v>538</v>
      </c>
      <c r="D607" s="359">
        <v>0</v>
      </c>
      <c r="E607" s="359">
        <v>0</v>
      </c>
      <c r="F607" s="894"/>
      <c r="G607" s="884"/>
    </row>
    <row r="608" spans="1:7" s="883" customFormat="1" x14ac:dyDescent="0.25">
      <c r="A608" s="1891" t="s">
        <v>1195</v>
      </c>
      <c r="B608" s="2090" t="s">
        <v>1460</v>
      </c>
      <c r="C608" s="890" t="s">
        <v>636</v>
      </c>
      <c r="D608" s="359">
        <f>D609+D610+D611</f>
        <v>0</v>
      </c>
      <c r="E608" s="359">
        <f>E609+E610+E611</f>
        <v>0</v>
      </c>
      <c r="F608" s="894"/>
      <c r="G608" s="884"/>
    </row>
    <row r="609" spans="1:7" s="883" customFormat="1" x14ac:dyDescent="0.25">
      <c r="A609" s="2091"/>
      <c r="B609" s="2076"/>
      <c r="C609" s="890" t="s">
        <v>536</v>
      </c>
      <c r="D609" s="359">
        <v>0</v>
      </c>
      <c r="E609" s="359"/>
      <c r="F609" s="894"/>
      <c r="G609" s="884"/>
    </row>
    <row r="610" spans="1:7" s="883" customFormat="1" ht="26.25" customHeight="1" x14ac:dyDescent="0.25">
      <c r="A610" s="2091"/>
      <c r="B610" s="2076"/>
      <c r="C610" s="890" t="s">
        <v>537</v>
      </c>
      <c r="D610" s="359">
        <v>0</v>
      </c>
      <c r="E610" s="359">
        <v>0</v>
      </c>
      <c r="F610" s="894"/>
      <c r="G610" s="884"/>
    </row>
    <row r="611" spans="1:7" s="883" customFormat="1" ht="39.75" customHeight="1" thickBot="1" x14ac:dyDescent="0.3">
      <c r="A611" s="2091"/>
      <c r="B611" s="2092"/>
      <c r="C611" s="1106" t="s">
        <v>538</v>
      </c>
      <c r="D611" s="945">
        <v>0</v>
      </c>
      <c r="E611" s="945">
        <v>0</v>
      </c>
      <c r="F611" s="894"/>
      <c r="G611" s="884"/>
    </row>
    <row r="612" spans="1:7" s="883" customFormat="1" x14ac:dyDescent="0.25">
      <c r="A612" s="2113">
        <v>7</v>
      </c>
      <c r="B612" s="2110" t="s">
        <v>1333</v>
      </c>
      <c r="C612" s="1169" t="s">
        <v>636</v>
      </c>
      <c r="D612" s="1170">
        <f>D613+D614+D615</f>
        <v>0</v>
      </c>
      <c r="E612" s="1171">
        <f>E613+E614+E615</f>
        <v>0</v>
      </c>
      <c r="F612" s="894"/>
      <c r="G612" s="884"/>
    </row>
    <row r="613" spans="1:7" s="883" customFormat="1" x14ac:dyDescent="0.25">
      <c r="A613" s="2114"/>
      <c r="B613" s="2111"/>
      <c r="C613" s="897" t="s">
        <v>536</v>
      </c>
      <c r="D613" s="942">
        <f>D617+D621+D625+D629+D633+D637+D641</f>
        <v>0</v>
      </c>
      <c r="E613" s="1172">
        <f>E617+E621+E625+E629+E633+E637+E641</f>
        <v>0</v>
      </c>
      <c r="F613" s="894"/>
      <c r="G613" s="884"/>
    </row>
    <row r="614" spans="1:7" s="883" customFormat="1" x14ac:dyDescent="0.25">
      <c r="A614" s="2114"/>
      <c r="B614" s="2111"/>
      <c r="C614" s="897" t="s">
        <v>537</v>
      </c>
      <c r="D614" s="942">
        <f>D618+D622+D626+D630+D634+D638+D642</f>
        <v>0</v>
      </c>
      <c r="E614" s="1172">
        <f>E618+E622+E626+E630+E634+E638+E642</f>
        <v>0</v>
      </c>
      <c r="F614" s="894"/>
      <c r="G614" s="884"/>
    </row>
    <row r="615" spans="1:7" s="883" customFormat="1" ht="15.75" thickBot="1" x14ac:dyDescent="0.3">
      <c r="A615" s="2115"/>
      <c r="B615" s="2112"/>
      <c r="C615" s="881" t="s">
        <v>538</v>
      </c>
      <c r="D615" s="1173">
        <f>D623+D627+D631+D635+D639+D643</f>
        <v>0</v>
      </c>
      <c r="E615" s="1174">
        <f>E623+E627+E631+E635+E639+E643</f>
        <v>0</v>
      </c>
      <c r="F615" s="894"/>
      <c r="G615" s="884"/>
    </row>
    <row r="616" spans="1:7" s="883" customFormat="1" x14ac:dyDescent="0.25">
      <c r="A616" s="2082" t="s">
        <v>1461</v>
      </c>
      <c r="B616" s="2086" t="s">
        <v>360</v>
      </c>
      <c r="C616" s="893" t="s">
        <v>636</v>
      </c>
      <c r="D616" s="1168">
        <f>D617+D618+D619</f>
        <v>0</v>
      </c>
      <c r="E616" s="1168">
        <f>E617+E618+E619</f>
        <v>0</v>
      </c>
      <c r="F616" s="894"/>
      <c r="G616" s="884"/>
    </row>
    <row r="617" spans="1:7" s="883" customFormat="1" x14ac:dyDescent="0.25">
      <c r="A617" s="2083"/>
      <c r="B617" s="2086"/>
      <c r="C617" s="890" t="s">
        <v>536</v>
      </c>
      <c r="D617" s="359">
        <v>0</v>
      </c>
      <c r="E617" s="359">
        <v>0</v>
      </c>
      <c r="F617" s="894"/>
      <c r="G617" s="884"/>
    </row>
    <row r="618" spans="1:7" s="883" customFormat="1" x14ac:dyDescent="0.25">
      <c r="A618" s="2083"/>
      <c r="B618" s="2086"/>
      <c r="C618" s="890" t="s">
        <v>537</v>
      </c>
      <c r="D618" s="359">
        <v>0</v>
      </c>
      <c r="E618" s="359">
        <v>0</v>
      </c>
      <c r="F618" s="894"/>
      <c r="G618" s="884"/>
    </row>
    <row r="619" spans="1:7" s="883" customFormat="1" ht="15.75" thickBot="1" x14ac:dyDescent="0.3">
      <c r="A619" s="2084"/>
      <c r="B619" s="2087"/>
      <c r="C619" s="890" t="s">
        <v>538</v>
      </c>
      <c r="D619" s="359">
        <v>0</v>
      </c>
      <c r="E619" s="359">
        <v>0</v>
      </c>
      <c r="F619" s="894"/>
      <c r="G619" s="884"/>
    </row>
    <row r="620" spans="1:7" s="883" customFormat="1" x14ac:dyDescent="0.25">
      <c r="A620" s="2082" t="s">
        <v>1462</v>
      </c>
      <c r="B620" s="2085" t="s">
        <v>362</v>
      </c>
      <c r="C620" s="897" t="s">
        <v>636</v>
      </c>
      <c r="D620" s="942">
        <f>D621+D622+D623</f>
        <v>0</v>
      </c>
      <c r="E620" s="942">
        <f>E621+E622+E623</f>
        <v>0</v>
      </c>
      <c r="F620" s="894"/>
      <c r="G620" s="884"/>
    </row>
    <row r="621" spans="1:7" s="883" customFormat="1" x14ac:dyDescent="0.25">
      <c r="A621" s="2083"/>
      <c r="B621" s="2086"/>
      <c r="C621" s="890" t="s">
        <v>536</v>
      </c>
      <c r="D621" s="359">
        <v>0</v>
      </c>
      <c r="E621" s="359">
        <v>0</v>
      </c>
      <c r="F621" s="894"/>
      <c r="G621" s="884"/>
    </row>
    <row r="622" spans="1:7" s="883" customFormat="1" x14ac:dyDescent="0.25">
      <c r="A622" s="2083"/>
      <c r="B622" s="2086"/>
      <c r="C622" s="890" t="s">
        <v>537</v>
      </c>
      <c r="D622" s="359">
        <v>0</v>
      </c>
      <c r="E622" s="359">
        <v>0</v>
      </c>
      <c r="F622" s="894"/>
      <c r="G622" s="884"/>
    </row>
    <row r="623" spans="1:7" s="883" customFormat="1" ht="15.75" thickBot="1" x14ac:dyDescent="0.3">
      <c r="A623" s="2084"/>
      <c r="B623" s="2087"/>
      <c r="C623" s="890" t="s">
        <v>538</v>
      </c>
      <c r="D623" s="359">
        <v>0</v>
      </c>
      <c r="E623" s="359">
        <v>0</v>
      </c>
      <c r="F623" s="894"/>
      <c r="G623" s="884"/>
    </row>
    <row r="624" spans="1:7" s="883" customFormat="1" x14ac:dyDescent="0.25">
      <c r="A624" s="2082" t="s">
        <v>1463</v>
      </c>
      <c r="B624" s="2085" t="s">
        <v>365</v>
      </c>
      <c r="C624" s="897" t="s">
        <v>636</v>
      </c>
      <c r="D624" s="942">
        <f>D625+D626+D627</f>
        <v>0</v>
      </c>
      <c r="E624" s="942">
        <f>E625+E626+E627</f>
        <v>0</v>
      </c>
      <c r="F624" s="894"/>
      <c r="G624" s="884"/>
    </row>
    <row r="625" spans="1:7" s="883" customFormat="1" x14ac:dyDescent="0.25">
      <c r="A625" s="2083"/>
      <c r="B625" s="2086"/>
      <c r="C625" s="890" t="s">
        <v>536</v>
      </c>
      <c r="D625" s="359">
        <v>0</v>
      </c>
      <c r="E625" s="359">
        <v>0</v>
      </c>
      <c r="F625" s="894"/>
      <c r="G625" s="884"/>
    </row>
    <row r="626" spans="1:7" s="883" customFormat="1" x14ac:dyDescent="0.25">
      <c r="A626" s="2083"/>
      <c r="B626" s="2086"/>
      <c r="C626" s="890" t="s">
        <v>537</v>
      </c>
      <c r="D626" s="359">
        <v>0</v>
      </c>
      <c r="E626" s="359">
        <v>0</v>
      </c>
      <c r="F626" s="894"/>
      <c r="G626" s="884"/>
    </row>
    <row r="627" spans="1:7" s="883" customFormat="1" ht="15.75" thickBot="1" x14ac:dyDescent="0.3">
      <c r="A627" s="2084"/>
      <c r="B627" s="2087"/>
      <c r="C627" s="890" t="s">
        <v>538</v>
      </c>
      <c r="D627" s="359">
        <v>0</v>
      </c>
      <c r="E627" s="359">
        <v>0</v>
      </c>
      <c r="F627" s="894"/>
      <c r="G627" s="884"/>
    </row>
    <row r="628" spans="1:7" s="883" customFormat="1" x14ac:dyDescent="0.25">
      <c r="A628" s="2082" t="s">
        <v>1464</v>
      </c>
      <c r="B628" s="2085" t="s">
        <v>368</v>
      </c>
      <c r="C628" s="897" t="s">
        <v>636</v>
      </c>
      <c r="D628" s="942">
        <f>D629+D630+D631</f>
        <v>0</v>
      </c>
      <c r="E628" s="942">
        <f>E629+E630+E631</f>
        <v>0</v>
      </c>
      <c r="F628" s="894"/>
      <c r="G628" s="884"/>
    </row>
    <row r="629" spans="1:7" s="883" customFormat="1" x14ac:dyDescent="0.25">
      <c r="A629" s="2083"/>
      <c r="B629" s="2086"/>
      <c r="C629" s="890" t="s">
        <v>536</v>
      </c>
      <c r="D629" s="359">
        <v>0</v>
      </c>
      <c r="E629" s="359">
        <v>0</v>
      </c>
      <c r="F629" s="894"/>
      <c r="G629" s="884"/>
    </row>
    <row r="630" spans="1:7" s="883" customFormat="1" x14ac:dyDescent="0.25">
      <c r="A630" s="2083"/>
      <c r="B630" s="2086"/>
      <c r="C630" s="890" t="s">
        <v>537</v>
      </c>
      <c r="D630" s="359">
        <v>0</v>
      </c>
      <c r="E630" s="359">
        <v>0</v>
      </c>
      <c r="F630" s="894"/>
      <c r="G630" s="884"/>
    </row>
    <row r="631" spans="1:7" s="883" customFormat="1" ht="15.75" thickBot="1" x14ac:dyDescent="0.3">
      <c r="A631" s="2084"/>
      <c r="B631" s="2087"/>
      <c r="C631" s="890" t="s">
        <v>538</v>
      </c>
      <c r="D631" s="359">
        <v>0</v>
      </c>
      <c r="E631" s="359">
        <v>0</v>
      </c>
      <c r="F631" s="894"/>
      <c r="G631" s="884"/>
    </row>
    <row r="632" spans="1:7" s="883" customFormat="1" x14ac:dyDescent="0.25">
      <c r="A632" s="2082" t="s">
        <v>1465</v>
      </c>
      <c r="B632" s="2085" t="s">
        <v>1334</v>
      </c>
      <c r="C632" s="897" t="s">
        <v>636</v>
      </c>
      <c r="D632" s="942">
        <f>D633+D634+D635</f>
        <v>0</v>
      </c>
      <c r="E632" s="942">
        <f>E633+E634+E635</f>
        <v>0</v>
      </c>
      <c r="F632" s="894"/>
      <c r="G632" s="884"/>
    </row>
    <row r="633" spans="1:7" s="883" customFormat="1" x14ac:dyDescent="0.25">
      <c r="A633" s="2083"/>
      <c r="B633" s="2086"/>
      <c r="C633" s="890" t="s">
        <v>536</v>
      </c>
      <c r="D633" s="359">
        <v>0</v>
      </c>
      <c r="E633" s="359">
        <v>0</v>
      </c>
      <c r="F633" s="894"/>
      <c r="G633" s="884"/>
    </row>
    <row r="634" spans="1:7" s="883" customFormat="1" x14ac:dyDescent="0.25">
      <c r="A634" s="2083"/>
      <c r="B634" s="2086"/>
      <c r="C634" s="890" t="s">
        <v>537</v>
      </c>
      <c r="D634" s="359">
        <v>0</v>
      </c>
      <c r="E634" s="359">
        <v>0</v>
      </c>
      <c r="F634" s="894"/>
      <c r="G634" s="884"/>
    </row>
    <row r="635" spans="1:7" s="883" customFormat="1" ht="15.75" thickBot="1" x14ac:dyDescent="0.3">
      <c r="A635" s="2084"/>
      <c r="B635" s="2087"/>
      <c r="C635" s="890" t="s">
        <v>538</v>
      </c>
      <c r="D635" s="359">
        <v>0</v>
      </c>
      <c r="E635" s="359">
        <v>0</v>
      </c>
      <c r="F635" s="894"/>
      <c r="G635" s="884"/>
    </row>
    <row r="636" spans="1:7" s="883" customFormat="1" x14ac:dyDescent="0.25">
      <c r="A636" s="2082" t="s">
        <v>1466</v>
      </c>
      <c r="B636" s="2085" t="s">
        <v>1335</v>
      </c>
      <c r="C636" s="897" t="s">
        <v>636</v>
      </c>
      <c r="D636" s="942">
        <f>D637+D638+D639</f>
        <v>0</v>
      </c>
      <c r="E636" s="942">
        <f>E637+E638+E639</f>
        <v>0</v>
      </c>
      <c r="F636" s="894"/>
      <c r="G636" s="884"/>
    </row>
    <row r="637" spans="1:7" s="883" customFormat="1" x14ac:dyDescent="0.25">
      <c r="A637" s="2083"/>
      <c r="B637" s="2086"/>
      <c r="C637" s="890" t="s">
        <v>536</v>
      </c>
      <c r="D637" s="359">
        <v>0</v>
      </c>
      <c r="E637" s="359">
        <v>0</v>
      </c>
      <c r="F637" s="894"/>
      <c r="G637" s="884"/>
    </row>
    <row r="638" spans="1:7" s="883" customFormat="1" x14ac:dyDescent="0.25">
      <c r="A638" s="2083"/>
      <c r="B638" s="2086"/>
      <c r="C638" s="890" t="s">
        <v>537</v>
      </c>
      <c r="D638" s="359">
        <v>0</v>
      </c>
      <c r="E638" s="359">
        <v>0</v>
      </c>
      <c r="F638" s="894"/>
      <c r="G638" s="884"/>
    </row>
    <row r="639" spans="1:7" s="883" customFormat="1" ht="15.75" thickBot="1" x14ac:dyDescent="0.3">
      <c r="A639" s="2084"/>
      <c r="B639" s="2087"/>
      <c r="C639" s="890" t="s">
        <v>538</v>
      </c>
      <c r="D639" s="359">
        <v>0</v>
      </c>
      <c r="E639" s="359">
        <v>0</v>
      </c>
      <c r="F639" s="894"/>
      <c r="G639" s="884"/>
    </row>
    <row r="640" spans="1:7" s="883" customFormat="1" x14ac:dyDescent="0.25">
      <c r="A640" s="2082" t="s">
        <v>1467</v>
      </c>
      <c r="B640" s="2085" t="s">
        <v>1336</v>
      </c>
      <c r="C640" s="897" t="s">
        <v>636</v>
      </c>
      <c r="D640" s="942">
        <f>D641+D642+D643</f>
        <v>0</v>
      </c>
      <c r="E640" s="942">
        <f>E641+E642+E643</f>
        <v>0</v>
      </c>
      <c r="F640" s="894"/>
      <c r="G640" s="884"/>
    </row>
    <row r="641" spans="1:7" s="883" customFormat="1" x14ac:dyDescent="0.25">
      <c r="A641" s="2083"/>
      <c r="B641" s="2086"/>
      <c r="C641" s="890" t="s">
        <v>536</v>
      </c>
      <c r="D641" s="359">
        <v>0</v>
      </c>
      <c r="E641" s="359">
        <v>0</v>
      </c>
      <c r="F641" s="894"/>
      <c r="G641" s="884"/>
    </row>
    <row r="642" spans="1:7" s="883" customFormat="1" x14ac:dyDescent="0.25">
      <c r="A642" s="2083"/>
      <c r="B642" s="2086"/>
      <c r="C642" s="890" t="s">
        <v>537</v>
      </c>
      <c r="D642" s="359">
        <v>0</v>
      </c>
      <c r="E642" s="359">
        <v>0</v>
      </c>
      <c r="F642" s="894"/>
      <c r="G642" s="884"/>
    </row>
    <row r="643" spans="1:7" s="883" customFormat="1" x14ac:dyDescent="0.25">
      <c r="A643" s="2083"/>
      <c r="B643" s="2086"/>
      <c r="C643" s="891" t="s">
        <v>538</v>
      </c>
      <c r="D643" s="945">
        <v>0</v>
      </c>
      <c r="E643" s="945">
        <v>0</v>
      </c>
      <c r="F643" s="894"/>
      <c r="G643" s="884"/>
    </row>
    <row r="644" spans="1:7" ht="39.75" customHeight="1" x14ac:dyDescent="0.25">
      <c r="A644" s="2367" t="s">
        <v>1497</v>
      </c>
      <c r="B644" s="1635"/>
      <c r="C644" s="1635"/>
      <c r="D644" s="1635"/>
      <c r="E644" s="1635"/>
      <c r="F644" s="184"/>
    </row>
    <row r="645" spans="1:7" ht="75.75" customHeight="1" x14ac:dyDescent="0.25">
      <c r="A645" s="1427" t="s">
        <v>543</v>
      </c>
      <c r="B645" s="1427" t="s">
        <v>1236</v>
      </c>
      <c r="C645" s="1393" t="s">
        <v>560</v>
      </c>
      <c r="D645" s="1408" t="s">
        <v>581</v>
      </c>
      <c r="E645" s="1327" t="s">
        <v>580</v>
      </c>
      <c r="F645" s="184"/>
    </row>
    <row r="646" spans="1:7" s="883" customFormat="1" ht="15.75" customHeight="1" x14ac:dyDescent="0.25">
      <c r="A646" s="1201">
        <v>1</v>
      </c>
      <c r="B646" s="1201">
        <v>2</v>
      </c>
      <c r="C646" s="1185">
        <v>3</v>
      </c>
      <c r="D646" s="1190">
        <v>4</v>
      </c>
      <c r="E646" s="1327">
        <v>5</v>
      </c>
      <c r="F646" s="894"/>
      <c r="G646" s="884"/>
    </row>
    <row r="647" spans="1:7" s="883" customFormat="1" ht="40.5" customHeight="1" x14ac:dyDescent="0.25">
      <c r="A647" s="2107" t="s">
        <v>1304</v>
      </c>
      <c r="B647" s="2108"/>
      <c r="C647" s="897" t="s">
        <v>538</v>
      </c>
      <c r="D647" s="694">
        <f>D648+D651</f>
        <v>6146800</v>
      </c>
      <c r="E647" s="694">
        <f>E648+E651</f>
        <v>1725400</v>
      </c>
      <c r="F647" s="894"/>
      <c r="G647" s="884"/>
    </row>
    <row r="648" spans="1:7" ht="63.75" customHeight="1" x14ac:dyDescent="0.25">
      <c r="A648" s="887">
        <v>1</v>
      </c>
      <c r="B648" s="947" t="s">
        <v>1337</v>
      </c>
      <c r="C648" s="897" t="s">
        <v>538</v>
      </c>
      <c r="D648" s="116">
        <f>D649+D650</f>
        <v>2670000</v>
      </c>
      <c r="E648" s="116">
        <f>E649+E650</f>
        <v>0</v>
      </c>
      <c r="F648" s="184"/>
    </row>
    <row r="649" spans="1:7" ht="45" x14ac:dyDescent="0.25">
      <c r="A649" s="929" t="s">
        <v>227</v>
      </c>
      <c r="B649" s="946" t="s">
        <v>374</v>
      </c>
      <c r="C649" s="890" t="s">
        <v>538</v>
      </c>
      <c r="D649" s="113">
        <v>2670000</v>
      </c>
      <c r="E649" s="113">
        <v>0</v>
      </c>
      <c r="F649" s="184"/>
    </row>
    <row r="650" spans="1:7" ht="55.5" customHeight="1" x14ac:dyDescent="0.25">
      <c r="A650" s="930" t="s">
        <v>230</v>
      </c>
      <c r="B650" s="946" t="s">
        <v>376</v>
      </c>
      <c r="C650" s="890" t="s">
        <v>538</v>
      </c>
      <c r="D650" s="347">
        <v>0</v>
      </c>
      <c r="E650" s="131">
        <v>0</v>
      </c>
      <c r="F650" s="894"/>
    </row>
    <row r="651" spans="1:7" ht="35.25" customHeight="1" x14ac:dyDescent="0.25">
      <c r="A651" s="928" t="s">
        <v>378</v>
      </c>
      <c r="B651" s="947" t="s">
        <v>1338</v>
      </c>
      <c r="C651" s="897" t="s">
        <v>538</v>
      </c>
      <c r="D651" s="116">
        <f>D652+D653</f>
        <v>3476800</v>
      </c>
      <c r="E651" s="116">
        <v>1725400</v>
      </c>
      <c r="F651" s="184"/>
    </row>
    <row r="652" spans="1:7" s="883" customFormat="1" ht="45" x14ac:dyDescent="0.25">
      <c r="A652" s="930" t="s">
        <v>237</v>
      </c>
      <c r="B652" s="946" t="s">
        <v>1339</v>
      </c>
      <c r="C652" s="890" t="s">
        <v>538</v>
      </c>
      <c r="D652" s="113">
        <v>26000</v>
      </c>
      <c r="E652" s="113">
        <v>0</v>
      </c>
      <c r="F652" s="894"/>
      <c r="G652" s="884"/>
    </row>
    <row r="653" spans="1:7" s="883" customFormat="1" ht="60" x14ac:dyDescent="0.25">
      <c r="A653" s="930" t="s">
        <v>240</v>
      </c>
      <c r="B653" s="946" t="s">
        <v>1340</v>
      </c>
      <c r="C653" s="890" t="s">
        <v>538</v>
      </c>
      <c r="D653" s="113">
        <v>3450800</v>
      </c>
      <c r="E653" s="113">
        <v>862700</v>
      </c>
      <c r="F653" s="894"/>
      <c r="G653" s="884"/>
    </row>
    <row r="654" spans="1:7" s="883" customFormat="1" ht="45" customHeight="1" x14ac:dyDescent="0.25">
      <c r="A654" s="2367" t="s">
        <v>1348</v>
      </c>
      <c r="B654" s="1635"/>
      <c r="C654" s="1635"/>
      <c r="D654" s="1635"/>
      <c r="E654" s="1635"/>
      <c r="F654" s="894"/>
      <c r="G654" s="884"/>
    </row>
    <row r="655" spans="1:7" s="883" customFormat="1" ht="105" x14ac:dyDescent="0.25">
      <c r="A655" s="1427" t="s">
        <v>543</v>
      </c>
      <c r="B655" s="1427" t="s">
        <v>1236</v>
      </c>
      <c r="C655" s="1393" t="s">
        <v>560</v>
      </c>
      <c r="D655" s="1408" t="s">
        <v>581</v>
      </c>
      <c r="E655" s="1327" t="s">
        <v>580</v>
      </c>
      <c r="F655" s="894"/>
      <c r="G655" s="884"/>
    </row>
    <row r="656" spans="1:7" s="883" customFormat="1" x14ac:dyDescent="0.25">
      <c r="A656" s="1201">
        <v>1</v>
      </c>
      <c r="B656" s="1201">
        <v>2</v>
      </c>
      <c r="C656" s="1185">
        <v>3</v>
      </c>
      <c r="D656" s="1190">
        <v>4</v>
      </c>
      <c r="E656" s="1327">
        <v>5</v>
      </c>
      <c r="F656" s="894"/>
      <c r="G656" s="884"/>
    </row>
    <row r="657" spans="1:9" s="883" customFormat="1" ht="15" customHeight="1" x14ac:dyDescent="0.25">
      <c r="A657" s="1716" t="s">
        <v>1304</v>
      </c>
      <c r="B657" s="2103"/>
      <c r="C657" s="897" t="s">
        <v>538</v>
      </c>
      <c r="D657" s="694">
        <f>D658</f>
        <v>50000</v>
      </c>
      <c r="E657" s="694">
        <f>E658</f>
        <v>45000</v>
      </c>
      <c r="F657" s="894"/>
      <c r="G657" s="884"/>
    </row>
    <row r="658" spans="1:9" s="883" customFormat="1" ht="71.25" x14ac:dyDescent="0.25">
      <c r="A658" s="928" t="s">
        <v>448</v>
      </c>
      <c r="B658" s="940" t="s">
        <v>384</v>
      </c>
      <c r="C658" s="897" t="s">
        <v>538</v>
      </c>
      <c r="D658" s="191">
        <f>D659+D660</f>
        <v>50000</v>
      </c>
      <c r="E658" s="191">
        <f>E659+E660</f>
        <v>45000</v>
      </c>
      <c r="F658" s="894"/>
      <c r="G658" s="884"/>
    </row>
    <row r="659" spans="1:9" s="883" customFormat="1" ht="45" x14ac:dyDescent="0.25">
      <c r="A659" s="930" t="s">
        <v>227</v>
      </c>
      <c r="B659" s="520" t="s">
        <v>385</v>
      </c>
      <c r="C659" s="890" t="s">
        <v>538</v>
      </c>
      <c r="D659" s="899">
        <v>45000</v>
      </c>
      <c r="E659" s="899">
        <v>45000</v>
      </c>
      <c r="F659" s="894"/>
      <c r="G659" s="884"/>
    </row>
    <row r="660" spans="1:9" s="883" customFormat="1" ht="75" x14ac:dyDescent="0.25">
      <c r="A660" s="930" t="s">
        <v>230</v>
      </c>
      <c r="B660" s="520" t="s">
        <v>1401</v>
      </c>
      <c r="C660" s="890" t="s">
        <v>538</v>
      </c>
      <c r="D660" s="899">
        <v>5000</v>
      </c>
      <c r="E660" s="899">
        <v>0</v>
      </c>
      <c r="F660" s="894"/>
      <c r="G660" s="884"/>
    </row>
    <row r="661" spans="1:9" s="883" customFormat="1" ht="39.75" customHeight="1" x14ac:dyDescent="0.25">
      <c r="A661" s="2104" t="s">
        <v>1351</v>
      </c>
      <c r="B661" s="2105"/>
      <c r="C661" s="2105"/>
      <c r="D661" s="2105"/>
      <c r="E661" s="2105"/>
      <c r="F661" s="941"/>
      <c r="G661" s="941"/>
      <c r="H661" s="941"/>
      <c r="I661" s="941"/>
    </row>
    <row r="662" spans="1:9" s="883" customFormat="1" ht="105" x14ac:dyDescent="0.25">
      <c r="A662" s="1201" t="s">
        <v>543</v>
      </c>
      <c r="B662" s="1201" t="s">
        <v>1236</v>
      </c>
      <c r="C662" s="1185" t="s">
        <v>560</v>
      </c>
      <c r="D662" s="1190" t="s">
        <v>581</v>
      </c>
      <c r="E662" s="1327" t="s">
        <v>580</v>
      </c>
      <c r="F662" s="894"/>
      <c r="G662" s="884"/>
    </row>
    <row r="663" spans="1:9" s="883" customFormat="1" x14ac:dyDescent="0.25">
      <c r="A663" s="1201">
        <v>1</v>
      </c>
      <c r="B663" s="1201">
        <v>2</v>
      </c>
      <c r="C663" s="1185">
        <v>3</v>
      </c>
      <c r="D663" s="1190">
        <v>4</v>
      </c>
      <c r="E663" s="1327">
        <v>5</v>
      </c>
      <c r="F663" s="894"/>
      <c r="G663" s="884"/>
    </row>
    <row r="664" spans="1:9" s="883" customFormat="1" x14ac:dyDescent="0.25">
      <c r="A664" s="1716" t="s">
        <v>1304</v>
      </c>
      <c r="B664" s="2103"/>
      <c r="C664" s="897" t="s">
        <v>636</v>
      </c>
      <c r="D664" s="701">
        <f>D665+D666+D667</f>
        <v>3782450</v>
      </c>
      <c r="E664" s="701">
        <f>E665+E666+E667</f>
        <v>1737011.73</v>
      </c>
      <c r="F664" s="894"/>
      <c r="G664" s="884"/>
    </row>
    <row r="665" spans="1:9" s="883" customFormat="1" ht="15" customHeight="1" x14ac:dyDescent="0.25">
      <c r="A665" s="2106"/>
      <c r="B665" s="2106"/>
      <c r="C665" s="890" t="s">
        <v>536</v>
      </c>
      <c r="D665" s="347">
        <v>0</v>
      </c>
      <c r="E665" s="131">
        <v>0</v>
      </c>
      <c r="F665" s="894"/>
      <c r="G665" s="884"/>
    </row>
    <row r="666" spans="1:9" s="883" customFormat="1" x14ac:dyDescent="0.25">
      <c r="A666" s="2106"/>
      <c r="B666" s="2106"/>
      <c r="C666" s="890" t="s">
        <v>537</v>
      </c>
      <c r="D666" s="347">
        <v>0</v>
      </c>
      <c r="E666" s="347">
        <v>0</v>
      </c>
      <c r="F666" s="894"/>
      <c r="G666" s="884"/>
    </row>
    <row r="667" spans="1:9" s="883" customFormat="1" ht="15" customHeight="1" x14ac:dyDescent="0.25">
      <c r="A667" s="2106"/>
      <c r="B667" s="2106"/>
      <c r="C667" s="890" t="s">
        <v>538</v>
      </c>
      <c r="D667" s="347">
        <f>D671+D675</f>
        <v>3782450</v>
      </c>
      <c r="E667" s="347">
        <f>E671+E675</f>
        <v>1737011.73</v>
      </c>
      <c r="F667" s="894"/>
      <c r="G667" s="884"/>
    </row>
    <row r="668" spans="1:9" s="883" customFormat="1" x14ac:dyDescent="0.25">
      <c r="A668" s="1890">
        <v>1</v>
      </c>
      <c r="B668" s="1889" t="s">
        <v>388</v>
      </c>
      <c r="C668" s="897" t="s">
        <v>636</v>
      </c>
      <c r="D668" s="347">
        <f>D669+D670+D671</f>
        <v>460000</v>
      </c>
      <c r="E668" s="347">
        <f>E669+E670+E671</f>
        <v>433860</v>
      </c>
      <c r="F668" s="894"/>
      <c r="G668" s="884"/>
    </row>
    <row r="669" spans="1:9" s="883" customFormat="1" x14ac:dyDescent="0.25">
      <c r="A669" s="1890"/>
      <c r="B669" s="1889"/>
      <c r="C669" s="890" t="s">
        <v>536</v>
      </c>
      <c r="D669" s="347">
        <v>0</v>
      </c>
      <c r="E669" s="131"/>
      <c r="F669" s="894"/>
      <c r="G669" s="884"/>
    </row>
    <row r="670" spans="1:9" s="883" customFormat="1" x14ac:dyDescent="0.25">
      <c r="A670" s="1890"/>
      <c r="B670" s="1889"/>
      <c r="C670" s="890" t="s">
        <v>537</v>
      </c>
      <c r="D670" s="347">
        <v>0</v>
      </c>
      <c r="E670" s="131">
        <v>0</v>
      </c>
      <c r="F670" s="894"/>
      <c r="G670" s="884"/>
    </row>
    <row r="671" spans="1:9" s="883" customFormat="1" x14ac:dyDescent="0.25">
      <c r="A671" s="1890"/>
      <c r="B671" s="1889"/>
      <c r="C671" s="890" t="s">
        <v>538</v>
      </c>
      <c r="D671" s="347">
        <v>460000</v>
      </c>
      <c r="E671" s="347">
        <v>433860</v>
      </c>
      <c r="F671" s="894"/>
      <c r="G671" s="884"/>
    </row>
    <row r="672" spans="1:9" s="883" customFormat="1" x14ac:dyDescent="0.25">
      <c r="A672" s="1890">
        <v>2</v>
      </c>
      <c r="B672" s="1889" t="s">
        <v>472</v>
      </c>
      <c r="C672" s="897" t="s">
        <v>636</v>
      </c>
      <c r="D672" s="973">
        <f>D673+D674+D675</f>
        <v>3322450</v>
      </c>
      <c r="E672" s="973">
        <f>E673+E674+E675</f>
        <v>1303151.73</v>
      </c>
      <c r="F672" s="894"/>
      <c r="G672" s="884"/>
    </row>
    <row r="673" spans="1:7" s="883" customFormat="1" x14ac:dyDescent="0.25">
      <c r="A673" s="1890"/>
      <c r="B673" s="1889"/>
      <c r="C673" s="890" t="s">
        <v>536</v>
      </c>
      <c r="D673" s="347">
        <f>D677+D681</f>
        <v>0</v>
      </c>
      <c r="E673" s="347">
        <f>E677+E681</f>
        <v>0</v>
      </c>
      <c r="F673" s="894"/>
      <c r="G673" s="884"/>
    </row>
    <row r="674" spans="1:7" s="883" customFormat="1" x14ac:dyDescent="0.25">
      <c r="A674" s="1890"/>
      <c r="B674" s="1889"/>
      <c r="C674" s="890" t="s">
        <v>537</v>
      </c>
      <c r="D674" s="347">
        <f>D682+D678</f>
        <v>0</v>
      </c>
      <c r="E674" s="347">
        <f>E682+E678</f>
        <v>0</v>
      </c>
      <c r="F674" s="894"/>
      <c r="G674" s="884"/>
    </row>
    <row r="675" spans="1:7" s="883" customFormat="1" x14ac:dyDescent="0.25">
      <c r="A675" s="1890"/>
      <c r="B675" s="1889"/>
      <c r="C675" s="890" t="s">
        <v>538</v>
      </c>
      <c r="D675" s="347">
        <f>D679+D683</f>
        <v>3322450</v>
      </c>
      <c r="E675" s="347">
        <f>E679+E683</f>
        <v>1303151.73</v>
      </c>
      <c r="F675" s="894"/>
      <c r="G675" s="884"/>
    </row>
    <row r="676" spans="1:7" s="883" customFormat="1" ht="21" customHeight="1" x14ac:dyDescent="0.25">
      <c r="A676" s="1891" t="s">
        <v>237</v>
      </c>
      <c r="B676" s="1889" t="s">
        <v>474</v>
      </c>
      <c r="C676" s="897" t="s">
        <v>636</v>
      </c>
      <c r="D676" s="973">
        <f>D677+D678+D679</f>
        <v>22450</v>
      </c>
      <c r="E676" s="973">
        <f>E677+E678+E679</f>
        <v>22449.08</v>
      </c>
      <c r="F676" s="894"/>
      <c r="G676" s="884"/>
    </row>
    <row r="677" spans="1:7" x14ac:dyDescent="0.25">
      <c r="A677" s="1891"/>
      <c r="B677" s="1889"/>
      <c r="C677" s="890" t="s">
        <v>536</v>
      </c>
      <c r="D677" s="113">
        <v>0</v>
      </c>
      <c r="E677" s="114">
        <v>0</v>
      </c>
      <c r="F677" s="184"/>
    </row>
    <row r="678" spans="1:7" ht="13.9" customHeight="1" x14ac:dyDescent="0.25">
      <c r="A678" s="1891"/>
      <c r="B678" s="1889"/>
      <c r="C678" s="890" t="s">
        <v>537</v>
      </c>
      <c r="D678" s="130">
        <v>0</v>
      </c>
      <c r="E678" s="131">
        <v>0</v>
      </c>
      <c r="F678" s="184"/>
    </row>
    <row r="679" spans="1:7" ht="15" customHeight="1" x14ac:dyDescent="0.25">
      <c r="A679" s="1891"/>
      <c r="B679" s="1889"/>
      <c r="C679" s="890" t="s">
        <v>538</v>
      </c>
      <c r="D679" s="347">
        <v>22450</v>
      </c>
      <c r="E679" s="347">
        <v>22449.08</v>
      </c>
      <c r="F679" s="184"/>
    </row>
    <row r="680" spans="1:7" ht="17.25" customHeight="1" x14ac:dyDescent="0.25">
      <c r="A680" s="1891" t="s">
        <v>240</v>
      </c>
      <c r="B680" s="1701" t="s">
        <v>475</v>
      </c>
      <c r="C680" s="897" t="s">
        <v>636</v>
      </c>
      <c r="D680" s="116">
        <f>D681+D682+D683</f>
        <v>3300000</v>
      </c>
      <c r="E680" s="116">
        <f>E681+E682+E683</f>
        <v>1280702.6499999999</v>
      </c>
      <c r="F680" s="184"/>
    </row>
    <row r="681" spans="1:7" ht="16.5" customHeight="1" x14ac:dyDescent="0.25">
      <c r="A681" s="1891"/>
      <c r="B681" s="1892"/>
      <c r="C681" s="890" t="s">
        <v>536</v>
      </c>
      <c r="D681" s="113">
        <v>0</v>
      </c>
      <c r="E681" s="114">
        <v>0</v>
      </c>
      <c r="F681" s="184"/>
    </row>
    <row r="682" spans="1:7" ht="18" customHeight="1" x14ac:dyDescent="0.25">
      <c r="A682" s="1891"/>
      <c r="B682" s="1892"/>
      <c r="C682" s="890" t="s">
        <v>537</v>
      </c>
      <c r="D682" s="113">
        <v>0</v>
      </c>
      <c r="E682" s="113">
        <v>0</v>
      </c>
      <c r="F682" s="184"/>
    </row>
    <row r="683" spans="1:7" ht="13.5" customHeight="1" x14ac:dyDescent="0.25">
      <c r="A683" s="1891"/>
      <c r="B683" s="1893"/>
      <c r="C683" s="890" t="s">
        <v>538</v>
      </c>
      <c r="D683" s="109">
        <v>3300000</v>
      </c>
      <c r="E683" s="113">
        <v>1280702.6499999999</v>
      </c>
      <c r="F683" s="184"/>
    </row>
    <row r="684" spans="1:7" ht="35.25" customHeight="1" x14ac:dyDescent="0.25">
      <c r="A684" s="1929" t="s">
        <v>1508</v>
      </c>
      <c r="B684" s="1930"/>
      <c r="C684" s="1930"/>
      <c r="D684" s="1930"/>
      <c r="E684" s="1931"/>
      <c r="F684" s="184"/>
    </row>
    <row r="685" spans="1:7" s="883" customFormat="1" ht="84.75" customHeight="1" x14ac:dyDescent="0.25">
      <c r="A685" s="1427" t="s">
        <v>543</v>
      </c>
      <c r="B685" s="1427" t="s">
        <v>1236</v>
      </c>
      <c r="C685" s="1393" t="s">
        <v>560</v>
      </c>
      <c r="D685" s="1408" t="s">
        <v>581</v>
      </c>
      <c r="E685" s="1327" t="s">
        <v>580</v>
      </c>
      <c r="F685" s="894"/>
      <c r="G685" s="884"/>
    </row>
    <row r="686" spans="1:7" s="883" customFormat="1" ht="35.25" customHeight="1" x14ac:dyDescent="0.25">
      <c r="A686" s="1411">
        <v>1</v>
      </c>
      <c r="B686" s="1411">
        <v>2</v>
      </c>
      <c r="C686" s="1411">
        <v>3</v>
      </c>
      <c r="D686" s="1411">
        <v>4</v>
      </c>
      <c r="E686" s="1411">
        <v>5</v>
      </c>
      <c r="F686" s="894"/>
      <c r="G686" s="884"/>
    </row>
    <row r="687" spans="1:7" ht="15.6" customHeight="1" x14ac:dyDescent="0.25">
      <c r="A687" s="1787" t="s">
        <v>1304</v>
      </c>
      <c r="B687" s="2206"/>
      <c r="C687" s="1019" t="s">
        <v>636</v>
      </c>
      <c r="D687" s="1397">
        <f>D688+D689+D690+D691</f>
        <v>311864.41000000003</v>
      </c>
      <c r="E687" s="1397">
        <f>E688+E689+E690+E691</f>
        <v>80201.2</v>
      </c>
      <c r="F687" s="184"/>
    </row>
    <row r="688" spans="1:7" ht="15.75" customHeight="1" x14ac:dyDescent="0.25">
      <c r="A688" s="2368"/>
      <c r="B688" s="2206"/>
      <c r="C688" s="1209" t="s">
        <v>477</v>
      </c>
      <c r="D688" s="1401">
        <v>0</v>
      </c>
      <c r="E688" s="1401">
        <v>0</v>
      </c>
      <c r="F688" s="184"/>
    </row>
    <row r="689" spans="1:7" x14ac:dyDescent="0.25">
      <c r="A689" s="2368"/>
      <c r="B689" s="2206"/>
      <c r="C689" s="1209" t="s">
        <v>478</v>
      </c>
      <c r="D689" s="1401">
        <f>D708+D741</f>
        <v>33827.69</v>
      </c>
      <c r="E689" s="1401">
        <f>E708+E741</f>
        <v>8962.7099999999991</v>
      </c>
      <c r="F689" s="184"/>
    </row>
    <row r="690" spans="1:7" x14ac:dyDescent="0.25">
      <c r="A690" s="2368"/>
      <c r="B690" s="2206"/>
      <c r="C690" s="1209" t="s">
        <v>479</v>
      </c>
      <c r="D690" s="1401">
        <f>D692+D697+D721+D742+D756+D714</f>
        <v>10896.72</v>
      </c>
      <c r="E690" s="1401">
        <f>E692+E697+E721+E742+E756+E714</f>
        <v>4695.49</v>
      </c>
      <c r="F690" s="184"/>
    </row>
    <row r="691" spans="1:7" ht="31.5" customHeight="1" x14ac:dyDescent="0.25">
      <c r="A691" s="2369"/>
      <c r="B691" s="2370"/>
      <c r="C691" s="1018" t="s">
        <v>480</v>
      </c>
      <c r="D691" s="1401">
        <f>D726+D732+D720</f>
        <v>267140</v>
      </c>
      <c r="E691" s="1401">
        <f>E726+E732+E720</f>
        <v>66543</v>
      </c>
      <c r="F691" s="184"/>
    </row>
    <row r="692" spans="1:7" ht="15.6" customHeight="1" x14ac:dyDescent="0.25">
      <c r="A692" s="2371" t="s">
        <v>546</v>
      </c>
      <c r="B692" s="1671" t="s">
        <v>1446</v>
      </c>
      <c r="C692" s="2372" t="s">
        <v>479</v>
      </c>
      <c r="D692" s="1618">
        <f>D695+D696</f>
        <v>135</v>
      </c>
      <c r="E692" s="1618">
        <f>E695+E696</f>
        <v>0</v>
      </c>
      <c r="F692" s="184"/>
    </row>
    <row r="693" spans="1:7" ht="15" customHeight="1" x14ac:dyDescent="0.25">
      <c r="A693" s="2373"/>
      <c r="B693" s="2219"/>
      <c r="C693" s="2372"/>
      <c r="D693" s="2374"/>
      <c r="E693" s="2374"/>
      <c r="F693" s="184"/>
    </row>
    <row r="694" spans="1:7" ht="37.5" customHeight="1" x14ac:dyDescent="0.25">
      <c r="A694" s="2375"/>
      <c r="B694" s="2219"/>
      <c r="C694" s="2372"/>
      <c r="D694" s="1677"/>
      <c r="E694" s="1677"/>
      <c r="F694" s="184"/>
    </row>
    <row r="695" spans="1:7" ht="45" x14ac:dyDescent="0.25">
      <c r="A695" s="151" t="s">
        <v>227</v>
      </c>
      <c r="B695" s="990" t="s">
        <v>1352</v>
      </c>
      <c r="C695" s="1017" t="s">
        <v>479</v>
      </c>
      <c r="D695" s="980">
        <v>35</v>
      </c>
      <c r="E695" s="981">
        <v>0</v>
      </c>
      <c r="F695" s="184"/>
    </row>
    <row r="696" spans="1:7" s="883" customFormat="1" ht="45" x14ac:dyDescent="0.25">
      <c r="A696" s="151" t="s">
        <v>230</v>
      </c>
      <c r="B696" s="1388" t="s">
        <v>1577</v>
      </c>
      <c r="C696" s="1017" t="s">
        <v>479</v>
      </c>
      <c r="D696" s="1385">
        <v>100</v>
      </c>
      <c r="E696" s="1385">
        <v>0</v>
      </c>
      <c r="F696" s="894"/>
      <c r="G696" s="884"/>
    </row>
    <row r="697" spans="1:7" ht="57" x14ac:dyDescent="0.25">
      <c r="A697" s="145" t="s">
        <v>378</v>
      </c>
      <c r="B697" s="986" t="s">
        <v>1445</v>
      </c>
      <c r="C697" s="696" t="s">
        <v>479</v>
      </c>
      <c r="D697" s="980">
        <f>D698+D701+D703+D704</f>
        <v>504</v>
      </c>
      <c r="E697" s="980">
        <f>E698+E701+E703+E704</f>
        <v>270</v>
      </c>
      <c r="F697" s="184"/>
    </row>
    <row r="698" spans="1:7" ht="93" customHeight="1" x14ac:dyDescent="0.25">
      <c r="A698" s="2376" t="s">
        <v>237</v>
      </c>
      <c r="B698" s="146" t="s">
        <v>482</v>
      </c>
      <c r="C698" s="1209" t="s">
        <v>479</v>
      </c>
      <c r="D698" s="1401">
        <f>D699+D700</f>
        <v>404</v>
      </c>
      <c r="E698" s="1401">
        <f>E699+E700</f>
        <v>270</v>
      </c>
      <c r="F698" s="894"/>
    </row>
    <row r="699" spans="1:7" ht="75" x14ac:dyDescent="0.25">
      <c r="A699" s="147" t="s">
        <v>83</v>
      </c>
      <c r="B699" s="148" t="s">
        <v>484</v>
      </c>
      <c r="C699" s="96" t="s">
        <v>479</v>
      </c>
      <c r="D699" s="1423">
        <v>256</v>
      </c>
      <c r="E699" s="1423">
        <v>256</v>
      </c>
      <c r="F699" s="894"/>
    </row>
    <row r="700" spans="1:7" ht="75" x14ac:dyDescent="0.25">
      <c r="A700" s="991" t="s">
        <v>84</v>
      </c>
      <c r="B700" s="985" t="s">
        <v>486</v>
      </c>
      <c r="C700" s="96" t="s">
        <v>479</v>
      </c>
      <c r="D700" s="1423">
        <v>148</v>
      </c>
      <c r="E700" s="1423">
        <v>14</v>
      </c>
      <c r="F700" s="894"/>
    </row>
    <row r="701" spans="1:7" ht="57" customHeight="1" x14ac:dyDescent="0.25">
      <c r="A701" s="2376" t="s">
        <v>240</v>
      </c>
      <c r="B701" s="146" t="s">
        <v>487</v>
      </c>
      <c r="C701" s="1209" t="s">
        <v>479</v>
      </c>
      <c r="D701" s="1401">
        <f>D702</f>
        <v>100</v>
      </c>
      <c r="E701" s="1401">
        <f>E702</f>
        <v>0</v>
      </c>
      <c r="F701" s="894"/>
    </row>
    <row r="702" spans="1:7" ht="67.5" customHeight="1" x14ac:dyDescent="0.25">
      <c r="A702" s="995" t="s">
        <v>86</v>
      </c>
      <c r="B702" s="985" t="s">
        <v>489</v>
      </c>
      <c r="C702" s="96" t="s">
        <v>479</v>
      </c>
      <c r="D702" s="996">
        <v>100</v>
      </c>
      <c r="E702" s="996">
        <v>0</v>
      </c>
      <c r="F702" s="184"/>
    </row>
    <row r="703" spans="1:7" s="883" customFormat="1" ht="67.5" customHeight="1" x14ac:dyDescent="0.25">
      <c r="A703" s="993" t="s">
        <v>242</v>
      </c>
      <c r="B703" s="997" t="s">
        <v>1353</v>
      </c>
      <c r="C703" s="696" t="s">
        <v>479</v>
      </c>
      <c r="D703" s="994">
        <v>0</v>
      </c>
      <c r="E703" s="994">
        <v>0</v>
      </c>
      <c r="F703" s="894"/>
      <c r="G703" s="884"/>
    </row>
    <row r="704" spans="1:7" s="883" customFormat="1" ht="67.5" customHeight="1" x14ac:dyDescent="0.25">
      <c r="A704" s="993" t="s">
        <v>262</v>
      </c>
      <c r="B704" s="997" t="s">
        <v>1354</v>
      </c>
      <c r="C704" s="696" t="s">
        <v>479</v>
      </c>
      <c r="D704" s="994">
        <f>D705</f>
        <v>0</v>
      </c>
      <c r="E704" s="994">
        <f>E705</f>
        <v>0</v>
      </c>
      <c r="F704" s="894"/>
      <c r="G704" s="884"/>
    </row>
    <row r="705" spans="1:7" s="883" customFormat="1" ht="67.5" customHeight="1" x14ac:dyDescent="0.25">
      <c r="A705" s="993" t="s">
        <v>108</v>
      </c>
      <c r="B705" s="729" t="s">
        <v>1354</v>
      </c>
      <c r="C705" s="96" t="s">
        <v>479</v>
      </c>
      <c r="D705" s="996">
        <v>0</v>
      </c>
      <c r="E705" s="996">
        <v>0</v>
      </c>
      <c r="F705" s="894"/>
      <c r="G705" s="884"/>
    </row>
    <row r="706" spans="1:7" ht="14.25" customHeight="1" x14ac:dyDescent="0.25">
      <c r="A706" s="1942" t="s">
        <v>277</v>
      </c>
      <c r="B706" s="1602" t="s">
        <v>490</v>
      </c>
      <c r="C706" s="696" t="s">
        <v>636</v>
      </c>
      <c r="D706" s="994">
        <f>D707+D708+D709+D710</f>
        <v>13800</v>
      </c>
      <c r="E706" s="994">
        <f>E707+E708+E709+E710</f>
        <v>0</v>
      </c>
      <c r="F706" s="184"/>
    </row>
    <row r="707" spans="1:7" s="883" customFormat="1" ht="18.75" customHeight="1" x14ac:dyDescent="0.25">
      <c r="A707" s="1943"/>
      <c r="B707" s="1941"/>
      <c r="C707" s="696" t="s">
        <v>477</v>
      </c>
      <c r="D707" s="994">
        <f>D712</f>
        <v>0</v>
      </c>
      <c r="E707" s="994">
        <f>E712</f>
        <v>0</v>
      </c>
      <c r="F707" s="894"/>
      <c r="G707" s="884"/>
    </row>
    <row r="708" spans="1:7" s="883" customFormat="1" ht="14.25" customHeight="1" x14ac:dyDescent="0.25">
      <c r="A708" s="1943"/>
      <c r="B708" s="1941"/>
      <c r="C708" s="696" t="s">
        <v>478</v>
      </c>
      <c r="D708" s="994">
        <f t="shared" ref="D708:E710" si="7">D718</f>
        <v>9660</v>
      </c>
      <c r="E708" s="994">
        <f t="shared" si="7"/>
        <v>0</v>
      </c>
      <c r="F708" s="894"/>
      <c r="G708" s="884"/>
    </row>
    <row r="709" spans="1:7" s="883" customFormat="1" ht="14.25" customHeight="1" x14ac:dyDescent="0.25">
      <c r="A709" s="1943"/>
      <c r="B709" s="1941"/>
      <c r="C709" s="696" t="s">
        <v>479</v>
      </c>
      <c r="D709" s="994">
        <f t="shared" si="7"/>
        <v>50</v>
      </c>
      <c r="E709" s="994">
        <f t="shared" si="7"/>
        <v>0</v>
      </c>
      <c r="F709" s="894"/>
      <c r="G709" s="884"/>
    </row>
    <row r="710" spans="1:7" s="883" customFormat="1" ht="30.75" customHeight="1" x14ac:dyDescent="0.25">
      <c r="A710" s="1943"/>
      <c r="B710" s="1941"/>
      <c r="C710" s="1018" t="s">
        <v>480</v>
      </c>
      <c r="D710" s="1278">
        <f t="shared" si="7"/>
        <v>4090</v>
      </c>
      <c r="E710" s="1278">
        <f t="shared" si="7"/>
        <v>0</v>
      </c>
      <c r="F710" s="894"/>
      <c r="G710" s="884"/>
    </row>
    <row r="711" spans="1:7" ht="15.75" customHeight="1" x14ac:dyDescent="0.25">
      <c r="A711" s="2377" t="s">
        <v>245</v>
      </c>
      <c r="B711" s="2378" t="s">
        <v>1203</v>
      </c>
      <c r="C711" s="1209" t="s">
        <v>636</v>
      </c>
      <c r="D711" s="994">
        <f>D712+D713+D714+D715</f>
        <v>13800</v>
      </c>
      <c r="E711" s="994">
        <f>E712+E713+E714+E715</f>
        <v>0</v>
      </c>
      <c r="F711" s="184"/>
    </row>
    <row r="712" spans="1:7" s="883" customFormat="1" ht="15" customHeight="1" x14ac:dyDescent="0.25">
      <c r="A712" s="2219"/>
      <c r="B712" s="2219"/>
      <c r="C712" s="96" t="s">
        <v>477</v>
      </c>
      <c r="D712" s="996">
        <f t="shared" ref="D712:E715" si="8">D717</f>
        <v>0</v>
      </c>
      <c r="E712" s="996">
        <f t="shared" si="8"/>
        <v>0</v>
      </c>
      <c r="F712" s="894"/>
      <c r="G712" s="884"/>
    </row>
    <row r="713" spans="1:7" s="883" customFormat="1" ht="15" customHeight="1" x14ac:dyDescent="0.25">
      <c r="A713" s="2219"/>
      <c r="B713" s="2219"/>
      <c r="C713" s="96" t="s">
        <v>478</v>
      </c>
      <c r="D713" s="996">
        <f t="shared" si="8"/>
        <v>9660</v>
      </c>
      <c r="E713" s="996">
        <f t="shared" si="8"/>
        <v>0</v>
      </c>
      <c r="F713" s="894"/>
      <c r="G713" s="884"/>
    </row>
    <row r="714" spans="1:7" s="883" customFormat="1" ht="17.25" customHeight="1" x14ac:dyDescent="0.25">
      <c r="A714" s="2219"/>
      <c r="B714" s="2219"/>
      <c r="C714" s="96" t="s">
        <v>479</v>
      </c>
      <c r="D714" s="996">
        <f t="shared" si="8"/>
        <v>50</v>
      </c>
      <c r="E714" s="996">
        <f t="shared" si="8"/>
        <v>0</v>
      </c>
      <c r="F714" s="894"/>
      <c r="G714" s="884"/>
    </row>
    <row r="715" spans="1:7" s="883" customFormat="1" ht="30.75" customHeight="1" x14ac:dyDescent="0.25">
      <c r="A715" s="2219"/>
      <c r="B715" s="2219"/>
      <c r="C715" s="96" t="s">
        <v>480</v>
      </c>
      <c r="D715" s="996">
        <f t="shared" si="8"/>
        <v>4090</v>
      </c>
      <c r="E715" s="996">
        <f t="shared" si="8"/>
        <v>0</v>
      </c>
      <c r="F715" s="894"/>
      <c r="G715" s="884"/>
    </row>
    <row r="716" spans="1:7" s="883" customFormat="1" ht="19.5" customHeight="1" x14ac:dyDescent="0.25">
      <c r="A716" s="2377" t="s">
        <v>117</v>
      </c>
      <c r="B716" s="2378" t="s">
        <v>1355</v>
      </c>
      <c r="C716" s="1209" t="s">
        <v>636</v>
      </c>
      <c r="D716" s="994">
        <f>D717+D718+D719+D720</f>
        <v>13800</v>
      </c>
      <c r="E716" s="994">
        <f>E717+E718+E719+E720</f>
        <v>0</v>
      </c>
      <c r="F716" s="894"/>
      <c r="G716" s="884"/>
    </row>
    <row r="717" spans="1:7" s="883" customFormat="1" ht="19.5" customHeight="1" x14ac:dyDescent="0.25">
      <c r="A717" s="2219"/>
      <c r="B717" s="2219"/>
      <c r="C717" s="96" t="s">
        <v>477</v>
      </c>
      <c r="D717" s="996">
        <v>0</v>
      </c>
      <c r="E717" s="996">
        <v>0</v>
      </c>
      <c r="F717" s="894"/>
      <c r="G717" s="884"/>
    </row>
    <row r="718" spans="1:7" s="883" customFormat="1" ht="14.25" customHeight="1" x14ac:dyDescent="0.25">
      <c r="A718" s="2219"/>
      <c r="B718" s="2219"/>
      <c r="C718" s="96" t="s">
        <v>478</v>
      </c>
      <c r="D718" s="996">
        <v>9660</v>
      </c>
      <c r="E718" s="996">
        <v>0</v>
      </c>
      <c r="F718" s="894"/>
      <c r="G718" s="884"/>
    </row>
    <row r="719" spans="1:7" ht="15" customHeight="1" x14ac:dyDescent="0.25">
      <c r="A719" s="2219"/>
      <c r="B719" s="2219"/>
      <c r="C719" s="96" t="s">
        <v>479</v>
      </c>
      <c r="D719" s="996">
        <v>50</v>
      </c>
      <c r="E719" s="996">
        <v>0</v>
      </c>
      <c r="F719" s="184"/>
    </row>
    <row r="720" spans="1:7" ht="30.75" customHeight="1" x14ac:dyDescent="0.25">
      <c r="A720" s="2219"/>
      <c r="B720" s="2219"/>
      <c r="C720" s="96" t="s">
        <v>480</v>
      </c>
      <c r="D720" s="996">
        <v>4090</v>
      </c>
      <c r="E720" s="996">
        <v>0</v>
      </c>
      <c r="F720" s="184"/>
    </row>
    <row r="721" spans="1:6" ht="57" x14ac:dyDescent="0.25">
      <c r="A721" s="2379" t="s">
        <v>281</v>
      </c>
      <c r="B721" s="1399" t="s">
        <v>491</v>
      </c>
      <c r="C721" s="1019" t="s">
        <v>479</v>
      </c>
      <c r="D721" s="1397">
        <f>D722</f>
        <v>9475</v>
      </c>
      <c r="E721" s="1397">
        <f>E722</f>
        <v>4118.2</v>
      </c>
      <c r="F721" s="184"/>
    </row>
    <row r="722" spans="1:6" ht="45.75" customHeight="1" x14ac:dyDescent="0.25">
      <c r="A722" s="107" t="s">
        <v>283</v>
      </c>
      <c r="B722" s="983" t="s">
        <v>494</v>
      </c>
      <c r="C722" s="96" t="s">
        <v>479</v>
      </c>
      <c r="D722" s="982">
        <f>D723</f>
        <v>9475</v>
      </c>
      <c r="E722" s="1387">
        <f>E723</f>
        <v>4118.2</v>
      </c>
      <c r="F722" s="184"/>
    </row>
    <row r="723" spans="1:6" ht="61.5" customHeight="1" x14ac:dyDescent="0.25">
      <c r="A723" s="984" t="s">
        <v>632</v>
      </c>
      <c r="B723" s="977" t="s">
        <v>1356</v>
      </c>
      <c r="C723" s="96" t="s">
        <v>479</v>
      </c>
      <c r="D723" s="982">
        <v>9475</v>
      </c>
      <c r="E723" s="982">
        <v>4118.2</v>
      </c>
      <c r="F723" s="184"/>
    </row>
    <row r="724" spans="1:6" ht="64.5" customHeight="1" x14ac:dyDescent="0.25">
      <c r="A724" s="1328" t="s">
        <v>292</v>
      </c>
      <c r="B724" s="1329" t="s">
        <v>497</v>
      </c>
      <c r="C724" s="1018" t="s">
        <v>480</v>
      </c>
      <c r="D724" s="1401">
        <f>D725</f>
        <v>263050</v>
      </c>
      <c r="E724" s="1401">
        <f>E725</f>
        <v>66543</v>
      </c>
      <c r="F724" s="184"/>
    </row>
    <row r="725" spans="1:6" ht="38.25" customHeight="1" x14ac:dyDescent="0.25">
      <c r="A725" s="1227" t="s">
        <v>782</v>
      </c>
      <c r="B725" s="1420" t="s">
        <v>1357</v>
      </c>
      <c r="C725" s="253"/>
      <c r="D725" s="1401">
        <f>D726+D732</f>
        <v>263050</v>
      </c>
      <c r="E725" s="1401">
        <f>E726+E732</f>
        <v>66543</v>
      </c>
      <c r="F725" s="184"/>
    </row>
    <row r="726" spans="1:6" ht="29.25" x14ac:dyDescent="0.25">
      <c r="A726" s="984" t="s">
        <v>227</v>
      </c>
      <c r="B726" s="1207" t="s">
        <v>500</v>
      </c>
      <c r="C726" s="1209" t="s">
        <v>480</v>
      </c>
      <c r="D726" s="1284">
        <f>D727+D728+D729+D730+D731</f>
        <v>238300</v>
      </c>
      <c r="E726" s="1284">
        <f>E727+E728+E729+E730+E731</f>
        <v>51418</v>
      </c>
      <c r="F726" s="184"/>
    </row>
    <row r="727" spans="1:6" ht="30" x14ac:dyDescent="0.25">
      <c r="A727" s="984" t="s">
        <v>561</v>
      </c>
      <c r="B727" s="1208" t="s">
        <v>501</v>
      </c>
      <c r="C727" s="96" t="s">
        <v>480</v>
      </c>
      <c r="D727" s="1283">
        <v>175000</v>
      </c>
      <c r="E727" s="1286">
        <v>9678</v>
      </c>
      <c r="F727" s="184"/>
    </row>
    <row r="728" spans="1:6" ht="30" x14ac:dyDescent="0.25">
      <c r="A728" s="984" t="s">
        <v>562</v>
      </c>
      <c r="B728" s="1208" t="s">
        <v>502</v>
      </c>
      <c r="C728" s="96" t="s">
        <v>480</v>
      </c>
      <c r="D728" s="1283">
        <v>26000</v>
      </c>
      <c r="E728" s="1286">
        <v>0</v>
      </c>
      <c r="F728" s="184"/>
    </row>
    <row r="729" spans="1:6" ht="30" x14ac:dyDescent="0.25">
      <c r="A729" s="984" t="s">
        <v>563</v>
      </c>
      <c r="B729" s="1208" t="s">
        <v>503</v>
      </c>
      <c r="C729" s="96" t="s">
        <v>480</v>
      </c>
      <c r="D729" s="1283">
        <v>3800</v>
      </c>
      <c r="E729" s="1286">
        <v>3020</v>
      </c>
      <c r="F729" s="184"/>
    </row>
    <row r="730" spans="1:6" ht="30" x14ac:dyDescent="0.25">
      <c r="A730" s="151" t="s">
        <v>842</v>
      </c>
      <c r="B730" s="1208" t="s">
        <v>504</v>
      </c>
      <c r="C730" s="96" t="s">
        <v>480</v>
      </c>
      <c r="D730" s="1283">
        <v>27000</v>
      </c>
      <c r="E730" s="1286">
        <v>36720</v>
      </c>
      <c r="F730" s="184"/>
    </row>
    <row r="731" spans="1:6" ht="30" x14ac:dyDescent="0.25">
      <c r="A731" s="151" t="s">
        <v>843</v>
      </c>
      <c r="B731" s="1208" t="s">
        <v>505</v>
      </c>
      <c r="C731" s="96" t="s">
        <v>480</v>
      </c>
      <c r="D731" s="1283">
        <v>6500</v>
      </c>
      <c r="E731" s="1286">
        <v>2000</v>
      </c>
      <c r="F731" s="184"/>
    </row>
    <row r="732" spans="1:6" ht="28.5" x14ac:dyDescent="0.25">
      <c r="A732" s="1287" t="s">
        <v>230</v>
      </c>
      <c r="B732" s="1420" t="s">
        <v>507</v>
      </c>
      <c r="C732" s="253" t="s">
        <v>480</v>
      </c>
      <c r="D732" s="1401">
        <f>D733+D734+D735+D736+D737+D738</f>
        <v>24750</v>
      </c>
      <c r="E732" s="1401">
        <f>E733+E734+E735+E736+E737+E738</f>
        <v>15125</v>
      </c>
      <c r="F732" s="184"/>
    </row>
    <row r="733" spans="1:6" ht="30" x14ac:dyDescent="0.25">
      <c r="A733" s="151" t="s">
        <v>550</v>
      </c>
      <c r="B733" s="1208" t="s">
        <v>508</v>
      </c>
      <c r="C733" s="1187" t="s">
        <v>480</v>
      </c>
      <c r="D733" s="1283">
        <v>0</v>
      </c>
      <c r="E733" s="1286">
        <v>0</v>
      </c>
      <c r="F733" s="184"/>
    </row>
    <row r="734" spans="1:6" ht="30" x14ac:dyDescent="0.25">
      <c r="A734" s="151" t="s">
        <v>551</v>
      </c>
      <c r="B734" s="1208" t="s">
        <v>509</v>
      </c>
      <c r="C734" s="1187" t="s">
        <v>480</v>
      </c>
      <c r="D734" s="1283">
        <v>0</v>
      </c>
      <c r="E734" s="1286">
        <v>0</v>
      </c>
      <c r="F734" s="184"/>
    </row>
    <row r="735" spans="1:6" ht="45" x14ac:dyDescent="0.25">
      <c r="A735" s="151" t="s">
        <v>552</v>
      </c>
      <c r="B735" s="1208" t="s">
        <v>510</v>
      </c>
      <c r="C735" s="1187" t="s">
        <v>480</v>
      </c>
      <c r="D735" s="1283">
        <v>11500</v>
      </c>
      <c r="E735" s="1286">
        <v>15000</v>
      </c>
      <c r="F735" s="184"/>
    </row>
    <row r="736" spans="1:6" ht="30" x14ac:dyDescent="0.25">
      <c r="A736" s="151" t="s">
        <v>553</v>
      </c>
      <c r="B736" s="1208" t="s">
        <v>511</v>
      </c>
      <c r="C736" s="1187" t="s">
        <v>480</v>
      </c>
      <c r="D736" s="1283">
        <v>5000</v>
      </c>
      <c r="E736" s="1286">
        <v>0</v>
      </c>
      <c r="F736" s="184"/>
    </row>
    <row r="737" spans="1:7" ht="30" x14ac:dyDescent="0.25">
      <c r="A737" s="151" t="s">
        <v>554</v>
      </c>
      <c r="B737" s="1208" t="s">
        <v>503</v>
      </c>
      <c r="C737" s="1187" t="s">
        <v>480</v>
      </c>
      <c r="D737" s="1283">
        <v>250</v>
      </c>
      <c r="E737" s="1286">
        <v>125</v>
      </c>
      <c r="F737" s="184"/>
    </row>
    <row r="738" spans="1:7" ht="30" x14ac:dyDescent="0.25">
      <c r="A738" s="151" t="s">
        <v>555</v>
      </c>
      <c r="B738" s="1208" t="s">
        <v>512</v>
      </c>
      <c r="C738" s="1187" t="s">
        <v>480</v>
      </c>
      <c r="D738" s="1283">
        <v>8000</v>
      </c>
      <c r="E738" s="1286">
        <v>0</v>
      </c>
      <c r="F738" s="184"/>
    </row>
    <row r="739" spans="1:7" s="883" customFormat="1" x14ac:dyDescent="0.25">
      <c r="A739" s="1886" t="s">
        <v>378</v>
      </c>
      <c r="B739" s="1602" t="s">
        <v>844</v>
      </c>
      <c r="C739" s="253" t="s">
        <v>636</v>
      </c>
      <c r="D739" s="1284">
        <f>D740+D741+D742</f>
        <v>24614.410000000003</v>
      </c>
      <c r="E739" s="1284">
        <f>E740+E741+E742</f>
        <v>9270</v>
      </c>
      <c r="F739" s="894"/>
      <c r="G739" s="884"/>
    </row>
    <row r="740" spans="1:7" ht="17.25" customHeight="1" x14ac:dyDescent="0.25">
      <c r="A740" s="1887"/>
      <c r="B740" s="1884"/>
      <c r="C740" s="253" t="s">
        <v>477</v>
      </c>
      <c r="D740" s="393">
        <f>D750</f>
        <v>0</v>
      </c>
      <c r="E740" s="393">
        <f>E750</f>
        <v>0</v>
      </c>
      <c r="F740" s="184"/>
    </row>
    <row r="741" spans="1:7" ht="27.75" customHeight="1" x14ac:dyDescent="0.25">
      <c r="A741" s="1887"/>
      <c r="B741" s="1884"/>
      <c r="C741" s="253" t="s">
        <v>498</v>
      </c>
      <c r="D741" s="392">
        <f>D749+D751</f>
        <v>24167.690000000002</v>
      </c>
      <c r="E741" s="392">
        <f>E749+E751</f>
        <v>8962.7099999999991</v>
      </c>
      <c r="F741" s="184"/>
    </row>
    <row r="742" spans="1:7" ht="18" customHeight="1" x14ac:dyDescent="0.25">
      <c r="A742" s="1888"/>
      <c r="B742" s="1885"/>
      <c r="C742" s="1288" t="s">
        <v>479</v>
      </c>
      <c r="D742" s="999">
        <f>D744</f>
        <v>446.72</v>
      </c>
      <c r="E742" s="999">
        <f>E744</f>
        <v>307.29000000000002</v>
      </c>
      <c r="F742" s="184"/>
    </row>
    <row r="743" spans="1:7" s="883" customFormat="1" ht="51" customHeight="1" x14ac:dyDescent="0.25">
      <c r="A743" s="1003" t="s">
        <v>237</v>
      </c>
      <c r="B743" s="1303" t="s">
        <v>1358</v>
      </c>
      <c r="C743" s="253"/>
      <c r="D743" s="392"/>
      <c r="E743" s="391"/>
      <c r="F743" s="894"/>
      <c r="G743" s="884"/>
    </row>
    <row r="744" spans="1:7" ht="30" x14ac:dyDescent="0.25">
      <c r="A744" s="984" t="s">
        <v>83</v>
      </c>
      <c r="B744" s="977" t="s">
        <v>1359</v>
      </c>
      <c r="C744" s="96" t="s">
        <v>479</v>
      </c>
      <c r="D744" s="388">
        <f>D745+D746+D747+D748</f>
        <v>446.72</v>
      </c>
      <c r="E744" s="388">
        <f>E745+E746+E747+E748</f>
        <v>307.29000000000002</v>
      </c>
      <c r="F744" s="184"/>
    </row>
    <row r="745" spans="1:7" ht="44.25" customHeight="1" x14ac:dyDescent="0.25">
      <c r="A745" s="984" t="s">
        <v>1219</v>
      </c>
      <c r="B745" s="977" t="s">
        <v>515</v>
      </c>
      <c r="C745" s="96" t="s">
        <v>479</v>
      </c>
      <c r="D745" s="388">
        <v>90</v>
      </c>
      <c r="E745" s="388">
        <v>17.29</v>
      </c>
      <c r="F745" s="184"/>
    </row>
    <row r="746" spans="1:7" ht="45" x14ac:dyDescent="0.25">
      <c r="A746" s="984" t="s">
        <v>1220</v>
      </c>
      <c r="B746" s="1000" t="s">
        <v>1360</v>
      </c>
      <c r="C746" s="96" t="s">
        <v>479</v>
      </c>
      <c r="D746" s="386">
        <v>290</v>
      </c>
      <c r="E746" s="386">
        <v>290</v>
      </c>
      <c r="F746" s="184"/>
    </row>
    <row r="747" spans="1:7" ht="45" x14ac:dyDescent="0.25">
      <c r="A747" s="984" t="s">
        <v>1221</v>
      </c>
      <c r="B747" s="977" t="s">
        <v>517</v>
      </c>
      <c r="C747" s="96" t="s">
        <v>479</v>
      </c>
      <c r="D747" s="386">
        <v>60</v>
      </c>
      <c r="E747" s="387">
        <v>0</v>
      </c>
      <c r="F747" s="184"/>
    </row>
    <row r="748" spans="1:7" s="883" customFormat="1" ht="30" x14ac:dyDescent="0.25">
      <c r="A748" s="984" t="s">
        <v>1447</v>
      </c>
      <c r="B748" s="977" t="s">
        <v>1448</v>
      </c>
      <c r="C748" s="96" t="s">
        <v>479</v>
      </c>
      <c r="D748" s="386">
        <v>6.72</v>
      </c>
      <c r="E748" s="386">
        <v>0</v>
      </c>
      <c r="F748" s="894"/>
      <c r="G748" s="884"/>
    </row>
    <row r="749" spans="1:7" ht="64.5" customHeight="1" x14ac:dyDescent="0.25">
      <c r="A749" s="984" t="s">
        <v>84</v>
      </c>
      <c r="B749" s="977" t="s">
        <v>1361</v>
      </c>
      <c r="C749" s="96" t="s">
        <v>478</v>
      </c>
      <c r="D749" s="389">
        <v>2028.92</v>
      </c>
      <c r="E749" s="389">
        <v>918.23</v>
      </c>
      <c r="F749" s="184"/>
    </row>
    <row r="750" spans="1:7" ht="91.5" customHeight="1" x14ac:dyDescent="0.25">
      <c r="A750" s="984" t="s">
        <v>814</v>
      </c>
      <c r="B750" s="977" t="s">
        <v>520</v>
      </c>
      <c r="C750" s="96" t="s">
        <v>477</v>
      </c>
      <c r="D750" s="389">
        <v>0</v>
      </c>
      <c r="E750" s="390">
        <v>0</v>
      </c>
      <c r="F750" s="184"/>
    </row>
    <row r="751" spans="1:7" ht="74.25" customHeight="1" x14ac:dyDescent="0.25">
      <c r="A751" s="984" t="s">
        <v>815</v>
      </c>
      <c r="B751" s="977" t="s">
        <v>1362</v>
      </c>
      <c r="C751" s="96" t="s">
        <v>478</v>
      </c>
      <c r="D751" s="389">
        <f>D752+D753+D754+D755</f>
        <v>22138.77</v>
      </c>
      <c r="E751" s="389">
        <f>E752+E753+E754+E755</f>
        <v>8044.48</v>
      </c>
      <c r="F751" s="184"/>
    </row>
    <row r="752" spans="1:7" s="883" customFormat="1" ht="54" customHeight="1" x14ac:dyDescent="0.25">
      <c r="A752" s="984" t="s">
        <v>1222</v>
      </c>
      <c r="B752" s="977" t="s">
        <v>433</v>
      </c>
      <c r="C752" s="96" t="s">
        <v>478</v>
      </c>
      <c r="D752" s="389">
        <v>15875.89</v>
      </c>
      <c r="E752" s="390">
        <v>6192.61</v>
      </c>
      <c r="F752" s="894"/>
      <c r="G752" s="884"/>
    </row>
    <row r="753" spans="1:7" s="883" customFormat="1" ht="36" customHeight="1" x14ac:dyDescent="0.25">
      <c r="A753" s="984" t="s">
        <v>1223</v>
      </c>
      <c r="B753" s="977" t="s">
        <v>1213</v>
      </c>
      <c r="C753" s="96" t="s">
        <v>478</v>
      </c>
      <c r="D753" s="389">
        <v>0</v>
      </c>
      <c r="E753" s="390">
        <v>0</v>
      </c>
      <c r="F753" s="894"/>
      <c r="G753" s="884"/>
    </row>
    <row r="754" spans="1:7" x14ac:dyDescent="0.25">
      <c r="A754" s="984" t="s">
        <v>1224</v>
      </c>
      <c r="B754" s="152" t="s">
        <v>436</v>
      </c>
      <c r="C754" s="96" t="s">
        <v>478</v>
      </c>
      <c r="D754" s="1001">
        <v>6262.88</v>
      </c>
      <c r="E754" s="1002">
        <v>1851.87</v>
      </c>
      <c r="F754" s="184"/>
    </row>
    <row r="755" spans="1:7" s="883" customFormat="1" ht="66" customHeight="1" x14ac:dyDescent="0.25">
      <c r="A755" s="984" t="s">
        <v>1225</v>
      </c>
      <c r="B755" s="810" t="s">
        <v>1363</v>
      </c>
      <c r="C755" s="96" t="s">
        <v>478</v>
      </c>
      <c r="D755" s="1001">
        <v>0</v>
      </c>
      <c r="E755" s="1002">
        <v>0</v>
      </c>
      <c r="F755" s="894"/>
      <c r="G755" s="884"/>
    </row>
    <row r="756" spans="1:7" ht="42.75" x14ac:dyDescent="0.25">
      <c r="A756" s="1004" t="s">
        <v>277</v>
      </c>
      <c r="B756" s="983" t="s">
        <v>845</v>
      </c>
      <c r="C756" s="696" t="s">
        <v>479</v>
      </c>
      <c r="D756" s="1005">
        <f>D757+D759+D761</f>
        <v>286</v>
      </c>
      <c r="E756" s="1005">
        <f>E757+E759+E761</f>
        <v>0</v>
      </c>
      <c r="F756" s="184"/>
    </row>
    <row r="757" spans="1:7" s="883" customFormat="1" ht="22.5" customHeight="1" x14ac:dyDescent="0.25">
      <c r="A757" s="1004" t="s">
        <v>1365</v>
      </c>
      <c r="B757" s="983" t="s">
        <v>1364</v>
      </c>
      <c r="C757" s="696" t="s">
        <v>479</v>
      </c>
      <c r="D757" s="1005">
        <f>D758</f>
        <v>96</v>
      </c>
      <c r="E757" s="1005">
        <f>E758</f>
        <v>0</v>
      </c>
      <c r="F757" s="894"/>
      <c r="G757" s="884"/>
    </row>
    <row r="758" spans="1:7" ht="45" x14ac:dyDescent="0.25">
      <c r="A758" s="984" t="s">
        <v>117</v>
      </c>
      <c r="B758" s="152" t="s">
        <v>441</v>
      </c>
      <c r="C758" s="96" t="s">
        <v>479</v>
      </c>
      <c r="D758" s="987">
        <v>96</v>
      </c>
      <c r="E758" s="988">
        <v>0</v>
      </c>
      <c r="F758" s="184"/>
    </row>
    <row r="759" spans="1:7" s="883" customFormat="1" ht="42.75" x14ac:dyDescent="0.25">
      <c r="A759" s="107" t="s">
        <v>786</v>
      </c>
      <c r="B759" s="1006" t="s">
        <v>1366</v>
      </c>
      <c r="C759" s="96" t="s">
        <v>479</v>
      </c>
      <c r="D759" s="1005">
        <f>D760</f>
        <v>190</v>
      </c>
      <c r="E759" s="1005">
        <f>E760</f>
        <v>0</v>
      </c>
      <c r="F759" s="894"/>
      <c r="G759" s="884"/>
    </row>
    <row r="760" spans="1:7" ht="47.25" customHeight="1" x14ac:dyDescent="0.25">
      <c r="A760" s="984" t="s">
        <v>129</v>
      </c>
      <c r="B760" s="152" t="s">
        <v>443</v>
      </c>
      <c r="C760" s="96" t="s">
        <v>479</v>
      </c>
      <c r="D760" s="987">
        <v>190</v>
      </c>
      <c r="E760" s="988">
        <v>0</v>
      </c>
      <c r="F760" s="184"/>
    </row>
    <row r="761" spans="1:7" s="883" customFormat="1" ht="42.75" x14ac:dyDescent="0.25">
      <c r="A761" s="1007" t="s">
        <v>1367</v>
      </c>
      <c r="B761" s="1006" t="s">
        <v>1368</v>
      </c>
      <c r="C761" s="1018" t="s">
        <v>479</v>
      </c>
      <c r="D761" s="1008">
        <f>D762</f>
        <v>0</v>
      </c>
      <c r="E761" s="1008">
        <f>E762</f>
        <v>0</v>
      </c>
      <c r="F761" s="894"/>
      <c r="G761" s="884"/>
    </row>
    <row r="762" spans="1:7" s="883" customFormat="1" ht="30" customHeight="1" x14ac:dyDescent="0.25">
      <c r="A762" s="1330" t="s">
        <v>137</v>
      </c>
      <c r="B762" s="1199" t="s">
        <v>1369</v>
      </c>
      <c r="C762" s="1331" t="s">
        <v>479</v>
      </c>
      <c r="D762" s="740">
        <v>0</v>
      </c>
      <c r="E762" s="740">
        <v>0</v>
      </c>
      <c r="F762" s="894"/>
      <c r="G762" s="884"/>
    </row>
    <row r="763" spans="1:7" ht="31.5" customHeight="1" x14ac:dyDescent="0.25">
      <c r="A763" s="2380" t="s">
        <v>1498</v>
      </c>
      <c r="B763" s="2105"/>
      <c r="C763" s="2105"/>
      <c r="D763" s="2105"/>
      <c r="E763" s="2105"/>
    </row>
    <row r="764" spans="1:7" ht="81.75" customHeight="1" x14ac:dyDescent="0.25">
      <c r="A764" s="1428" t="s">
        <v>543</v>
      </c>
      <c r="B764" s="1428" t="s">
        <v>1236</v>
      </c>
      <c r="C764" s="1416" t="s">
        <v>560</v>
      </c>
      <c r="D764" s="1409" t="s">
        <v>581</v>
      </c>
      <c r="E764" s="2381" t="s">
        <v>580</v>
      </c>
    </row>
    <row r="765" spans="1:7" ht="15.75" customHeight="1" x14ac:dyDescent="0.25">
      <c r="A765" s="1411">
        <v>1</v>
      </c>
      <c r="B765" s="1411">
        <v>2</v>
      </c>
      <c r="C765" s="1411">
        <v>3</v>
      </c>
      <c r="D765" s="1411">
        <v>4</v>
      </c>
      <c r="E765" s="1411">
        <v>5</v>
      </c>
    </row>
    <row r="766" spans="1:7" s="883" customFormat="1" ht="19.5" customHeight="1" x14ac:dyDescent="0.25">
      <c r="A766" s="2070" t="s">
        <v>201</v>
      </c>
      <c r="B766" s="2071"/>
      <c r="C766" s="959" t="s">
        <v>636</v>
      </c>
      <c r="D766" s="1032">
        <f>D767+D768+D769</f>
        <v>6533.96</v>
      </c>
      <c r="E766" s="1032">
        <f>E767+E768+E769</f>
        <v>2912.41</v>
      </c>
      <c r="F766" s="747"/>
      <c r="G766" s="884"/>
    </row>
    <row r="767" spans="1:7" ht="14.45" customHeight="1" x14ac:dyDescent="0.25">
      <c r="A767" s="2072"/>
      <c r="B767" s="2073"/>
      <c r="C767" s="989" t="s">
        <v>477</v>
      </c>
      <c r="D767" s="1030">
        <v>0</v>
      </c>
      <c r="E767" s="1031">
        <v>0</v>
      </c>
    </row>
    <row r="768" spans="1:7" x14ac:dyDescent="0.25">
      <c r="A768" s="2072"/>
      <c r="B768" s="2073"/>
      <c r="C768" s="989" t="s">
        <v>478</v>
      </c>
      <c r="D768" s="1030">
        <v>0</v>
      </c>
      <c r="E768" s="1031">
        <v>0</v>
      </c>
    </row>
    <row r="769" spans="1:7" x14ac:dyDescent="0.25">
      <c r="A769" s="2074"/>
      <c r="B769" s="2075"/>
      <c r="C769" s="989" t="s">
        <v>479</v>
      </c>
      <c r="D769" s="1030">
        <f>D770+D773</f>
        <v>6533.96</v>
      </c>
      <c r="E769" s="1030">
        <f>E770+E773</f>
        <v>2912.41</v>
      </c>
    </row>
    <row r="770" spans="1:7" ht="50.25" customHeight="1" x14ac:dyDescent="0.25">
      <c r="A770" s="1023">
        <v>1</v>
      </c>
      <c r="B770" s="976" t="s">
        <v>449</v>
      </c>
      <c r="C770" s="989" t="s">
        <v>479</v>
      </c>
      <c r="D770" s="1025">
        <f>D771+D772</f>
        <v>5442</v>
      </c>
      <c r="E770" s="1025">
        <f>E771+E772</f>
        <v>2225</v>
      </c>
    </row>
    <row r="771" spans="1:7" s="883" customFormat="1" ht="50.25" customHeight="1" x14ac:dyDescent="0.25">
      <c r="A771" s="1436" t="s">
        <v>227</v>
      </c>
      <c r="B771" s="1210" t="s">
        <v>1580</v>
      </c>
      <c r="C771" s="975" t="s">
        <v>479</v>
      </c>
      <c r="D771" s="1027">
        <v>992</v>
      </c>
      <c r="E771" s="1437">
        <v>0</v>
      </c>
      <c r="F771" s="747"/>
      <c r="G771" s="884"/>
    </row>
    <row r="772" spans="1:7" ht="51.75" customHeight="1" x14ac:dyDescent="0.25">
      <c r="A772" s="1436" t="s">
        <v>230</v>
      </c>
      <c r="B772" s="640" t="s">
        <v>1246</v>
      </c>
      <c r="C772" s="961" t="s">
        <v>1371</v>
      </c>
      <c r="D772" s="1026">
        <v>4450</v>
      </c>
      <c r="E772" s="1026">
        <v>2225</v>
      </c>
    </row>
    <row r="773" spans="1:7" s="376" customFormat="1" ht="40.5" customHeight="1" x14ac:dyDescent="0.25">
      <c r="A773" s="1023">
        <v>2</v>
      </c>
      <c r="B773" s="374" t="s">
        <v>447</v>
      </c>
      <c r="C773" s="972" t="s">
        <v>1371</v>
      </c>
      <c r="D773" s="1028">
        <f>D774+D775</f>
        <v>1091.96</v>
      </c>
      <c r="E773" s="1029">
        <f>E774+E775</f>
        <v>687.41</v>
      </c>
      <c r="F773" s="375"/>
      <c r="G773" s="33"/>
    </row>
    <row r="774" spans="1:7" ht="37.5" customHeight="1" x14ac:dyDescent="0.25">
      <c r="A774" s="1024" t="s">
        <v>237</v>
      </c>
      <c r="B774" s="1022" t="s">
        <v>1247</v>
      </c>
      <c r="C774" s="975" t="s">
        <v>13</v>
      </c>
      <c r="D774" s="1027">
        <v>1000</v>
      </c>
      <c r="E774" s="1027">
        <v>650</v>
      </c>
    </row>
    <row r="775" spans="1:7" ht="209.25" customHeight="1" x14ac:dyDescent="0.25">
      <c r="A775" s="967" t="s">
        <v>585</v>
      </c>
      <c r="B775" s="978" t="s">
        <v>1248</v>
      </c>
      <c r="C775" s="975" t="s">
        <v>13</v>
      </c>
      <c r="D775" s="1027">
        <v>91.96</v>
      </c>
      <c r="E775" s="1027">
        <v>37.409999999999997</v>
      </c>
    </row>
    <row r="776" spans="1:7" ht="49.5" customHeight="1" thickBot="1" x14ac:dyDescent="0.3">
      <c r="A776" s="1932" t="s">
        <v>1509</v>
      </c>
      <c r="B776" s="1933"/>
      <c r="C776" s="1933"/>
      <c r="D776" s="1933"/>
      <c r="E776" s="1934"/>
    </row>
    <row r="777" spans="1:7" ht="81.75" customHeight="1" x14ac:dyDescent="0.25">
      <c r="A777" s="1332"/>
      <c r="B777" s="1333" t="s">
        <v>1236</v>
      </c>
      <c r="C777" s="1429" t="s">
        <v>560</v>
      </c>
      <c r="D777" s="1404" t="s">
        <v>581</v>
      </c>
      <c r="E777" s="1430" t="s">
        <v>580</v>
      </c>
    </row>
    <row r="778" spans="1:7" ht="19.5" customHeight="1" x14ac:dyDescent="0.25">
      <c r="A778" s="882">
        <v>1</v>
      </c>
      <c r="B778" s="882">
        <v>2</v>
      </c>
      <c r="C778" s="882">
        <v>3</v>
      </c>
      <c r="D778" s="882">
        <v>4</v>
      </c>
      <c r="E778" s="882">
        <v>5</v>
      </c>
    </row>
    <row r="779" spans="1:7" ht="27.75" customHeight="1" x14ac:dyDescent="0.25">
      <c r="A779" s="1935" t="s">
        <v>201</v>
      </c>
      <c r="B779" s="1936"/>
      <c r="C779" s="1034" t="s">
        <v>636</v>
      </c>
      <c r="D779" s="121">
        <f>D780+D781+D782</f>
        <v>6950</v>
      </c>
      <c r="E779" s="121">
        <f>E780+E781+E782</f>
        <v>2086.92</v>
      </c>
    </row>
    <row r="780" spans="1:7" x14ac:dyDescent="0.25">
      <c r="A780" s="1937"/>
      <c r="B780" s="1938"/>
      <c r="C780" s="1035" t="s">
        <v>477</v>
      </c>
      <c r="D780" s="192">
        <v>0</v>
      </c>
      <c r="E780" s="167">
        <v>0</v>
      </c>
    </row>
    <row r="781" spans="1:7" ht="13.9" customHeight="1" x14ac:dyDescent="0.25">
      <c r="A781" s="1939"/>
      <c r="B781" s="1940"/>
      <c r="C781" s="1036" t="s">
        <v>478</v>
      </c>
      <c r="D781" s="166">
        <v>0</v>
      </c>
      <c r="E781" s="193">
        <v>0</v>
      </c>
    </row>
    <row r="782" spans="1:7" ht="21" customHeight="1" x14ac:dyDescent="0.25">
      <c r="A782" s="1033"/>
      <c r="B782" s="499" t="s">
        <v>1373</v>
      </c>
      <c r="C782" s="1036" t="s">
        <v>1372</v>
      </c>
      <c r="D782" s="166">
        <f>D786+D790+D794</f>
        <v>6950</v>
      </c>
      <c r="E782" s="166">
        <f>E786+E790+E794</f>
        <v>2086.92</v>
      </c>
    </row>
    <row r="783" spans="1:7" x14ac:dyDescent="0.25">
      <c r="A783" s="1595" t="s">
        <v>546</v>
      </c>
      <c r="B783" s="1896" t="s">
        <v>540</v>
      </c>
      <c r="C783" s="1034" t="s">
        <v>636</v>
      </c>
      <c r="D783" s="166">
        <f>D784+D785+D786</f>
        <v>5800</v>
      </c>
      <c r="E783" s="166">
        <f>E784+E785+E786</f>
        <v>2086.92</v>
      </c>
    </row>
    <row r="784" spans="1:7" x14ac:dyDescent="0.25">
      <c r="A784" s="1822"/>
      <c r="B784" s="1585"/>
      <c r="C784" s="1037" t="s">
        <v>477</v>
      </c>
      <c r="D784" s="168">
        <v>0</v>
      </c>
      <c r="E784" s="170">
        <v>0</v>
      </c>
    </row>
    <row r="785" spans="1:7" ht="13.9" customHeight="1" x14ac:dyDescent="0.25">
      <c r="A785" s="1822"/>
      <c r="B785" s="1585"/>
      <c r="C785" s="1038" t="s">
        <v>478</v>
      </c>
      <c r="D785" s="168">
        <v>0</v>
      </c>
      <c r="E785" s="170">
        <v>0</v>
      </c>
    </row>
    <row r="786" spans="1:7" ht="15" customHeight="1" x14ac:dyDescent="0.25">
      <c r="A786" s="1596"/>
      <c r="B786" s="1586"/>
      <c r="C786" s="1038" t="s">
        <v>1372</v>
      </c>
      <c r="D786" s="168">
        <v>5800</v>
      </c>
      <c r="E786" s="170">
        <v>2086.92</v>
      </c>
    </row>
    <row r="787" spans="1:7" x14ac:dyDescent="0.25">
      <c r="A787" s="1904" t="s">
        <v>80</v>
      </c>
      <c r="B787" s="1896" t="s">
        <v>541</v>
      </c>
      <c r="C787" s="1034" t="s">
        <v>636</v>
      </c>
      <c r="D787" s="166">
        <f>D788+D789+D790</f>
        <v>1000</v>
      </c>
      <c r="E787" s="166">
        <f>E788+E789+E790</f>
        <v>0</v>
      </c>
    </row>
    <row r="788" spans="1:7" x14ac:dyDescent="0.25">
      <c r="A788" s="1822"/>
      <c r="B788" s="1897"/>
      <c r="C788" s="1037" t="s">
        <v>477</v>
      </c>
      <c r="D788" s="168">
        <v>0</v>
      </c>
      <c r="E788" s="170">
        <v>0</v>
      </c>
    </row>
    <row r="789" spans="1:7" x14ac:dyDescent="0.25">
      <c r="A789" s="1822"/>
      <c r="B789" s="1897"/>
      <c r="C789" s="1038" t="s">
        <v>478</v>
      </c>
      <c r="D789" s="168">
        <v>0</v>
      </c>
      <c r="E789" s="170">
        <v>0</v>
      </c>
    </row>
    <row r="790" spans="1:7" x14ac:dyDescent="0.25">
      <c r="A790" s="1596"/>
      <c r="B790" s="1898"/>
      <c r="C790" s="1038" t="s">
        <v>1372</v>
      </c>
      <c r="D790" s="168">
        <v>1000</v>
      </c>
      <c r="E790" s="170">
        <v>0</v>
      </c>
    </row>
    <row r="791" spans="1:7" x14ac:dyDescent="0.25">
      <c r="A791" s="1595" t="s">
        <v>115</v>
      </c>
      <c r="B791" s="1896" t="s">
        <v>1244</v>
      </c>
      <c r="C791" s="1034" t="s">
        <v>636</v>
      </c>
      <c r="D791" s="166">
        <f>D792+D793+D794</f>
        <v>150</v>
      </c>
      <c r="E791" s="166">
        <f>E792+E793+E794</f>
        <v>0</v>
      </c>
    </row>
    <row r="792" spans="1:7" x14ac:dyDescent="0.25">
      <c r="A792" s="1822"/>
      <c r="B792" s="1897"/>
      <c r="C792" s="1037" t="s">
        <v>477</v>
      </c>
      <c r="D792" s="1039">
        <v>0</v>
      </c>
      <c r="E792" s="1039">
        <v>0</v>
      </c>
    </row>
    <row r="793" spans="1:7" s="883" customFormat="1" x14ac:dyDescent="0.25">
      <c r="A793" s="1822"/>
      <c r="B793" s="1897"/>
      <c r="C793" s="1038" t="s">
        <v>478</v>
      </c>
      <c r="D793" s="168">
        <v>0</v>
      </c>
      <c r="E793" s="168">
        <v>0</v>
      </c>
      <c r="F793" s="747"/>
      <c r="G793" s="884"/>
    </row>
    <row r="794" spans="1:7" s="883" customFormat="1" ht="15.75" thickBot="1" x14ac:dyDescent="0.3">
      <c r="A794" s="1905"/>
      <c r="B794" s="1898"/>
      <c r="C794" s="1038" t="s">
        <v>1372</v>
      </c>
      <c r="D794" s="168">
        <v>150</v>
      </c>
      <c r="E794" s="168">
        <v>0</v>
      </c>
      <c r="F794" s="747"/>
      <c r="G794" s="884"/>
    </row>
    <row r="795" spans="1:7" ht="54" customHeight="1" thickBot="1" x14ac:dyDescent="0.3">
      <c r="A795" s="1932" t="s">
        <v>1374</v>
      </c>
      <c r="B795" s="2196"/>
      <c r="C795" s="2196"/>
      <c r="D795" s="2196"/>
      <c r="E795" s="2389"/>
    </row>
    <row r="796" spans="1:7" ht="78" customHeight="1" x14ac:dyDescent="0.25">
      <c r="A796" s="1332"/>
      <c r="B796" s="1333" t="s">
        <v>1236</v>
      </c>
      <c r="C796" s="1427" t="s">
        <v>560</v>
      </c>
      <c r="D796" s="1403" t="s">
        <v>581</v>
      </c>
      <c r="E796" s="1427" t="s">
        <v>580</v>
      </c>
    </row>
    <row r="797" spans="1:7" ht="19.5" customHeight="1" x14ac:dyDescent="0.25">
      <c r="A797" s="1334">
        <v>1</v>
      </c>
      <c r="B797" s="1335">
        <v>2</v>
      </c>
      <c r="C797" s="882">
        <v>3</v>
      </c>
      <c r="D797" s="1335">
        <v>4</v>
      </c>
      <c r="E797" s="882">
        <v>5</v>
      </c>
    </row>
    <row r="798" spans="1:7" ht="13.5" customHeight="1" x14ac:dyDescent="0.25">
      <c r="A798" s="1862" t="s">
        <v>201</v>
      </c>
      <c r="B798" s="1863"/>
      <c r="C798" s="882" t="s">
        <v>636</v>
      </c>
      <c r="D798" s="1041">
        <f>D799+D800+D801</f>
        <v>30.35</v>
      </c>
      <c r="E798" s="1041">
        <f>E799+E800+E801</f>
        <v>0</v>
      </c>
    </row>
    <row r="799" spans="1:7" s="883" customFormat="1" ht="14.25" customHeight="1" x14ac:dyDescent="0.25">
      <c r="A799" s="1864"/>
      <c r="B799" s="1865"/>
      <c r="C799" s="882" t="s">
        <v>477</v>
      </c>
      <c r="D799" s="1041">
        <v>0</v>
      </c>
      <c r="E799" s="1041">
        <v>0</v>
      </c>
      <c r="F799" s="747"/>
      <c r="G799" s="884"/>
    </row>
    <row r="800" spans="1:7" s="883" customFormat="1" ht="12.75" customHeight="1" x14ac:dyDescent="0.25">
      <c r="A800" s="1864"/>
      <c r="B800" s="1865"/>
      <c r="C800" s="882" t="s">
        <v>478</v>
      </c>
      <c r="D800" s="1041">
        <v>0</v>
      </c>
      <c r="E800" s="1041">
        <v>0</v>
      </c>
      <c r="F800" s="747"/>
      <c r="G800" s="884"/>
    </row>
    <row r="801" spans="1:7" s="883" customFormat="1" ht="13.5" customHeight="1" x14ac:dyDescent="0.25">
      <c r="A801" s="1866"/>
      <c r="B801" s="1867"/>
      <c r="C801" s="882" t="s">
        <v>479</v>
      </c>
      <c r="D801" s="1041">
        <f>D805</f>
        <v>30.35</v>
      </c>
      <c r="E801" s="1041">
        <f>E805</f>
        <v>0</v>
      </c>
      <c r="F801" s="747"/>
      <c r="G801" s="884"/>
    </row>
    <row r="802" spans="1:7" s="883" customFormat="1" ht="15.75" customHeight="1" x14ac:dyDescent="0.25">
      <c r="A802" s="1860" t="s">
        <v>546</v>
      </c>
      <c r="B802" s="1859" t="s">
        <v>1403</v>
      </c>
      <c r="C802" s="882" t="s">
        <v>636</v>
      </c>
      <c r="D802" s="1041">
        <f>D803+D804+D805</f>
        <v>30.35</v>
      </c>
      <c r="E802" s="1041">
        <f>E803+E804+E805</f>
        <v>0</v>
      </c>
      <c r="F802" s="747"/>
      <c r="G802" s="884"/>
    </row>
    <row r="803" spans="1:7" s="883" customFormat="1" ht="15.75" customHeight="1" x14ac:dyDescent="0.25">
      <c r="A803" s="1861"/>
      <c r="B803" s="1859"/>
      <c r="C803" s="892" t="s">
        <v>477</v>
      </c>
      <c r="D803" s="1040">
        <v>0</v>
      </c>
      <c r="E803" s="1040">
        <v>0</v>
      </c>
      <c r="F803" s="747"/>
      <c r="G803" s="884"/>
    </row>
    <row r="804" spans="1:7" s="883" customFormat="1" ht="23.25" customHeight="1" x14ac:dyDescent="0.25">
      <c r="A804" s="1861"/>
      <c r="B804" s="1859"/>
      <c r="C804" s="892" t="s">
        <v>478</v>
      </c>
      <c r="D804" s="1040">
        <v>0</v>
      </c>
      <c r="E804" s="1040">
        <v>0</v>
      </c>
      <c r="F804" s="747"/>
      <c r="G804" s="884"/>
    </row>
    <row r="805" spans="1:7" s="883" customFormat="1" ht="14.25" customHeight="1" x14ac:dyDescent="0.25">
      <c r="A805" s="1861"/>
      <c r="B805" s="1859"/>
      <c r="C805" s="892" t="s">
        <v>479</v>
      </c>
      <c r="D805" s="1040">
        <v>30.35</v>
      </c>
      <c r="E805" s="1040">
        <v>0</v>
      </c>
      <c r="F805" s="747"/>
      <c r="G805" s="884"/>
    </row>
    <row r="806" spans="1:7" ht="52.5" customHeight="1" thickBot="1" x14ac:dyDescent="0.3">
      <c r="A806" s="1932" t="s">
        <v>1375</v>
      </c>
      <c r="B806" s="1933"/>
      <c r="C806" s="1933"/>
      <c r="D806" s="1933"/>
      <c r="E806" s="1934"/>
    </row>
    <row r="807" spans="1:7" ht="16.5" thickBot="1" x14ac:dyDescent="0.3">
      <c r="A807" s="2382">
        <v>1</v>
      </c>
      <c r="B807" s="2383">
        <v>2</v>
      </c>
      <c r="C807" s="2384">
        <v>3</v>
      </c>
      <c r="D807" s="2384">
        <v>4</v>
      </c>
      <c r="E807" s="2385">
        <v>5</v>
      </c>
    </row>
    <row r="808" spans="1:7" ht="21.75" customHeight="1" x14ac:dyDescent="0.25">
      <c r="A808" s="2386" t="s">
        <v>201</v>
      </c>
      <c r="B808" s="2387"/>
      <c r="C808" s="897" t="s">
        <v>636</v>
      </c>
      <c r="D808" s="191">
        <f>D809+D810+D811</f>
        <v>1216.08</v>
      </c>
      <c r="E808" s="191">
        <f>E809+E810+E811</f>
        <v>322.08000000000004</v>
      </c>
    </row>
    <row r="809" spans="1:7" x14ac:dyDescent="0.25">
      <c r="A809" s="2388"/>
      <c r="B809" s="2387"/>
      <c r="C809" s="897" t="s">
        <v>477</v>
      </c>
      <c r="D809" s="191">
        <v>0</v>
      </c>
      <c r="E809" s="191">
        <v>0</v>
      </c>
    </row>
    <row r="810" spans="1:7" x14ac:dyDescent="0.25">
      <c r="A810" s="2388"/>
      <c r="B810" s="2387"/>
      <c r="C810" s="897" t="s">
        <v>478</v>
      </c>
      <c r="D810" s="191">
        <v>0</v>
      </c>
      <c r="E810" s="191">
        <v>0</v>
      </c>
    </row>
    <row r="811" spans="1:7" x14ac:dyDescent="0.25">
      <c r="A811" s="2388"/>
      <c r="B811" s="2387"/>
      <c r="C811" s="897" t="s">
        <v>13</v>
      </c>
      <c r="D811" s="191">
        <f>D812</f>
        <v>1216.08</v>
      </c>
      <c r="E811" s="191">
        <f>E812</f>
        <v>322.08000000000004</v>
      </c>
    </row>
    <row r="812" spans="1:7" ht="71.25" x14ac:dyDescent="0.25">
      <c r="A812" s="806" t="s">
        <v>448</v>
      </c>
      <c r="B812" s="992" t="s">
        <v>1377</v>
      </c>
      <c r="C812" s="194" t="s">
        <v>13</v>
      </c>
      <c r="D812" s="793">
        <f>D813+D822</f>
        <v>1216.08</v>
      </c>
      <c r="E812" s="793">
        <f>E813+E822</f>
        <v>322.08000000000004</v>
      </c>
    </row>
    <row r="813" spans="1:7" ht="42.75" x14ac:dyDescent="0.25">
      <c r="A813" s="806" t="s">
        <v>227</v>
      </c>
      <c r="B813" s="499" t="s">
        <v>1452</v>
      </c>
      <c r="C813" s="989" t="s">
        <v>13</v>
      </c>
      <c r="D813" s="793">
        <f>D814+D816+D817+D819</f>
        <v>500</v>
      </c>
      <c r="E813" s="793">
        <f>E814+E816+E817+E819</f>
        <v>307.11</v>
      </c>
    </row>
    <row r="814" spans="1:7" ht="50.25" customHeight="1" x14ac:dyDescent="0.25">
      <c r="A814" s="974" t="s">
        <v>561</v>
      </c>
      <c r="B814" s="409" t="s">
        <v>879</v>
      </c>
      <c r="C814" s="194"/>
      <c r="D814" s="408">
        <v>307.11</v>
      </c>
      <c r="E814" s="408">
        <f>E815</f>
        <v>307.11</v>
      </c>
    </row>
    <row r="815" spans="1:7" s="883" customFormat="1" ht="39.75" customHeight="1" x14ac:dyDescent="0.25">
      <c r="A815" s="974"/>
      <c r="B815" s="409" t="s">
        <v>1404</v>
      </c>
      <c r="C815" s="975"/>
      <c r="D815" s="408"/>
      <c r="E815" s="408">
        <v>307.11</v>
      </c>
      <c r="F815" s="747"/>
      <c r="G815" s="884"/>
    </row>
    <row r="816" spans="1:7" ht="94.5" x14ac:dyDescent="0.25">
      <c r="A816" s="462" t="s">
        <v>562</v>
      </c>
      <c r="B816" s="411" t="s">
        <v>880</v>
      </c>
      <c r="C816" s="194"/>
      <c r="D816" s="408">
        <v>30</v>
      </c>
      <c r="E816" s="408">
        <v>0</v>
      </c>
    </row>
    <row r="817" spans="1:7" ht="31.5" x14ac:dyDescent="0.25">
      <c r="A817" s="974" t="s">
        <v>563</v>
      </c>
      <c r="B817" s="409" t="s">
        <v>152</v>
      </c>
      <c r="C817" s="194" t="s">
        <v>13</v>
      </c>
      <c r="D817" s="408">
        <v>92.89</v>
      </c>
      <c r="E817" s="408">
        <v>0</v>
      </c>
    </row>
    <row r="818" spans="1:7" ht="63" x14ac:dyDescent="0.25">
      <c r="A818" s="974" t="s">
        <v>842</v>
      </c>
      <c r="B818" s="486" t="s">
        <v>881</v>
      </c>
      <c r="C818" s="194" t="s">
        <v>13</v>
      </c>
      <c r="D818" s="408">
        <v>0</v>
      </c>
      <c r="E818" s="408">
        <v>0</v>
      </c>
    </row>
    <row r="819" spans="1:7" ht="94.5" x14ac:dyDescent="0.25">
      <c r="A819" s="974" t="s">
        <v>843</v>
      </c>
      <c r="B819" s="409" t="s">
        <v>1378</v>
      </c>
      <c r="C819" s="194" t="s">
        <v>13</v>
      </c>
      <c r="D819" s="408">
        <v>70</v>
      </c>
      <c r="E819" s="408">
        <v>0</v>
      </c>
    </row>
    <row r="820" spans="1:7" ht="126" x14ac:dyDescent="0.25">
      <c r="A820" s="467" t="s">
        <v>1253</v>
      </c>
      <c r="B820" s="409" t="s">
        <v>1254</v>
      </c>
      <c r="C820" s="194" t="s">
        <v>13</v>
      </c>
      <c r="D820" s="408">
        <v>0</v>
      </c>
      <c r="E820" s="408">
        <v>0</v>
      </c>
    </row>
    <row r="821" spans="1:7" s="488" customFormat="1" ht="57" customHeight="1" x14ac:dyDescent="0.25">
      <c r="A821" s="467" t="s">
        <v>230</v>
      </c>
      <c r="B821" s="409" t="s">
        <v>459</v>
      </c>
      <c r="C821" s="487" t="s">
        <v>13</v>
      </c>
      <c r="D821" s="1052">
        <v>0</v>
      </c>
      <c r="E821" s="1052">
        <v>0</v>
      </c>
      <c r="G821" s="489"/>
    </row>
    <row r="822" spans="1:7" ht="42.75" x14ac:dyDescent="0.25">
      <c r="A822" s="1087" t="s">
        <v>378</v>
      </c>
      <c r="B822" s="1164" t="s">
        <v>1451</v>
      </c>
      <c r="C822" s="989" t="s">
        <v>13</v>
      </c>
      <c r="D822" s="793">
        <f>D823+D824+D825+D826+D828</f>
        <v>716.08</v>
      </c>
      <c r="E822" s="793">
        <f>E823+E824+E825+E826+E828</f>
        <v>14.97</v>
      </c>
    </row>
    <row r="823" spans="1:7" ht="30" x14ac:dyDescent="0.25">
      <c r="A823" s="1070" t="s">
        <v>237</v>
      </c>
      <c r="B823" s="490" t="s">
        <v>1379</v>
      </c>
      <c r="C823" s="194" t="s">
        <v>13</v>
      </c>
      <c r="D823" s="408">
        <v>0</v>
      </c>
      <c r="E823" s="408">
        <v>0</v>
      </c>
    </row>
    <row r="824" spans="1:7" ht="30" x14ac:dyDescent="0.25">
      <c r="A824" s="1070" t="s">
        <v>240</v>
      </c>
      <c r="B824" s="490" t="s">
        <v>460</v>
      </c>
      <c r="C824" s="194" t="s">
        <v>13</v>
      </c>
      <c r="D824" s="793">
        <v>0</v>
      </c>
      <c r="E824" s="793">
        <v>0</v>
      </c>
    </row>
    <row r="825" spans="1:7" s="883" customFormat="1" ht="30" x14ac:dyDescent="0.25">
      <c r="A825" s="1070" t="s">
        <v>242</v>
      </c>
      <c r="B825" s="490" t="s">
        <v>1380</v>
      </c>
      <c r="C825" s="975" t="s">
        <v>13</v>
      </c>
      <c r="D825" s="793">
        <v>616.08000000000004</v>
      </c>
      <c r="E825" s="793">
        <v>0</v>
      </c>
      <c r="F825" s="747"/>
      <c r="G825" s="884"/>
    </row>
    <row r="826" spans="1:7" ht="30" x14ac:dyDescent="0.25">
      <c r="A826" s="1070" t="s">
        <v>262</v>
      </c>
      <c r="B826" s="975" t="s">
        <v>461</v>
      </c>
      <c r="C826" s="975" t="s">
        <v>13</v>
      </c>
      <c r="D826" s="408">
        <f>D827</f>
        <v>100</v>
      </c>
      <c r="E826" s="408">
        <f>E827</f>
        <v>14.97</v>
      </c>
    </row>
    <row r="827" spans="1:7" ht="75" x14ac:dyDescent="0.25">
      <c r="A827" s="1070" t="s">
        <v>108</v>
      </c>
      <c r="B827" s="490" t="s">
        <v>1405</v>
      </c>
      <c r="C827" s="194"/>
      <c r="D827" s="408">
        <v>100</v>
      </c>
      <c r="E827" s="408">
        <v>14.97</v>
      </c>
    </row>
    <row r="828" spans="1:7" ht="29.25" thickBot="1" x14ac:dyDescent="0.3">
      <c r="A828" s="1070" t="s">
        <v>265</v>
      </c>
      <c r="B828" s="464" t="s">
        <v>462</v>
      </c>
      <c r="C828" s="194" t="s">
        <v>13</v>
      </c>
      <c r="D828" s="793">
        <v>0</v>
      </c>
      <c r="E828" s="793">
        <v>0</v>
      </c>
    </row>
    <row r="829" spans="1:7" ht="33.75" customHeight="1" thickBot="1" x14ac:dyDescent="0.3">
      <c r="A829" s="2271" t="s">
        <v>1510</v>
      </c>
      <c r="B829" s="2390"/>
      <c r="C829" s="2390"/>
      <c r="D829" s="2390"/>
      <c r="E829" s="2391"/>
    </row>
    <row r="830" spans="1:7" ht="14.45" customHeight="1" x14ac:dyDescent="0.25">
      <c r="A830" s="2392"/>
      <c r="B830" s="2393" t="s">
        <v>1236</v>
      </c>
      <c r="C830" s="2014" t="s">
        <v>560</v>
      </c>
      <c r="D830" s="2012" t="s">
        <v>581</v>
      </c>
      <c r="E830" s="2016" t="s">
        <v>580</v>
      </c>
    </row>
    <row r="831" spans="1:7" ht="61.5" customHeight="1" x14ac:dyDescent="0.25">
      <c r="A831" s="2394"/>
      <c r="B831" s="1821"/>
      <c r="C831" s="2057"/>
      <c r="D831" s="1706"/>
      <c r="E831" s="2359"/>
    </row>
    <row r="832" spans="1:7" ht="13.9" customHeight="1" x14ac:dyDescent="0.25">
      <c r="A832" s="1868" t="s">
        <v>201</v>
      </c>
      <c r="B832" s="1869"/>
      <c r="C832" s="188" t="s">
        <v>636</v>
      </c>
      <c r="D832" s="1378">
        <f>D834+0+D835</f>
        <v>25365080</v>
      </c>
      <c r="E832" s="1378">
        <f>E834+0+E835</f>
        <v>14240877.07</v>
      </c>
      <c r="F832" s="1051"/>
      <c r="G832" s="1051"/>
    </row>
    <row r="833" spans="1:7" x14ac:dyDescent="0.25">
      <c r="A833" s="1870"/>
      <c r="B833" s="1630"/>
      <c r="C833" s="188" t="s">
        <v>477</v>
      </c>
      <c r="D833" s="1045">
        <v>0</v>
      </c>
      <c r="E833" s="901">
        <v>0</v>
      </c>
      <c r="F833" s="1049"/>
      <c r="G833" s="1050"/>
    </row>
    <row r="834" spans="1:7" x14ac:dyDescent="0.25">
      <c r="A834" s="1870"/>
      <c r="B834" s="1630"/>
      <c r="C834" s="188" t="s">
        <v>478</v>
      </c>
      <c r="D834" s="1045">
        <v>0</v>
      </c>
      <c r="E834" s="901">
        <v>0</v>
      </c>
    </row>
    <row r="835" spans="1:7" x14ac:dyDescent="0.25">
      <c r="A835" s="1871"/>
      <c r="B835" s="1631"/>
      <c r="C835" s="188" t="s">
        <v>13</v>
      </c>
      <c r="D835" s="1045">
        <f>D847+D843+D839</f>
        <v>25365080</v>
      </c>
      <c r="E835" s="1045">
        <f>E847+E843+E839</f>
        <v>14240877.07</v>
      </c>
    </row>
    <row r="836" spans="1:7" ht="13.9" customHeight="1" x14ac:dyDescent="0.25">
      <c r="A836" s="1817">
        <v>1</v>
      </c>
      <c r="B836" s="1872" t="s">
        <v>867</v>
      </c>
      <c r="C836" s="188" t="s">
        <v>636</v>
      </c>
      <c r="D836" s="1378">
        <f>D838+D839</f>
        <v>5225000</v>
      </c>
      <c r="E836" s="1378">
        <f>E838+E839</f>
        <v>2700500.03</v>
      </c>
      <c r="F836" s="1047"/>
      <c r="G836" s="1047"/>
    </row>
    <row r="837" spans="1:7" ht="12" customHeight="1" x14ac:dyDescent="0.25">
      <c r="A837" s="1621"/>
      <c r="B837" s="1670"/>
      <c r="C837" s="194" t="s">
        <v>477</v>
      </c>
      <c r="D837" s="1379">
        <v>0</v>
      </c>
      <c r="E837" s="771">
        <f>E842+E846</f>
        <v>0</v>
      </c>
      <c r="F837" s="1048"/>
      <c r="G837" s="1047"/>
    </row>
    <row r="838" spans="1:7" x14ac:dyDescent="0.25">
      <c r="A838" s="1621"/>
      <c r="B838" s="1670"/>
      <c r="C838" s="194" t="s">
        <v>478</v>
      </c>
      <c r="D838" s="1379">
        <v>0</v>
      </c>
      <c r="E838" s="771">
        <v>0</v>
      </c>
      <c r="F838" s="1047"/>
      <c r="G838" s="1047"/>
    </row>
    <row r="839" spans="1:7" x14ac:dyDescent="0.25">
      <c r="A839" s="1622"/>
      <c r="B839" s="1597"/>
      <c r="C839" s="194" t="s">
        <v>13</v>
      </c>
      <c r="D839" s="1380">
        <v>5225000</v>
      </c>
      <c r="E839" s="1380">
        <v>2700500.03</v>
      </c>
      <c r="F839" s="1047"/>
      <c r="G839" s="1047"/>
    </row>
    <row r="840" spans="1:7" ht="13.9" customHeight="1" x14ac:dyDescent="0.25">
      <c r="A840" s="1701" t="s">
        <v>227</v>
      </c>
      <c r="B840" s="1593" t="s">
        <v>257</v>
      </c>
      <c r="C840" s="190" t="s">
        <v>636</v>
      </c>
      <c r="D840" s="1045">
        <f>SUM(D841:D843)</f>
        <v>16140080</v>
      </c>
      <c r="E840" s="1045">
        <f>SUM(E841:E843)</f>
        <v>8612843.3200000003</v>
      </c>
      <c r="F840" s="1049"/>
      <c r="G840" s="1050"/>
    </row>
    <row r="841" spans="1:7" ht="17.25" customHeight="1" x14ac:dyDescent="0.25">
      <c r="A841" s="1621"/>
      <c r="B841" s="1670"/>
      <c r="C841" s="117" t="s">
        <v>477</v>
      </c>
      <c r="D841" s="1046">
        <v>0</v>
      </c>
      <c r="E841" s="918">
        <v>0</v>
      </c>
      <c r="F841" s="1049"/>
      <c r="G841" s="1050"/>
    </row>
    <row r="842" spans="1:7" x14ac:dyDescent="0.25">
      <c r="A842" s="1621"/>
      <c r="B842" s="1670"/>
      <c r="C842" s="117" t="s">
        <v>478</v>
      </c>
      <c r="D842" s="1046">
        <v>0</v>
      </c>
      <c r="E842" s="918">
        <v>0</v>
      </c>
      <c r="F842" s="1049"/>
      <c r="G842" s="1050"/>
    </row>
    <row r="843" spans="1:7" x14ac:dyDescent="0.25">
      <c r="A843" s="1622"/>
      <c r="B843" s="1597"/>
      <c r="C843" s="194" t="s">
        <v>13</v>
      </c>
      <c r="D843" s="1380">
        <v>16140080</v>
      </c>
      <c r="E843" s="771">
        <v>8612843.3200000003</v>
      </c>
      <c r="F843" s="1047"/>
      <c r="G843" s="1047"/>
    </row>
    <row r="844" spans="1:7" x14ac:dyDescent="0.25">
      <c r="A844" s="1845" t="s">
        <v>230</v>
      </c>
      <c r="B844" s="1817" t="s">
        <v>583</v>
      </c>
      <c r="C844" s="897" t="s">
        <v>636</v>
      </c>
      <c r="D844" s="1045">
        <f>SUM(D845:D847)</f>
        <v>4000000</v>
      </c>
      <c r="E844" s="901">
        <f>SUM(E845:E847)</f>
        <v>2927533.72</v>
      </c>
    </row>
    <row r="845" spans="1:7" x14ac:dyDescent="0.25">
      <c r="A845" s="1621"/>
      <c r="B845" s="1621"/>
      <c r="C845" s="117" t="s">
        <v>477</v>
      </c>
      <c r="D845" s="1046">
        <v>0</v>
      </c>
      <c r="E845" s="918">
        <v>0</v>
      </c>
    </row>
    <row r="846" spans="1:7" x14ac:dyDescent="0.25">
      <c r="A846" s="1621"/>
      <c r="B846" s="1621"/>
      <c r="C846" s="117" t="s">
        <v>478</v>
      </c>
      <c r="D846" s="1046">
        <v>0</v>
      </c>
      <c r="E846" s="918">
        <v>0</v>
      </c>
    </row>
    <row r="847" spans="1:7" x14ac:dyDescent="0.25">
      <c r="A847" s="1622"/>
      <c r="B847" s="1622"/>
      <c r="C847" s="117" t="s">
        <v>13</v>
      </c>
      <c r="D847" s="1046">
        <v>4000000</v>
      </c>
      <c r="E847" s="918">
        <v>2927533.72</v>
      </c>
    </row>
    <row r="848" spans="1:7" ht="38.25" customHeight="1" thickBot="1" x14ac:dyDescent="0.3">
      <c r="A848" s="2395" t="s">
        <v>1511</v>
      </c>
      <c r="B848" s="2396"/>
      <c r="C848" s="2396"/>
      <c r="D848" s="2396"/>
      <c r="E848" s="2397"/>
    </row>
    <row r="849" spans="1:7" ht="77.25" customHeight="1" x14ac:dyDescent="0.25">
      <c r="A849" s="1332"/>
      <c r="B849" s="1333" t="s">
        <v>1236</v>
      </c>
      <c r="C849" s="1427" t="s">
        <v>560</v>
      </c>
      <c r="D849" s="1403" t="s">
        <v>1134</v>
      </c>
      <c r="E849" s="100" t="s">
        <v>580</v>
      </c>
    </row>
    <row r="850" spans="1:7" ht="42" customHeight="1" x14ac:dyDescent="0.25">
      <c r="A850" s="1862" t="s">
        <v>201</v>
      </c>
      <c r="B850" s="1863"/>
      <c r="C850" s="101" t="s">
        <v>15</v>
      </c>
      <c r="D850" s="2398">
        <f>D851+D852+D853+D854</f>
        <v>51363.96</v>
      </c>
      <c r="E850" s="2398">
        <f>E851+E852+E853+E854</f>
        <v>25707.379999999997</v>
      </c>
    </row>
    <row r="851" spans="1:7" ht="57" customHeight="1" x14ac:dyDescent="0.25">
      <c r="A851" s="1864"/>
      <c r="B851" s="1865"/>
      <c r="C851" s="101" t="s">
        <v>16</v>
      </c>
      <c r="D851" s="2399">
        <f>D886+D898</f>
        <v>23968.39</v>
      </c>
      <c r="E851" s="2399">
        <f>E886+E898</f>
        <v>18572.489999999998</v>
      </c>
    </row>
    <row r="852" spans="1:7" ht="57" customHeight="1" x14ac:dyDescent="0.25">
      <c r="A852" s="1864"/>
      <c r="B852" s="1865"/>
      <c r="C852" s="101" t="s">
        <v>17</v>
      </c>
      <c r="D852" s="2399">
        <f>D887+D899</f>
        <v>15497.779999999999</v>
      </c>
      <c r="E852" s="2399">
        <f>E887+E899</f>
        <v>4920.8599999999997</v>
      </c>
    </row>
    <row r="853" spans="1:7" ht="28.5" customHeight="1" x14ac:dyDescent="0.25">
      <c r="A853" s="1864"/>
      <c r="B853" s="1865"/>
      <c r="C853" s="101" t="s">
        <v>18</v>
      </c>
      <c r="D853" s="2399">
        <f>D859+D863+D867+D873+D880+D888+D896+D900+D909+D872</f>
        <v>11897.789999999999</v>
      </c>
      <c r="E853" s="2399">
        <f>E859+E863+E867+E873+E880+E888+E896+E900+E909+E872</f>
        <v>2214.0299999999997</v>
      </c>
    </row>
    <row r="854" spans="1:7" ht="28.5" customHeight="1" x14ac:dyDescent="0.25">
      <c r="A854" s="1866"/>
      <c r="B854" s="1867"/>
      <c r="C854" s="101" t="s">
        <v>480</v>
      </c>
      <c r="D854" s="2398">
        <v>0</v>
      </c>
      <c r="E854" s="2398">
        <v>0</v>
      </c>
    </row>
    <row r="855" spans="1:7" ht="45.75" customHeight="1" x14ac:dyDescent="0.25">
      <c r="A855" s="655" t="s">
        <v>546</v>
      </c>
      <c r="B855" s="356" t="s">
        <v>813</v>
      </c>
      <c r="C855" s="181" t="s">
        <v>636</v>
      </c>
      <c r="D855" s="652">
        <f>D856+D860+D864</f>
        <v>5570</v>
      </c>
      <c r="E855" s="652">
        <f>E856+E860+E864</f>
        <v>955.89</v>
      </c>
    </row>
    <row r="856" spans="1:7" ht="17.25" customHeight="1" x14ac:dyDescent="0.25">
      <c r="A856" s="1818" t="s">
        <v>227</v>
      </c>
      <c r="B856" s="1896" t="s">
        <v>0</v>
      </c>
      <c r="C856" s="1141" t="s">
        <v>636</v>
      </c>
      <c r="D856" s="1142">
        <f>D857+D858+D859</f>
        <v>900</v>
      </c>
      <c r="E856" s="1142">
        <f>E857+E858+E859</f>
        <v>421.4</v>
      </c>
    </row>
    <row r="857" spans="1:7" s="648" customFormat="1" ht="23.25" customHeight="1" x14ac:dyDescent="0.25">
      <c r="A857" s="1879"/>
      <c r="B857" s="1899"/>
      <c r="C857" s="656" t="s">
        <v>536</v>
      </c>
      <c r="D857" s="647">
        <v>0</v>
      </c>
      <c r="E857" s="647">
        <v>0</v>
      </c>
      <c r="F857" s="649"/>
      <c r="G857" s="650"/>
    </row>
    <row r="858" spans="1:7" s="648" customFormat="1" ht="48.75" customHeight="1" x14ac:dyDescent="0.25">
      <c r="A858" s="1879"/>
      <c r="B858" s="1899"/>
      <c r="C858" s="651" t="s">
        <v>17</v>
      </c>
      <c r="D858" s="647">
        <v>0</v>
      </c>
      <c r="E858" s="647">
        <v>0</v>
      </c>
      <c r="F858" s="649"/>
      <c r="G858" s="650"/>
    </row>
    <row r="859" spans="1:7" s="648" customFormat="1" x14ac:dyDescent="0.25">
      <c r="A859" s="1880"/>
      <c r="B859" s="1900"/>
      <c r="C859" s="656" t="s">
        <v>1135</v>
      </c>
      <c r="D859" s="647">
        <v>900</v>
      </c>
      <c r="E859" s="647">
        <v>421.4</v>
      </c>
      <c r="F859" s="649"/>
      <c r="G859" s="650"/>
    </row>
    <row r="860" spans="1:7" ht="18.75" customHeight="1" x14ac:dyDescent="0.25">
      <c r="A860" s="1818" t="s">
        <v>230</v>
      </c>
      <c r="B860" s="1896" t="s">
        <v>2</v>
      </c>
      <c r="C860" s="1141" t="s">
        <v>636</v>
      </c>
      <c r="D860" s="1142">
        <f>D861+D862+D863</f>
        <v>2500</v>
      </c>
      <c r="E860" s="1142">
        <f>E861+E862+E863</f>
        <v>534.49</v>
      </c>
    </row>
    <row r="861" spans="1:7" s="648" customFormat="1" ht="25.5" customHeight="1" x14ac:dyDescent="0.25">
      <c r="A861" s="1879"/>
      <c r="B861" s="1899"/>
      <c r="C861" s="656" t="s">
        <v>536</v>
      </c>
      <c r="D861" s="647">
        <v>0</v>
      </c>
      <c r="E861" s="647">
        <v>0</v>
      </c>
      <c r="F861" s="649"/>
      <c r="G861" s="650"/>
    </row>
    <row r="862" spans="1:7" s="648" customFormat="1" ht="50.25" customHeight="1" x14ac:dyDescent="0.25">
      <c r="A862" s="1879"/>
      <c r="B862" s="1899"/>
      <c r="C862" s="651" t="s">
        <v>17</v>
      </c>
      <c r="D862" s="647">
        <v>0</v>
      </c>
      <c r="E862" s="647">
        <v>0</v>
      </c>
      <c r="F862" s="649"/>
      <c r="G862" s="650"/>
    </row>
    <row r="863" spans="1:7" ht="22.5" customHeight="1" x14ac:dyDescent="0.25">
      <c r="A863" s="1880"/>
      <c r="B863" s="1900"/>
      <c r="C863" s="656" t="s">
        <v>1135</v>
      </c>
      <c r="D863" s="653">
        <v>2500</v>
      </c>
      <c r="E863" s="653">
        <v>534.49</v>
      </c>
    </row>
    <row r="864" spans="1:7" ht="15.75" customHeight="1" thickBot="1" x14ac:dyDescent="0.3">
      <c r="A864" s="1818" t="s">
        <v>232</v>
      </c>
      <c r="B864" s="1901" t="s">
        <v>1136</v>
      </c>
      <c r="C864" s="1143" t="s">
        <v>636</v>
      </c>
      <c r="D864" s="1144">
        <f>D865+D866+D867</f>
        <v>2170</v>
      </c>
      <c r="E864" s="1144">
        <f>E865+E866+E867</f>
        <v>0</v>
      </c>
    </row>
    <row r="865" spans="1:5" ht="15.75" thickBot="1" x14ac:dyDescent="0.3">
      <c r="A865" s="1879"/>
      <c r="B865" s="1902"/>
      <c r="C865" s="659" t="s">
        <v>536</v>
      </c>
      <c r="D865" s="657">
        <v>0</v>
      </c>
      <c r="E865" s="657">
        <v>0</v>
      </c>
    </row>
    <row r="866" spans="1:5" ht="45.75" customHeight="1" thickBot="1" x14ac:dyDescent="0.3">
      <c r="A866" s="1879"/>
      <c r="B866" s="1902"/>
      <c r="C866" s="654" t="s">
        <v>17</v>
      </c>
      <c r="D866" s="657">
        <v>0</v>
      </c>
      <c r="E866" s="657">
        <v>0</v>
      </c>
    </row>
    <row r="867" spans="1:5" x14ac:dyDescent="0.25">
      <c r="A867" s="1880"/>
      <c r="B867" s="1903"/>
      <c r="C867" s="660" t="s">
        <v>1135</v>
      </c>
      <c r="D867" s="661">
        <v>2170</v>
      </c>
      <c r="E867" s="661">
        <v>0</v>
      </c>
    </row>
    <row r="868" spans="1:5" x14ac:dyDescent="0.25">
      <c r="A868" s="425" t="s">
        <v>378</v>
      </c>
      <c r="B868" s="1147" t="s">
        <v>1137</v>
      </c>
      <c r="C868" s="1141" t="s">
        <v>1443</v>
      </c>
      <c r="D868" s="1145">
        <f>D869+D873+D877</f>
        <v>3640.19</v>
      </c>
      <c r="E868" s="1145">
        <f>E869+E873+E877</f>
        <v>759.69</v>
      </c>
    </row>
    <row r="869" spans="1:5" ht="15" customHeight="1" x14ac:dyDescent="0.25">
      <c r="A869" s="1818" t="s">
        <v>237</v>
      </c>
      <c r="B869" s="1925" t="s">
        <v>1138</v>
      </c>
      <c r="C869" s="1141" t="s">
        <v>636</v>
      </c>
      <c r="D869" s="1146">
        <f>D870+D871+D872</f>
        <v>3200</v>
      </c>
      <c r="E869" s="1146">
        <f>E870+E871+E872</f>
        <v>759.69</v>
      </c>
    </row>
    <row r="870" spans="1:5" ht="13.9" customHeight="1" x14ac:dyDescent="0.25">
      <c r="A870" s="1879"/>
      <c r="B870" s="1926"/>
      <c r="C870" s="656" t="s">
        <v>536</v>
      </c>
      <c r="D870" s="658">
        <v>0</v>
      </c>
      <c r="E870" s="658">
        <v>0</v>
      </c>
    </row>
    <row r="871" spans="1:5" ht="13.9" customHeight="1" x14ac:dyDescent="0.25">
      <c r="A871" s="1879"/>
      <c r="B871" s="1926"/>
      <c r="C871" s="651" t="s">
        <v>17</v>
      </c>
      <c r="D871" s="658">
        <v>0</v>
      </c>
      <c r="E871" s="658">
        <v>0</v>
      </c>
    </row>
    <row r="872" spans="1:5" ht="13.9" customHeight="1" x14ac:dyDescent="0.25">
      <c r="A872" s="1880"/>
      <c r="B872" s="1927"/>
      <c r="C872" s="656" t="s">
        <v>1135</v>
      </c>
      <c r="D872" s="658">
        <v>3200</v>
      </c>
      <c r="E872" s="658">
        <v>759.69</v>
      </c>
    </row>
    <row r="873" spans="1:5" ht="15" customHeight="1" x14ac:dyDescent="0.25">
      <c r="A873" s="1818" t="s">
        <v>240</v>
      </c>
      <c r="B873" s="1910" t="s">
        <v>1139</v>
      </c>
      <c r="C873" s="1141" t="s">
        <v>636</v>
      </c>
      <c r="D873" s="1148">
        <f>D874+D875+D876</f>
        <v>340.19</v>
      </c>
      <c r="E873" s="1148">
        <f>E874+E875+E876</f>
        <v>0</v>
      </c>
    </row>
    <row r="874" spans="1:5" ht="15.75" thickBot="1" x14ac:dyDescent="0.3">
      <c r="A874" s="1879"/>
      <c r="B874" s="1911"/>
      <c r="C874" s="656" t="s">
        <v>536</v>
      </c>
      <c r="D874" s="657">
        <v>0</v>
      </c>
      <c r="E874" s="657">
        <v>0</v>
      </c>
    </row>
    <row r="875" spans="1:5" ht="45.75" customHeight="1" thickBot="1" x14ac:dyDescent="0.3">
      <c r="A875" s="1879"/>
      <c r="B875" s="1911"/>
      <c r="C875" s="651" t="s">
        <v>17</v>
      </c>
      <c r="D875" s="657">
        <v>0</v>
      </c>
      <c r="E875" s="657">
        <v>0</v>
      </c>
    </row>
    <row r="876" spans="1:5" ht="15.75" thickBot="1" x14ac:dyDescent="0.3">
      <c r="A876" s="1880"/>
      <c r="B876" s="1928"/>
      <c r="C876" s="656" t="s">
        <v>1135</v>
      </c>
      <c r="D876" s="657">
        <v>340.19</v>
      </c>
      <c r="E876" s="657">
        <v>0</v>
      </c>
    </row>
    <row r="877" spans="1:5" ht="15.75" customHeight="1" thickBot="1" x14ac:dyDescent="0.3">
      <c r="A877" s="1818" t="s">
        <v>242</v>
      </c>
      <c r="B877" s="1910" t="s">
        <v>1442</v>
      </c>
      <c r="C877" s="1149" t="s">
        <v>636</v>
      </c>
      <c r="D877" s="1150">
        <f>D878+D879+D880</f>
        <v>100</v>
      </c>
      <c r="E877" s="1150">
        <f>E878+E879+E880</f>
        <v>0</v>
      </c>
    </row>
    <row r="878" spans="1:5" ht="15.75" thickBot="1" x14ac:dyDescent="0.3">
      <c r="A878" s="1879"/>
      <c r="B878" s="1911"/>
      <c r="C878" s="656" t="s">
        <v>536</v>
      </c>
      <c r="D878" s="657">
        <v>0</v>
      </c>
      <c r="E878" s="657">
        <v>0</v>
      </c>
    </row>
    <row r="879" spans="1:5" ht="45.75" customHeight="1" thickBot="1" x14ac:dyDescent="0.3">
      <c r="A879" s="1879"/>
      <c r="B879" s="1911"/>
      <c r="C879" s="651" t="s">
        <v>17</v>
      </c>
      <c r="D879" s="657">
        <v>0</v>
      </c>
      <c r="E879" s="657">
        <v>0</v>
      </c>
    </row>
    <row r="880" spans="1:5" ht="15.75" thickBot="1" x14ac:dyDescent="0.3">
      <c r="A880" s="1880"/>
      <c r="B880" s="1912"/>
      <c r="C880" s="656" t="s">
        <v>1135</v>
      </c>
      <c r="D880" s="657">
        <v>100</v>
      </c>
      <c r="E880" s="657">
        <v>0</v>
      </c>
    </row>
    <row r="881" spans="1:5" ht="15.75" customHeight="1" thickBot="1" x14ac:dyDescent="0.3">
      <c r="A881" s="1913" t="s">
        <v>277</v>
      </c>
      <c r="B881" s="1916" t="s">
        <v>1140</v>
      </c>
      <c r="C881" s="1151" t="s">
        <v>15</v>
      </c>
      <c r="D881" s="1152">
        <f>D882+D883+D884</f>
        <v>36517.769999999997</v>
      </c>
      <c r="E881" s="1152">
        <f>E882+E883+E884</f>
        <v>23124.799999999999</v>
      </c>
    </row>
    <row r="882" spans="1:5" ht="48" customHeight="1" thickBot="1" x14ac:dyDescent="0.3">
      <c r="A882" s="1914"/>
      <c r="B882" s="1917"/>
      <c r="C882" s="673" t="s">
        <v>16</v>
      </c>
      <c r="D882" s="676">
        <f t="shared" ref="D882:E884" si="9">D886</f>
        <v>22360.799999999999</v>
      </c>
      <c r="E882" s="676">
        <f t="shared" si="9"/>
        <v>18371.55</v>
      </c>
    </row>
    <row r="883" spans="1:5" ht="45.75" customHeight="1" thickBot="1" x14ac:dyDescent="0.3">
      <c r="A883" s="1914"/>
      <c r="B883" s="1917"/>
      <c r="C883" s="673" t="s">
        <v>17</v>
      </c>
      <c r="D883" s="676">
        <f t="shared" si="9"/>
        <v>14156.97</v>
      </c>
      <c r="E883" s="676">
        <f t="shared" si="9"/>
        <v>4753.25</v>
      </c>
    </row>
    <row r="884" spans="1:5" ht="39" customHeight="1" x14ac:dyDescent="0.25">
      <c r="A884" s="1915"/>
      <c r="B884" s="1918"/>
      <c r="C884" s="674" t="s">
        <v>18</v>
      </c>
      <c r="D884" s="677">
        <f t="shared" si="9"/>
        <v>0</v>
      </c>
      <c r="E884" s="677">
        <f t="shared" si="9"/>
        <v>0</v>
      </c>
    </row>
    <row r="885" spans="1:5" ht="15" customHeight="1" x14ac:dyDescent="0.25">
      <c r="A885" s="1919" t="s">
        <v>595</v>
      </c>
      <c r="B885" s="1922" t="s">
        <v>1141</v>
      </c>
      <c r="C885" s="1153" t="s">
        <v>636</v>
      </c>
      <c r="D885" s="1145">
        <f>D886+D887+D888</f>
        <v>36517.769999999997</v>
      </c>
      <c r="E885" s="1145">
        <f>E886+E887+E888</f>
        <v>23124.799999999999</v>
      </c>
    </row>
    <row r="886" spans="1:5" x14ac:dyDescent="0.25">
      <c r="A886" s="1920"/>
      <c r="B886" s="1923"/>
      <c r="C886" s="341" t="s">
        <v>536</v>
      </c>
      <c r="D886" s="1146">
        <v>22360.799999999999</v>
      </c>
      <c r="E886" s="1154">
        <v>18371.55</v>
      </c>
    </row>
    <row r="887" spans="1:5" x14ac:dyDescent="0.25">
      <c r="A887" s="1920"/>
      <c r="B887" s="1923"/>
      <c r="C887" s="341" t="s">
        <v>537</v>
      </c>
      <c r="D887" s="1146">
        <v>14156.97</v>
      </c>
      <c r="E887" s="1154">
        <v>4753.25</v>
      </c>
    </row>
    <row r="888" spans="1:5" ht="30" customHeight="1" x14ac:dyDescent="0.25">
      <c r="A888" s="1921"/>
      <c r="B888" s="1924"/>
      <c r="C888" s="341" t="s">
        <v>18</v>
      </c>
      <c r="D888" s="1146">
        <v>0</v>
      </c>
      <c r="E888" s="1146"/>
    </row>
    <row r="889" spans="1:5" ht="15" customHeight="1" x14ac:dyDescent="0.25">
      <c r="A889" s="1881">
        <v>4</v>
      </c>
      <c r="B889" s="1876" t="s">
        <v>819</v>
      </c>
      <c r="C889" s="341" t="s">
        <v>636</v>
      </c>
      <c r="D889" s="1145">
        <f>D890+D891+D892</f>
        <v>100</v>
      </c>
      <c r="E889" s="1145">
        <f>E890+E891+E892</f>
        <v>0</v>
      </c>
    </row>
    <row r="890" spans="1:5" x14ac:dyDescent="0.25">
      <c r="A890" s="1882"/>
      <c r="B890" s="1877"/>
      <c r="C890" s="341" t="s">
        <v>536</v>
      </c>
      <c r="D890" s="1146">
        <v>0</v>
      </c>
      <c r="E890" s="1146">
        <v>0</v>
      </c>
    </row>
    <row r="891" spans="1:5" x14ac:dyDescent="0.25">
      <c r="A891" s="1882"/>
      <c r="B891" s="1877"/>
      <c r="C891" s="341" t="s">
        <v>537</v>
      </c>
      <c r="D891" s="1146">
        <v>0</v>
      </c>
      <c r="E891" s="1146">
        <v>0</v>
      </c>
    </row>
    <row r="892" spans="1:5" ht="13.9" customHeight="1" x14ac:dyDescent="0.25">
      <c r="A892" s="1883"/>
      <c r="B892" s="1878"/>
      <c r="C892" s="341" t="s">
        <v>18</v>
      </c>
      <c r="D892" s="1146">
        <f>+D896</f>
        <v>100</v>
      </c>
      <c r="E892" s="1146">
        <f>+E896</f>
        <v>0</v>
      </c>
    </row>
    <row r="893" spans="1:5" ht="15" customHeight="1" x14ac:dyDescent="0.25">
      <c r="A893" s="1919" t="s">
        <v>605</v>
      </c>
      <c r="B893" s="1922" t="s">
        <v>820</v>
      </c>
      <c r="C893" s="1153" t="s">
        <v>636</v>
      </c>
      <c r="D893" s="1145">
        <f>D894+D895+D896</f>
        <v>100</v>
      </c>
      <c r="E893" s="1145">
        <f>E894+E895+E896</f>
        <v>0</v>
      </c>
    </row>
    <row r="894" spans="1:5" x14ac:dyDescent="0.25">
      <c r="A894" s="1920"/>
      <c r="B894" s="1923"/>
      <c r="C894" s="341" t="s">
        <v>536</v>
      </c>
      <c r="D894" s="1146">
        <v>0</v>
      </c>
      <c r="E894" s="1146">
        <v>0</v>
      </c>
    </row>
    <row r="895" spans="1:5" x14ac:dyDescent="0.25">
      <c r="A895" s="1920"/>
      <c r="B895" s="1923"/>
      <c r="C895" s="341" t="s">
        <v>537</v>
      </c>
      <c r="D895" s="1146">
        <v>0</v>
      </c>
      <c r="E895" s="1146">
        <v>0</v>
      </c>
    </row>
    <row r="896" spans="1:5" ht="13.9" customHeight="1" x14ac:dyDescent="0.25">
      <c r="A896" s="1921"/>
      <c r="B896" s="1924"/>
      <c r="C896" s="341" t="s">
        <v>18</v>
      </c>
      <c r="D896" s="1146">
        <v>100</v>
      </c>
      <c r="E896" s="1146">
        <v>0</v>
      </c>
    </row>
    <row r="897" spans="1:6" ht="15" customHeight="1" x14ac:dyDescent="0.25">
      <c r="A897" s="1881" t="s">
        <v>217</v>
      </c>
      <c r="B897" s="1876" t="s">
        <v>821</v>
      </c>
      <c r="C897" s="341" t="s">
        <v>636</v>
      </c>
      <c r="D897" s="1145">
        <f>D898+D899+D900</f>
        <v>4536</v>
      </c>
      <c r="E897" s="1145">
        <f>E898+E899+E900</f>
        <v>567</v>
      </c>
    </row>
    <row r="898" spans="1:6" x14ac:dyDescent="0.25">
      <c r="A898" s="1882"/>
      <c r="B898" s="1877"/>
      <c r="C898" s="341" t="s">
        <v>536</v>
      </c>
      <c r="D898" s="665">
        <v>1607.59</v>
      </c>
      <c r="E898" s="1154">
        <v>200.94</v>
      </c>
    </row>
    <row r="899" spans="1:6" x14ac:dyDescent="0.25">
      <c r="A899" s="1882"/>
      <c r="B899" s="1877"/>
      <c r="C899" s="341" t="s">
        <v>537</v>
      </c>
      <c r="D899" s="665">
        <v>1340.81</v>
      </c>
      <c r="E899" s="1154">
        <v>167.61</v>
      </c>
    </row>
    <row r="900" spans="1:6" ht="30" customHeight="1" x14ac:dyDescent="0.25">
      <c r="A900" s="1883"/>
      <c r="B900" s="1878"/>
      <c r="C900" s="341" t="s">
        <v>18</v>
      </c>
      <c r="D900" s="665">
        <v>1587.6</v>
      </c>
      <c r="E900" s="1146">
        <v>198.45</v>
      </c>
    </row>
    <row r="901" spans="1:6" ht="25.5" customHeight="1" x14ac:dyDescent="0.25">
      <c r="A901" s="1919" t="s">
        <v>822</v>
      </c>
      <c r="B901" s="1922" t="s">
        <v>823</v>
      </c>
      <c r="C901" s="1153" t="s">
        <v>636</v>
      </c>
      <c r="D901" s="1145">
        <f>D902+D903+D904</f>
        <v>4536</v>
      </c>
      <c r="E901" s="1145">
        <f>E903+E904+E902</f>
        <v>567</v>
      </c>
      <c r="F901" s="11">
        <f>D902+D903+D904</f>
        <v>4536</v>
      </c>
    </row>
    <row r="902" spans="1:6" x14ac:dyDescent="0.25">
      <c r="A902" s="1920"/>
      <c r="B902" s="1923"/>
      <c r="C902" s="341" t="s">
        <v>536</v>
      </c>
      <c r="D902" s="665">
        <v>1607.59</v>
      </c>
      <c r="E902" s="1154">
        <v>200.94</v>
      </c>
    </row>
    <row r="903" spans="1:6" x14ac:dyDescent="0.25">
      <c r="A903" s="1920"/>
      <c r="B903" s="1923"/>
      <c r="C903" s="341" t="s">
        <v>537</v>
      </c>
      <c r="D903" s="665">
        <v>1340.81</v>
      </c>
      <c r="E903" s="1154">
        <v>167.61</v>
      </c>
    </row>
    <row r="904" spans="1:6" ht="30" customHeight="1" x14ac:dyDescent="0.25">
      <c r="A904" s="1921"/>
      <c r="B904" s="1924"/>
      <c r="C904" s="341" t="s">
        <v>18</v>
      </c>
      <c r="D904" s="665">
        <v>1587.6</v>
      </c>
      <c r="E904" s="1146">
        <v>198.45</v>
      </c>
    </row>
    <row r="905" spans="1:6" ht="15" customHeight="1" x14ac:dyDescent="0.25">
      <c r="A905" s="1873" t="s">
        <v>877</v>
      </c>
      <c r="B905" s="1876" t="s">
        <v>824</v>
      </c>
      <c r="C905" s="341" t="s">
        <v>636</v>
      </c>
      <c r="D905" s="1145">
        <f>D906+D907+D908</f>
        <v>1000</v>
      </c>
      <c r="E905" s="1145">
        <f>E906+E907+E908</f>
        <v>300</v>
      </c>
    </row>
    <row r="906" spans="1:6" x14ac:dyDescent="0.25">
      <c r="A906" s="1874"/>
      <c r="B906" s="1877"/>
      <c r="C906" s="341" t="s">
        <v>536</v>
      </c>
      <c r="D906" s="1146">
        <v>0</v>
      </c>
      <c r="E906" s="1146">
        <v>0</v>
      </c>
    </row>
    <row r="907" spans="1:6" x14ac:dyDescent="0.25">
      <c r="A907" s="1874"/>
      <c r="B907" s="1877"/>
      <c r="C907" s="341" t="s">
        <v>537</v>
      </c>
      <c r="D907" s="1146">
        <v>0</v>
      </c>
      <c r="E907" s="1146">
        <v>0</v>
      </c>
    </row>
    <row r="908" spans="1:6" ht="30" customHeight="1" x14ac:dyDescent="0.25">
      <c r="A908" s="1875"/>
      <c r="B908" s="1878"/>
      <c r="C908" s="341" t="s">
        <v>18</v>
      </c>
      <c r="D908" s="1146">
        <f>D909</f>
        <v>1000</v>
      </c>
      <c r="E908" s="1146">
        <f>E909</f>
        <v>300</v>
      </c>
    </row>
    <row r="909" spans="1:6" ht="45" x14ac:dyDescent="0.25">
      <c r="A909" s="662" t="s">
        <v>297</v>
      </c>
      <c r="B909" s="684" t="s">
        <v>1142</v>
      </c>
      <c r="C909" s="341" t="s">
        <v>18</v>
      </c>
      <c r="D909" s="1155">
        <v>1000</v>
      </c>
      <c r="E909" s="1438">
        <v>300</v>
      </c>
    </row>
    <row r="910" spans="1:6" ht="15.75" customHeight="1" x14ac:dyDescent="0.25">
      <c r="A910" s="2400" t="s">
        <v>1143</v>
      </c>
      <c r="B910" s="2105"/>
      <c r="C910" s="2105"/>
      <c r="D910" s="2105"/>
      <c r="E910" s="2105"/>
    </row>
    <row r="911" spans="1:6" ht="79.5" customHeight="1" x14ac:dyDescent="0.25">
      <c r="A911" s="897"/>
      <c r="B911" s="890" t="s">
        <v>1236</v>
      </c>
      <c r="C911" s="1427" t="s">
        <v>560</v>
      </c>
      <c r="D911" s="1403" t="s">
        <v>581</v>
      </c>
      <c r="E911" s="1427" t="s">
        <v>580</v>
      </c>
    </row>
    <row r="912" spans="1:6" ht="21.75" customHeight="1" x14ac:dyDescent="0.25">
      <c r="A912" s="2077"/>
      <c r="B912" s="2123" t="s">
        <v>201</v>
      </c>
      <c r="C912" s="416" t="s">
        <v>636</v>
      </c>
      <c r="D912" s="418">
        <f>D913+D914+D915</f>
        <v>350</v>
      </c>
      <c r="E912" s="418">
        <f>E913+E914+E915</f>
        <v>70.849999999999994</v>
      </c>
    </row>
    <row r="913" spans="1:7" s="883" customFormat="1" ht="15.75" customHeight="1" x14ac:dyDescent="0.25">
      <c r="A913" s="1605"/>
      <c r="B913" s="1621"/>
      <c r="C913" s="416" t="s">
        <v>477</v>
      </c>
      <c r="D913" s="418">
        <f t="shared" ref="D913:E915" si="10">D917+D941+D953</f>
        <v>0</v>
      </c>
      <c r="E913" s="418">
        <f t="shared" si="10"/>
        <v>0</v>
      </c>
      <c r="F913" s="747"/>
      <c r="G913" s="884"/>
    </row>
    <row r="914" spans="1:7" s="883" customFormat="1" ht="14.25" customHeight="1" x14ac:dyDescent="0.25">
      <c r="A914" s="1605"/>
      <c r="B914" s="1621"/>
      <c r="C914" s="416" t="s">
        <v>478</v>
      </c>
      <c r="D914" s="418">
        <f t="shared" si="10"/>
        <v>0</v>
      </c>
      <c r="E914" s="418">
        <f t="shared" si="10"/>
        <v>0</v>
      </c>
      <c r="F914" s="747"/>
      <c r="G914" s="884"/>
    </row>
    <row r="915" spans="1:7" s="883" customFormat="1" ht="15" customHeight="1" x14ac:dyDescent="0.25">
      <c r="A915" s="1564"/>
      <c r="B915" s="1622"/>
      <c r="C915" s="416" t="s">
        <v>13</v>
      </c>
      <c r="D915" s="418">
        <f t="shared" si="10"/>
        <v>350</v>
      </c>
      <c r="E915" s="418">
        <f t="shared" si="10"/>
        <v>70.849999999999994</v>
      </c>
      <c r="F915" s="747"/>
      <c r="G915" s="884"/>
    </row>
    <row r="916" spans="1:7" s="883" customFormat="1" ht="21.75" customHeight="1" x14ac:dyDescent="0.25">
      <c r="A916" s="1872" t="s">
        <v>546</v>
      </c>
      <c r="B916" s="2124" t="s">
        <v>893</v>
      </c>
      <c r="C916" s="416" t="s">
        <v>636</v>
      </c>
      <c r="D916" s="418">
        <f>D917+D918+D919</f>
        <v>50</v>
      </c>
      <c r="E916" s="418">
        <f>E917+E918+E919</f>
        <v>0</v>
      </c>
      <c r="F916" s="747"/>
      <c r="G916" s="884"/>
    </row>
    <row r="917" spans="1:7" ht="21.75" customHeight="1" x14ac:dyDescent="0.25">
      <c r="A917" s="2036"/>
      <c r="B917" s="1585"/>
      <c r="C917" s="416" t="s">
        <v>477</v>
      </c>
      <c r="D917" s="418">
        <v>0</v>
      </c>
      <c r="E917" s="989">
        <v>0</v>
      </c>
    </row>
    <row r="918" spans="1:7" ht="15" customHeight="1" x14ac:dyDescent="0.25">
      <c r="A918" s="2036"/>
      <c r="B918" s="1585"/>
      <c r="C918" s="416" t="s">
        <v>478</v>
      </c>
      <c r="D918" s="418">
        <v>0</v>
      </c>
      <c r="E918" s="989">
        <v>0</v>
      </c>
    </row>
    <row r="919" spans="1:7" x14ac:dyDescent="0.25">
      <c r="A919" s="2037"/>
      <c r="B919" s="1586"/>
      <c r="C919" s="416" t="s">
        <v>13</v>
      </c>
      <c r="D919" s="418">
        <f>D923+D927+D931+D939+D935</f>
        <v>50</v>
      </c>
      <c r="E919" s="418">
        <f>E923+E927+E931+E939+E935</f>
        <v>0</v>
      </c>
    </row>
    <row r="920" spans="1:7" x14ac:dyDescent="0.25">
      <c r="A920" s="2128" t="s">
        <v>227</v>
      </c>
      <c r="B920" s="2125" t="s">
        <v>894</v>
      </c>
      <c r="C920" s="416" t="s">
        <v>636</v>
      </c>
      <c r="D920" s="418">
        <f>D921+D922+D923</f>
        <v>35</v>
      </c>
      <c r="E920" s="418">
        <f>E921+E922+E923</f>
        <v>0</v>
      </c>
    </row>
    <row r="921" spans="1:7" ht="20.25" customHeight="1" x14ac:dyDescent="0.25">
      <c r="A921" s="2129"/>
      <c r="B921" s="2126"/>
      <c r="C921" s="1336" t="s">
        <v>477</v>
      </c>
      <c r="D921" s="417">
        <v>0</v>
      </c>
      <c r="E921" s="417">
        <v>0</v>
      </c>
    </row>
    <row r="922" spans="1:7" x14ac:dyDescent="0.25">
      <c r="A922" s="2129"/>
      <c r="B922" s="2126"/>
      <c r="C922" s="1336" t="s">
        <v>478</v>
      </c>
      <c r="D922" s="417">
        <v>0</v>
      </c>
      <c r="E922" s="417">
        <v>0</v>
      </c>
    </row>
    <row r="923" spans="1:7" x14ac:dyDescent="0.25">
      <c r="A923" s="2130"/>
      <c r="B923" s="2127"/>
      <c r="C923" s="1336" t="s">
        <v>13</v>
      </c>
      <c r="D923" s="417">
        <v>35</v>
      </c>
      <c r="E923" s="417">
        <v>0</v>
      </c>
    </row>
    <row r="924" spans="1:7" x14ac:dyDescent="0.25">
      <c r="A924" s="2128" t="s">
        <v>230</v>
      </c>
      <c r="B924" s="2131" t="s">
        <v>1512</v>
      </c>
      <c r="C924" s="416" t="s">
        <v>636</v>
      </c>
      <c r="D924" s="418">
        <f>D925+D926+D927</f>
        <v>5</v>
      </c>
      <c r="E924" s="418">
        <f>E925+E926+E927</f>
        <v>0</v>
      </c>
    </row>
    <row r="925" spans="1:7" x14ac:dyDescent="0.25">
      <c r="A925" s="1825"/>
      <c r="B925" s="1670"/>
      <c r="C925" s="1336" t="s">
        <v>477</v>
      </c>
      <c r="D925" s="417">
        <v>0</v>
      </c>
      <c r="E925" s="417">
        <v>0</v>
      </c>
    </row>
    <row r="926" spans="1:7" x14ac:dyDescent="0.25">
      <c r="A926" s="1825"/>
      <c r="B926" s="1670"/>
      <c r="C926" s="1336" t="s">
        <v>478</v>
      </c>
      <c r="D926" s="417">
        <v>0</v>
      </c>
      <c r="E926" s="417">
        <v>0</v>
      </c>
    </row>
    <row r="927" spans="1:7" x14ac:dyDescent="0.25">
      <c r="A927" s="1826"/>
      <c r="B927" s="1597"/>
      <c r="C927" s="1336" t="s">
        <v>13</v>
      </c>
      <c r="D927" s="417">
        <v>5</v>
      </c>
      <c r="E927" s="417">
        <v>0</v>
      </c>
    </row>
    <row r="928" spans="1:7" x14ac:dyDescent="0.25">
      <c r="A928" s="2048" t="s">
        <v>232</v>
      </c>
      <c r="B928" s="2132" t="s">
        <v>1513</v>
      </c>
      <c r="C928" s="416" t="s">
        <v>636</v>
      </c>
      <c r="D928" s="1338">
        <f>D929+D930+D931</f>
        <v>5</v>
      </c>
      <c r="E928" s="1338">
        <f>E929+E930+E931</f>
        <v>0</v>
      </c>
    </row>
    <row r="929" spans="1:5" x14ac:dyDescent="0.25">
      <c r="A929" s="1948"/>
      <c r="B929" s="2053"/>
      <c r="C929" s="1336" t="s">
        <v>477</v>
      </c>
      <c r="D929" s="1339">
        <v>0</v>
      </c>
      <c r="E929" s="1339">
        <v>0</v>
      </c>
    </row>
    <row r="930" spans="1:5" x14ac:dyDescent="0.25">
      <c r="A930" s="1948"/>
      <c r="B930" s="2053"/>
      <c r="C930" s="1336" t="s">
        <v>478</v>
      </c>
      <c r="D930" s="1339">
        <v>0</v>
      </c>
      <c r="E930" s="1339">
        <v>0</v>
      </c>
    </row>
    <row r="931" spans="1:5" ht="24" customHeight="1" x14ac:dyDescent="0.25">
      <c r="A931" s="1948"/>
      <c r="B931" s="2053"/>
      <c r="C931" s="1336" t="s">
        <v>13</v>
      </c>
      <c r="D931" s="1339">
        <v>5</v>
      </c>
      <c r="E931" s="1339">
        <v>0</v>
      </c>
    </row>
    <row r="932" spans="1:5" x14ac:dyDescent="0.25">
      <c r="A932" s="2048" t="s">
        <v>234</v>
      </c>
      <c r="B932" s="2122" t="s">
        <v>1514</v>
      </c>
      <c r="C932" s="416" t="s">
        <v>636</v>
      </c>
      <c r="D932" s="1338">
        <f>D933+D934+D935</f>
        <v>5</v>
      </c>
      <c r="E932" s="1338">
        <f>E933+E934+E935</f>
        <v>0</v>
      </c>
    </row>
    <row r="933" spans="1:5" x14ac:dyDescent="0.25">
      <c r="A933" s="2091"/>
      <c r="B933" s="2122"/>
      <c r="C933" s="1336" t="s">
        <v>477</v>
      </c>
      <c r="D933" s="1339">
        <v>0</v>
      </c>
      <c r="E933" s="1339">
        <v>0</v>
      </c>
    </row>
    <row r="934" spans="1:5" x14ac:dyDescent="0.25">
      <c r="A934" s="2091"/>
      <c r="B934" s="2122"/>
      <c r="C934" s="1336" t="s">
        <v>478</v>
      </c>
      <c r="D934" s="1339">
        <v>0</v>
      </c>
      <c r="E934" s="1339">
        <v>0</v>
      </c>
    </row>
    <row r="935" spans="1:5" x14ac:dyDescent="0.25">
      <c r="A935" s="2091"/>
      <c r="B935" s="2122"/>
      <c r="C935" s="1336" t="s">
        <v>13</v>
      </c>
      <c r="D935" s="1339">
        <v>5</v>
      </c>
      <c r="E935" s="1339">
        <v>0</v>
      </c>
    </row>
    <row r="936" spans="1:5" x14ac:dyDescent="0.25">
      <c r="A936" s="2048" t="s">
        <v>4</v>
      </c>
      <c r="B936" s="2122" t="s">
        <v>1515</v>
      </c>
      <c r="C936" s="416" t="s">
        <v>636</v>
      </c>
      <c r="D936" s="1338">
        <f>D937+D938+D939</f>
        <v>0</v>
      </c>
      <c r="E936" s="1338">
        <f>E937+E938+E939</f>
        <v>0</v>
      </c>
    </row>
    <row r="937" spans="1:5" x14ac:dyDescent="0.25">
      <c r="A937" s="2091"/>
      <c r="B937" s="2122"/>
      <c r="C937" s="1336" t="s">
        <v>477</v>
      </c>
      <c r="D937" s="1339">
        <v>0</v>
      </c>
      <c r="E937" s="1339">
        <v>0</v>
      </c>
    </row>
    <row r="938" spans="1:5" x14ac:dyDescent="0.25">
      <c r="A938" s="2091"/>
      <c r="B938" s="2122"/>
      <c r="C938" s="1336" t="s">
        <v>478</v>
      </c>
      <c r="D938" s="1339">
        <v>0</v>
      </c>
      <c r="E938" s="1339">
        <v>0</v>
      </c>
    </row>
    <row r="939" spans="1:5" ht="20.25" customHeight="1" x14ac:dyDescent="0.25">
      <c r="A939" s="2091"/>
      <c r="B939" s="2122"/>
      <c r="C939" s="1336" t="s">
        <v>13</v>
      </c>
      <c r="D939" s="1339">
        <v>0</v>
      </c>
      <c r="E939" s="1339">
        <v>0</v>
      </c>
    </row>
    <row r="940" spans="1:5" x14ac:dyDescent="0.25">
      <c r="A940" s="2135" t="s">
        <v>80</v>
      </c>
      <c r="B940" s="2120" t="s">
        <v>896</v>
      </c>
      <c r="C940" s="416" t="s">
        <v>636</v>
      </c>
      <c r="D940" s="1338">
        <f>D941+D942+D943</f>
        <v>50</v>
      </c>
      <c r="E940" s="1338">
        <f>E941+E942+E943</f>
        <v>0</v>
      </c>
    </row>
    <row r="941" spans="1:5" x14ac:dyDescent="0.25">
      <c r="A941" s="2136"/>
      <c r="B941" s="2120"/>
      <c r="C941" s="416" t="s">
        <v>477</v>
      </c>
      <c r="D941" s="1338">
        <v>0</v>
      </c>
      <c r="E941" s="1338">
        <v>0</v>
      </c>
    </row>
    <row r="942" spans="1:5" x14ac:dyDescent="0.25">
      <c r="A942" s="2136"/>
      <c r="B942" s="2120"/>
      <c r="C942" s="416" t="s">
        <v>478</v>
      </c>
      <c r="D942" s="1338">
        <v>0</v>
      </c>
      <c r="E942" s="1338">
        <v>0</v>
      </c>
    </row>
    <row r="943" spans="1:5" ht="30" customHeight="1" x14ac:dyDescent="0.25">
      <c r="A943" s="2136"/>
      <c r="B943" s="2120"/>
      <c r="C943" s="416" t="s">
        <v>13</v>
      </c>
      <c r="D943" s="1338">
        <f>D947+D951</f>
        <v>50</v>
      </c>
      <c r="E943" s="1338">
        <v>0</v>
      </c>
    </row>
    <row r="944" spans="1:5" x14ac:dyDescent="0.25">
      <c r="A944" s="2048" t="s">
        <v>237</v>
      </c>
      <c r="B944" s="2122" t="s">
        <v>1516</v>
      </c>
      <c r="C944" s="416" t="s">
        <v>636</v>
      </c>
      <c r="D944" s="1338">
        <f>D945+D946+D947</f>
        <v>5</v>
      </c>
      <c r="E944" s="1338">
        <f>E945+E946+E947</f>
        <v>0</v>
      </c>
    </row>
    <row r="945" spans="1:5" x14ac:dyDescent="0.25">
      <c r="A945" s="2121"/>
      <c r="B945" s="2122"/>
      <c r="C945" s="1336" t="s">
        <v>477</v>
      </c>
      <c r="D945" s="1339">
        <v>0</v>
      </c>
      <c r="E945" s="1339">
        <v>0</v>
      </c>
    </row>
    <row r="946" spans="1:5" x14ac:dyDescent="0.25">
      <c r="A946" s="2121"/>
      <c r="B946" s="2122"/>
      <c r="C946" s="1336" t="s">
        <v>478</v>
      </c>
      <c r="D946" s="1339">
        <v>0</v>
      </c>
      <c r="E946" s="1339">
        <v>0</v>
      </c>
    </row>
    <row r="947" spans="1:5" x14ac:dyDescent="0.25">
      <c r="A947" s="2121"/>
      <c r="B947" s="2122"/>
      <c r="C947" s="1336" t="s">
        <v>13</v>
      </c>
      <c r="D947" s="1339">
        <v>5</v>
      </c>
      <c r="E947" s="1339">
        <v>0</v>
      </c>
    </row>
    <row r="948" spans="1:5" x14ac:dyDescent="0.25">
      <c r="A948" s="2048" t="s">
        <v>240</v>
      </c>
      <c r="B948" s="2122" t="s">
        <v>1517</v>
      </c>
      <c r="C948" s="416" t="s">
        <v>636</v>
      </c>
      <c r="D948" s="1338">
        <f>D949+D950+D951</f>
        <v>45</v>
      </c>
      <c r="E948" s="1338">
        <f>E949+E950+E951</f>
        <v>0</v>
      </c>
    </row>
    <row r="949" spans="1:5" x14ac:dyDescent="0.25">
      <c r="A949" s="2121"/>
      <c r="B949" s="2122"/>
      <c r="C949" s="1336" t="s">
        <v>477</v>
      </c>
      <c r="D949" s="1339">
        <v>0</v>
      </c>
      <c r="E949" s="1339">
        <v>0</v>
      </c>
    </row>
    <row r="950" spans="1:5" x14ac:dyDescent="0.25">
      <c r="A950" s="2121"/>
      <c r="B950" s="2122"/>
      <c r="C950" s="1336" t="s">
        <v>478</v>
      </c>
      <c r="D950" s="1339">
        <v>0</v>
      </c>
      <c r="E950" s="1339">
        <v>0</v>
      </c>
    </row>
    <row r="951" spans="1:5" x14ac:dyDescent="0.25">
      <c r="A951" s="2121"/>
      <c r="B951" s="2122"/>
      <c r="C951" s="1336" t="s">
        <v>13</v>
      </c>
      <c r="D951" s="1339">
        <v>45</v>
      </c>
      <c r="E951" s="1339">
        <v>0</v>
      </c>
    </row>
    <row r="952" spans="1:5" x14ac:dyDescent="0.25">
      <c r="A952" s="2135" t="s">
        <v>115</v>
      </c>
      <c r="B952" s="2120" t="s">
        <v>1232</v>
      </c>
      <c r="C952" s="416" t="s">
        <v>636</v>
      </c>
      <c r="D952" s="1338">
        <f>D953+D954+D955</f>
        <v>250</v>
      </c>
      <c r="E952" s="1338">
        <f>E953+E954+E955</f>
        <v>70.849999999999994</v>
      </c>
    </row>
    <row r="953" spans="1:5" x14ac:dyDescent="0.25">
      <c r="A953" s="2136"/>
      <c r="B953" s="2120"/>
      <c r="C953" s="416" t="s">
        <v>477</v>
      </c>
      <c r="D953" s="1338">
        <v>0</v>
      </c>
      <c r="E953" s="1338">
        <v>0</v>
      </c>
    </row>
    <row r="954" spans="1:5" x14ac:dyDescent="0.25">
      <c r="A954" s="2136"/>
      <c r="B954" s="2120"/>
      <c r="C954" s="416" t="s">
        <v>478</v>
      </c>
      <c r="D954" s="1338">
        <v>0</v>
      </c>
      <c r="E954" s="1338">
        <v>0</v>
      </c>
    </row>
    <row r="955" spans="1:5" x14ac:dyDescent="0.25">
      <c r="A955" s="2136"/>
      <c r="B955" s="2120"/>
      <c r="C955" s="416" t="s">
        <v>13</v>
      </c>
      <c r="D955" s="1338">
        <f>D959+D963</f>
        <v>250</v>
      </c>
      <c r="E955" s="1338">
        <f>E959+E963</f>
        <v>70.849999999999994</v>
      </c>
    </row>
    <row r="956" spans="1:5" x14ac:dyDescent="0.25">
      <c r="A956" s="2048" t="s">
        <v>245</v>
      </c>
      <c r="B956" s="2122" t="s">
        <v>1518</v>
      </c>
      <c r="C956" s="416" t="s">
        <v>636</v>
      </c>
      <c r="D956" s="1338">
        <f>D957+D958+D959</f>
        <v>0</v>
      </c>
      <c r="E956" s="1338">
        <f>E957+E958+E959</f>
        <v>0</v>
      </c>
    </row>
    <row r="957" spans="1:5" x14ac:dyDescent="0.25">
      <c r="A957" s="2121"/>
      <c r="B957" s="2122"/>
      <c r="C957" s="1336" t="s">
        <v>477</v>
      </c>
      <c r="D957" s="1339">
        <v>0</v>
      </c>
      <c r="E957" s="1339">
        <v>0</v>
      </c>
    </row>
    <row r="958" spans="1:5" x14ac:dyDescent="0.25">
      <c r="A958" s="2121"/>
      <c r="B958" s="2122"/>
      <c r="C958" s="1336" t="s">
        <v>478</v>
      </c>
      <c r="D958" s="1339">
        <v>0</v>
      </c>
      <c r="E958" s="1339">
        <v>0</v>
      </c>
    </row>
    <row r="959" spans="1:5" x14ac:dyDescent="0.25">
      <c r="A959" s="2121"/>
      <c r="B959" s="2122"/>
      <c r="C959" s="1336" t="s">
        <v>13</v>
      </c>
      <c r="D959" s="1339">
        <v>0</v>
      </c>
      <c r="E959" s="1339">
        <v>0</v>
      </c>
    </row>
    <row r="960" spans="1:5" x14ac:dyDescent="0.25">
      <c r="A960" s="2048" t="s">
        <v>786</v>
      </c>
      <c r="B960" s="2122" t="s">
        <v>1234</v>
      </c>
      <c r="C960" s="416" t="s">
        <v>636</v>
      </c>
      <c r="D960" s="1338">
        <f>D961+D962+D963</f>
        <v>250</v>
      </c>
      <c r="E960" s="1338">
        <f>E961+E962+E963</f>
        <v>70.849999999999994</v>
      </c>
    </row>
    <row r="961" spans="1:5" x14ac:dyDescent="0.25">
      <c r="A961" s="2121"/>
      <c r="B961" s="2122"/>
      <c r="C961" s="1336" t="s">
        <v>477</v>
      </c>
      <c r="D961" s="1339">
        <v>0</v>
      </c>
      <c r="E961" s="1339">
        <v>0</v>
      </c>
    </row>
    <row r="962" spans="1:5" x14ac:dyDescent="0.25">
      <c r="A962" s="2121"/>
      <c r="B962" s="2122"/>
      <c r="C962" s="1336" t="s">
        <v>478</v>
      </c>
      <c r="D962" s="1339">
        <v>0</v>
      </c>
      <c r="E962" s="1339">
        <v>0</v>
      </c>
    </row>
    <row r="963" spans="1:5" x14ac:dyDescent="0.25">
      <c r="A963" s="2121"/>
      <c r="B963" s="2122"/>
      <c r="C963" s="1336" t="s">
        <v>13</v>
      </c>
      <c r="D963" s="1339">
        <v>250</v>
      </c>
      <c r="E963" s="1339">
        <v>70.849999999999994</v>
      </c>
    </row>
    <row r="964" spans="1:5" ht="35.25" customHeight="1" x14ac:dyDescent="0.25">
      <c r="A964" s="2137" t="s">
        <v>1519</v>
      </c>
      <c r="B964" s="2138"/>
      <c r="C964" s="2138"/>
      <c r="D964" s="2138"/>
      <c r="E964" s="2138"/>
    </row>
    <row r="965" spans="1:5" x14ac:dyDescent="0.25">
      <c r="A965" s="2048"/>
      <c r="B965" s="2122" t="s">
        <v>201</v>
      </c>
      <c r="C965" s="416" t="s">
        <v>636</v>
      </c>
      <c r="D965" s="1338">
        <f>D966+D967+D968</f>
        <v>1330</v>
      </c>
      <c r="E965" s="1338">
        <f>E966+E967+E968</f>
        <v>0</v>
      </c>
    </row>
    <row r="966" spans="1:5" x14ac:dyDescent="0.25">
      <c r="A966" s="2121"/>
      <c r="B966" s="2122"/>
      <c r="C966" s="1336" t="s">
        <v>477</v>
      </c>
      <c r="D966" s="1339">
        <v>0</v>
      </c>
      <c r="E966" s="1339">
        <v>0</v>
      </c>
    </row>
    <row r="967" spans="1:5" x14ac:dyDescent="0.25">
      <c r="A967" s="2121"/>
      <c r="B967" s="2122"/>
      <c r="C967" s="1336" t="s">
        <v>478</v>
      </c>
      <c r="D967" s="1339">
        <v>0</v>
      </c>
      <c r="E967" s="1339">
        <v>0</v>
      </c>
    </row>
    <row r="968" spans="1:5" x14ac:dyDescent="0.25">
      <c r="A968" s="2121"/>
      <c r="B968" s="2122"/>
      <c r="C968" s="1336" t="s">
        <v>13</v>
      </c>
      <c r="D968" s="1339">
        <f>D972</f>
        <v>1330</v>
      </c>
      <c r="E968" s="1339">
        <f>E972</f>
        <v>0</v>
      </c>
    </row>
    <row r="969" spans="1:5" x14ac:dyDescent="0.25">
      <c r="A969" s="2048" t="s">
        <v>546</v>
      </c>
      <c r="B969" s="2122" t="s">
        <v>1520</v>
      </c>
      <c r="C969" s="416" t="s">
        <v>636</v>
      </c>
      <c r="D969" s="1338">
        <f>D970+D971+D972</f>
        <v>1330</v>
      </c>
      <c r="E969" s="1338">
        <f>E970+E971+E972</f>
        <v>0</v>
      </c>
    </row>
    <row r="970" spans="1:5" x14ac:dyDescent="0.25">
      <c r="A970" s="2121"/>
      <c r="B970" s="2122"/>
      <c r="C970" s="1336" t="s">
        <v>477</v>
      </c>
      <c r="D970" s="1339">
        <v>0</v>
      </c>
      <c r="E970" s="1339">
        <v>0</v>
      </c>
    </row>
    <row r="971" spans="1:5" x14ac:dyDescent="0.25">
      <c r="A971" s="2121"/>
      <c r="B971" s="2122"/>
      <c r="C971" s="1336" t="s">
        <v>478</v>
      </c>
      <c r="D971" s="1339">
        <v>0</v>
      </c>
      <c r="E971" s="1339">
        <v>0</v>
      </c>
    </row>
    <row r="972" spans="1:5" x14ac:dyDescent="0.25">
      <c r="A972" s="2121"/>
      <c r="B972" s="2122"/>
      <c r="C972" s="1336" t="s">
        <v>13</v>
      </c>
      <c r="D972" s="1339">
        <f>D976</f>
        <v>1330</v>
      </c>
      <c r="E972" s="1339">
        <f>E976</f>
        <v>0</v>
      </c>
    </row>
    <row r="973" spans="1:5" x14ac:dyDescent="0.25">
      <c r="A973" s="2048" t="s">
        <v>227</v>
      </c>
      <c r="B973" s="2122" t="s">
        <v>1521</v>
      </c>
      <c r="C973" s="416" t="s">
        <v>636</v>
      </c>
      <c r="D973" s="1338">
        <f>D974+D975+D976</f>
        <v>1330</v>
      </c>
      <c r="E973" s="1338">
        <f>E974+E975+E976</f>
        <v>0</v>
      </c>
    </row>
    <row r="974" spans="1:5" x14ac:dyDescent="0.25">
      <c r="A974" s="2121"/>
      <c r="B974" s="2122"/>
      <c r="C974" s="1336" t="s">
        <v>477</v>
      </c>
      <c r="D974" s="1339">
        <v>0</v>
      </c>
      <c r="E974" s="1339">
        <v>0</v>
      </c>
    </row>
    <row r="975" spans="1:5" x14ac:dyDescent="0.25">
      <c r="A975" s="2121"/>
      <c r="B975" s="2122"/>
      <c r="C975" s="1336" t="s">
        <v>478</v>
      </c>
      <c r="D975" s="1339">
        <v>0</v>
      </c>
      <c r="E975" s="1339">
        <v>0</v>
      </c>
    </row>
    <row r="976" spans="1:5" x14ac:dyDescent="0.25">
      <c r="A976" s="2121"/>
      <c r="B976" s="2122"/>
      <c r="C976" s="1336" t="s">
        <v>13</v>
      </c>
      <c r="D976" s="1339">
        <v>1330</v>
      </c>
      <c r="E976" s="1339">
        <v>0</v>
      </c>
    </row>
  </sheetData>
  <autoFilter ref="A5:E137" xr:uid="{00000000-0009-0000-0000-000002000000}"/>
  <mergeCells count="363">
    <mergeCell ref="A64:A66"/>
    <mergeCell ref="A487:A490"/>
    <mergeCell ref="B487:B490"/>
    <mergeCell ref="A969:A972"/>
    <mergeCell ref="B969:B972"/>
    <mergeCell ref="B973:B976"/>
    <mergeCell ref="A973:A976"/>
    <mergeCell ref="A952:A955"/>
    <mergeCell ref="A956:A959"/>
    <mergeCell ref="B952:B955"/>
    <mergeCell ref="B956:B959"/>
    <mergeCell ref="A960:A963"/>
    <mergeCell ref="B960:B963"/>
    <mergeCell ref="A964:E964"/>
    <mergeCell ref="A965:A968"/>
    <mergeCell ref="B965:B968"/>
    <mergeCell ref="B932:B935"/>
    <mergeCell ref="A932:A935"/>
    <mergeCell ref="A936:A939"/>
    <mergeCell ref="B936:B939"/>
    <mergeCell ref="A940:A943"/>
    <mergeCell ref="A278:A280"/>
    <mergeCell ref="B290:B292"/>
    <mergeCell ref="A290:A292"/>
    <mergeCell ref="B940:B943"/>
    <mergeCell ref="A944:A947"/>
    <mergeCell ref="B944:B947"/>
    <mergeCell ref="A948:A951"/>
    <mergeCell ref="B948:B951"/>
    <mergeCell ref="B912:B915"/>
    <mergeCell ref="A912:A915"/>
    <mergeCell ref="B916:B919"/>
    <mergeCell ref="A916:A919"/>
    <mergeCell ref="B920:B923"/>
    <mergeCell ref="A920:A923"/>
    <mergeCell ref="B924:B927"/>
    <mergeCell ref="A924:A927"/>
    <mergeCell ref="B928:B931"/>
    <mergeCell ref="A928:A931"/>
    <mergeCell ref="A596:A599"/>
    <mergeCell ref="B600:B603"/>
    <mergeCell ref="A600:A603"/>
    <mergeCell ref="B467:B470"/>
    <mergeCell ref="A467:A470"/>
    <mergeCell ref="A471:A474"/>
    <mergeCell ref="A475:A478"/>
    <mergeCell ref="A479:A482"/>
    <mergeCell ref="B471:B474"/>
    <mergeCell ref="B475:B478"/>
    <mergeCell ref="B479:B482"/>
    <mergeCell ref="B483:B486"/>
    <mergeCell ref="A483:A486"/>
    <mergeCell ref="A523:A526"/>
    <mergeCell ref="A532:A535"/>
    <mergeCell ref="A536:A539"/>
    <mergeCell ref="A503:A506"/>
    <mergeCell ref="A507:A510"/>
    <mergeCell ref="B519:B522"/>
    <mergeCell ref="B523:B526"/>
    <mergeCell ref="B495:B498"/>
    <mergeCell ref="A654:E654"/>
    <mergeCell ref="A657:B657"/>
    <mergeCell ref="A661:E661"/>
    <mergeCell ref="A664:B667"/>
    <mergeCell ref="B668:B671"/>
    <mergeCell ref="A192:A195"/>
    <mergeCell ref="B192:B195"/>
    <mergeCell ref="B184:B187"/>
    <mergeCell ref="A184:A187"/>
    <mergeCell ref="A647:B647"/>
    <mergeCell ref="B628:B631"/>
    <mergeCell ref="A628:A631"/>
    <mergeCell ref="B632:B635"/>
    <mergeCell ref="A632:A635"/>
    <mergeCell ref="B636:B639"/>
    <mergeCell ref="A636:A639"/>
    <mergeCell ref="A640:A643"/>
    <mergeCell ref="B640:B643"/>
    <mergeCell ref="A644:E644"/>
    <mergeCell ref="B588:B591"/>
    <mergeCell ref="A588:A591"/>
    <mergeCell ref="B612:B615"/>
    <mergeCell ref="A612:A615"/>
    <mergeCell ref="B616:B619"/>
    <mergeCell ref="E530:E531"/>
    <mergeCell ref="B532:B535"/>
    <mergeCell ref="B536:B539"/>
    <mergeCell ref="B540:B543"/>
    <mergeCell ref="B544:B547"/>
    <mergeCell ref="A568:A571"/>
    <mergeCell ref="B572:B575"/>
    <mergeCell ref="A572:A575"/>
    <mergeCell ref="A548:A551"/>
    <mergeCell ref="A552:A555"/>
    <mergeCell ref="A560:A563"/>
    <mergeCell ref="A556:A559"/>
    <mergeCell ref="A564:A567"/>
    <mergeCell ref="A544:A547"/>
    <mergeCell ref="A540:A543"/>
    <mergeCell ref="A527:A531"/>
    <mergeCell ref="A616:A619"/>
    <mergeCell ref="B620:B623"/>
    <mergeCell ref="A620:A623"/>
    <mergeCell ref="B624:B627"/>
    <mergeCell ref="A624:A627"/>
    <mergeCell ref="C530:C531"/>
    <mergeCell ref="D530:D531"/>
    <mergeCell ref="B592:B595"/>
    <mergeCell ref="A592:A595"/>
    <mergeCell ref="B604:B607"/>
    <mergeCell ref="A604:A607"/>
    <mergeCell ref="B608:B611"/>
    <mergeCell ref="A608:A611"/>
    <mergeCell ref="B584:B587"/>
    <mergeCell ref="A584:A587"/>
    <mergeCell ref="B552:B555"/>
    <mergeCell ref="B556:B559"/>
    <mergeCell ref="B560:B563"/>
    <mergeCell ref="B568:B571"/>
    <mergeCell ref="B576:B579"/>
    <mergeCell ref="A576:A579"/>
    <mergeCell ref="B580:B583"/>
    <mergeCell ref="A580:A583"/>
    <mergeCell ref="B596:B599"/>
    <mergeCell ref="A668:A671"/>
    <mergeCell ref="A766:B769"/>
    <mergeCell ref="A901:A904"/>
    <mergeCell ref="B901:B904"/>
    <mergeCell ref="A893:A896"/>
    <mergeCell ref="B893:B896"/>
    <mergeCell ref="A396:E396"/>
    <mergeCell ref="A399:B402"/>
    <mergeCell ref="B403:B406"/>
    <mergeCell ref="B407:B410"/>
    <mergeCell ref="B411:B414"/>
    <mergeCell ref="B415:B418"/>
    <mergeCell ref="B419:B422"/>
    <mergeCell ref="B423:B426"/>
    <mergeCell ref="B427:B430"/>
    <mergeCell ref="B431:B434"/>
    <mergeCell ref="B435:B438"/>
    <mergeCell ref="B439:B442"/>
    <mergeCell ref="B447:B450"/>
    <mergeCell ref="B451:B454"/>
    <mergeCell ref="B455:B458"/>
    <mergeCell ref="B459:B462"/>
    <mergeCell ref="B564:B567"/>
    <mergeCell ref="B548:B551"/>
    <mergeCell ref="A403:A406"/>
    <mergeCell ref="A293:E293"/>
    <mergeCell ref="B332:B334"/>
    <mergeCell ref="A332:A334"/>
    <mergeCell ref="B336:B339"/>
    <mergeCell ref="A336:A339"/>
    <mergeCell ref="A407:A410"/>
    <mergeCell ref="A419:A422"/>
    <mergeCell ref="A294:A295"/>
    <mergeCell ref="B294:B295"/>
    <mergeCell ref="C294:C295"/>
    <mergeCell ref="A388:A390"/>
    <mergeCell ref="D312:D313"/>
    <mergeCell ref="E312:E313"/>
    <mergeCell ref="A320:E320"/>
    <mergeCell ref="B353:B356"/>
    <mergeCell ref="A341:A344"/>
    <mergeCell ref="B391:B393"/>
    <mergeCell ref="A391:A393"/>
    <mergeCell ref="A345:A348"/>
    <mergeCell ref="B345:B348"/>
    <mergeCell ref="A353:A356"/>
    <mergeCell ref="A372:A375"/>
    <mergeCell ref="B377:B379"/>
    <mergeCell ref="A447:A450"/>
    <mergeCell ref="A431:A434"/>
    <mergeCell ref="A435:A438"/>
    <mergeCell ref="A439:A442"/>
    <mergeCell ref="B380:B382"/>
    <mergeCell ref="B372:B375"/>
    <mergeCell ref="B341:B344"/>
    <mergeCell ref="B104:B106"/>
    <mergeCell ref="A104:A106"/>
    <mergeCell ref="B112:B114"/>
    <mergeCell ref="A112:A114"/>
    <mergeCell ref="B188:B191"/>
    <mergeCell ref="B176:B179"/>
    <mergeCell ref="A176:A179"/>
    <mergeCell ref="B180:B183"/>
    <mergeCell ref="B160:B163"/>
    <mergeCell ref="A160:A163"/>
    <mergeCell ref="A156:A159"/>
    <mergeCell ref="B156:B159"/>
    <mergeCell ref="A152:A155"/>
    <mergeCell ref="B152:B155"/>
    <mergeCell ref="A227:A229"/>
    <mergeCell ref="B227:B229"/>
    <mergeCell ref="A225:E225"/>
    <mergeCell ref="A144:A147"/>
    <mergeCell ref="B148:B151"/>
    <mergeCell ref="B168:B171"/>
    <mergeCell ref="B172:B175"/>
    <mergeCell ref="A172:A175"/>
    <mergeCell ref="B196:B199"/>
    <mergeCell ref="A188:A191"/>
    <mergeCell ref="E1:F1"/>
    <mergeCell ref="A3:A4"/>
    <mergeCell ref="B3:B4"/>
    <mergeCell ref="C3:C4"/>
    <mergeCell ref="E3:E4"/>
    <mergeCell ref="D3:D4"/>
    <mergeCell ref="B2:E2"/>
    <mergeCell ref="B46:B48"/>
    <mergeCell ref="A5:E5"/>
    <mergeCell ref="A7:A10"/>
    <mergeCell ref="B7:B10"/>
    <mergeCell ref="A11:A14"/>
    <mergeCell ref="B11:B14"/>
    <mergeCell ref="A46:A48"/>
    <mergeCell ref="B164:B167"/>
    <mergeCell ref="A164:A167"/>
    <mergeCell ref="B64:B66"/>
    <mergeCell ref="B327:B330"/>
    <mergeCell ref="A323:B326"/>
    <mergeCell ref="B246:B248"/>
    <mergeCell ref="A246:A248"/>
    <mergeCell ref="A327:A330"/>
    <mergeCell ref="A317:A318"/>
    <mergeCell ref="B317:B318"/>
    <mergeCell ref="B49:B52"/>
    <mergeCell ref="A49:A52"/>
    <mergeCell ref="A94:A95"/>
    <mergeCell ref="A92:A93"/>
    <mergeCell ref="A196:A199"/>
    <mergeCell ref="B209:B211"/>
    <mergeCell ref="A201:A203"/>
    <mergeCell ref="B201:B203"/>
    <mergeCell ref="A205:A207"/>
    <mergeCell ref="B205:B207"/>
    <mergeCell ref="B94:B95"/>
    <mergeCell ref="B92:B93"/>
    <mergeCell ref="A168:A171"/>
    <mergeCell ref="A148:A151"/>
    <mergeCell ref="A209:A211"/>
    <mergeCell ref="A142:E142"/>
    <mergeCell ref="B144:B147"/>
    <mergeCell ref="D294:D295"/>
    <mergeCell ref="E294:E295"/>
    <mergeCell ref="B302:B306"/>
    <mergeCell ref="A302:A306"/>
    <mergeCell ref="B311:B313"/>
    <mergeCell ref="B234:B236"/>
    <mergeCell ref="A241:A243"/>
    <mergeCell ref="A296:B301"/>
    <mergeCell ref="A311:A313"/>
    <mergeCell ref="C312:C313"/>
    <mergeCell ref="B278:B280"/>
    <mergeCell ref="A234:A236"/>
    <mergeCell ref="B241:B243"/>
    <mergeCell ref="A281:A283"/>
    <mergeCell ref="B281:B283"/>
    <mergeCell ref="A284:A286"/>
    <mergeCell ref="A287:A289"/>
    <mergeCell ref="B284:B286"/>
    <mergeCell ref="B287:B289"/>
    <mergeCell ref="A377:A379"/>
    <mergeCell ref="A380:A382"/>
    <mergeCell ref="B388:B390"/>
    <mergeCell ref="A519:A522"/>
    <mergeCell ref="A515:A518"/>
    <mergeCell ref="A511:A514"/>
    <mergeCell ref="A415:A418"/>
    <mergeCell ref="A499:A502"/>
    <mergeCell ref="A411:A414"/>
    <mergeCell ref="B511:B514"/>
    <mergeCell ref="B515:B518"/>
    <mergeCell ref="A423:A426"/>
    <mergeCell ref="B443:B446"/>
    <mergeCell ref="A443:A446"/>
    <mergeCell ref="B499:B502"/>
    <mergeCell ref="B503:B506"/>
    <mergeCell ref="B507:B510"/>
    <mergeCell ref="A495:A498"/>
    <mergeCell ref="A451:A454"/>
    <mergeCell ref="A491:A494"/>
    <mergeCell ref="A463:A466"/>
    <mergeCell ref="A455:A458"/>
    <mergeCell ref="A427:A430"/>
    <mergeCell ref="A459:A462"/>
    <mergeCell ref="B463:B466"/>
    <mergeCell ref="B491:B494"/>
    <mergeCell ref="B877:B880"/>
    <mergeCell ref="A881:A884"/>
    <mergeCell ref="B881:B884"/>
    <mergeCell ref="A885:A888"/>
    <mergeCell ref="B885:B888"/>
    <mergeCell ref="C830:C831"/>
    <mergeCell ref="D830:D831"/>
    <mergeCell ref="A783:A786"/>
    <mergeCell ref="B869:B872"/>
    <mergeCell ref="A869:A872"/>
    <mergeCell ref="A873:A876"/>
    <mergeCell ref="B873:B876"/>
    <mergeCell ref="A684:E684"/>
    <mergeCell ref="B692:B694"/>
    <mergeCell ref="E692:E694"/>
    <mergeCell ref="A776:E776"/>
    <mergeCell ref="A779:B781"/>
    <mergeCell ref="B783:B786"/>
    <mergeCell ref="B711:B715"/>
    <mergeCell ref="A711:A715"/>
    <mergeCell ref="B706:B710"/>
    <mergeCell ref="A706:A710"/>
    <mergeCell ref="E830:E831"/>
    <mergeCell ref="B787:B790"/>
    <mergeCell ref="B791:B794"/>
    <mergeCell ref="B860:B863"/>
    <mergeCell ref="A860:A863"/>
    <mergeCell ref="A864:A867"/>
    <mergeCell ref="B864:B867"/>
    <mergeCell ref="A848:E848"/>
    <mergeCell ref="B856:B859"/>
    <mergeCell ref="A856:A859"/>
    <mergeCell ref="A787:A790"/>
    <mergeCell ref="A791:A794"/>
    <mergeCell ref="A795:E795"/>
    <mergeCell ref="B739:B742"/>
    <mergeCell ref="A739:A742"/>
    <mergeCell ref="A763:E763"/>
    <mergeCell ref="B716:B720"/>
    <mergeCell ref="A716:A720"/>
    <mergeCell ref="B672:B675"/>
    <mergeCell ref="A672:A675"/>
    <mergeCell ref="B676:B679"/>
    <mergeCell ref="A676:A679"/>
    <mergeCell ref="B680:B683"/>
    <mergeCell ref="A680:A683"/>
    <mergeCell ref="A687:B691"/>
    <mergeCell ref="C692:C694"/>
    <mergeCell ref="D692:D694"/>
    <mergeCell ref="A692:A694"/>
    <mergeCell ref="A910:E910"/>
    <mergeCell ref="A850:B854"/>
    <mergeCell ref="B802:B805"/>
    <mergeCell ref="A802:A805"/>
    <mergeCell ref="A798:B801"/>
    <mergeCell ref="A806:E806"/>
    <mergeCell ref="A808:B811"/>
    <mergeCell ref="A829:E829"/>
    <mergeCell ref="A832:B835"/>
    <mergeCell ref="B830:B831"/>
    <mergeCell ref="A830:A831"/>
    <mergeCell ref="B836:B839"/>
    <mergeCell ref="B840:B843"/>
    <mergeCell ref="B844:B847"/>
    <mergeCell ref="A836:A839"/>
    <mergeCell ref="A840:A843"/>
    <mergeCell ref="A844:A847"/>
    <mergeCell ref="A905:A908"/>
    <mergeCell ref="B905:B908"/>
    <mergeCell ref="A877:A880"/>
    <mergeCell ref="A889:A892"/>
    <mergeCell ref="B889:B892"/>
    <mergeCell ref="A897:A900"/>
    <mergeCell ref="B897:B900"/>
  </mergeCells>
  <phoneticPr fontId="0" type="noConversion"/>
  <pageMargins left="0.23622047244094491" right="0.23622047244094491" top="0.74803149606299213" bottom="0.74803149606299213" header="0.31496062992125984" footer="0.31496062992125984"/>
  <pageSetup paperSize="9" scale="8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G120"/>
  <sheetViews>
    <sheetView view="pageBreakPreview" topLeftCell="A19" zoomScale="60" zoomScaleNormal="100" workbookViewId="0">
      <selection activeCell="E13" sqref="E13"/>
    </sheetView>
  </sheetViews>
  <sheetFormatPr defaultColWidth="9.140625" defaultRowHeight="15" x14ac:dyDescent="0.25"/>
  <cols>
    <col min="1" max="1" width="6" style="7" customWidth="1"/>
    <col min="2" max="2" width="55.28515625" style="7" customWidth="1"/>
    <col min="3" max="3" width="16.7109375" style="7" customWidth="1"/>
    <col min="4" max="4" width="22.28515625" style="7" customWidth="1"/>
    <col min="5" max="5" width="30.7109375" style="7" customWidth="1"/>
    <col min="6" max="6" width="25.42578125" style="7" customWidth="1"/>
    <col min="7" max="7" width="53.5703125" style="7" customWidth="1"/>
    <col min="8" max="16384" width="9.140625" style="7"/>
  </cols>
  <sheetData>
    <row r="1" spans="1:7" s="3" customFormat="1" x14ac:dyDescent="0.25">
      <c r="C1" s="2151" t="s">
        <v>722</v>
      </c>
      <c r="D1" s="2152"/>
      <c r="E1" s="2152"/>
      <c r="F1" s="2152"/>
      <c r="G1" s="2152"/>
    </row>
    <row r="2" spans="1:7" s="3" customFormat="1" ht="72" customHeight="1" x14ac:dyDescent="0.25">
      <c r="A2" s="2153" t="s">
        <v>1347</v>
      </c>
      <c r="B2" s="2154"/>
      <c r="C2" s="2154"/>
      <c r="D2" s="2154"/>
      <c r="E2" s="2154"/>
      <c r="F2" s="2154"/>
      <c r="G2" s="2154"/>
    </row>
    <row r="3" spans="1:7" s="3" customFormat="1" ht="33" customHeight="1" x14ac:dyDescent="0.25">
      <c r="A3" s="2155" t="s">
        <v>731</v>
      </c>
      <c r="B3" s="2156"/>
      <c r="C3" s="2156"/>
      <c r="D3" s="2156"/>
      <c r="E3" s="2156"/>
      <c r="F3" s="2156"/>
      <c r="G3" s="2156"/>
    </row>
    <row r="4" spans="1:7" s="3" customFormat="1" ht="32.25" customHeight="1" x14ac:dyDescent="0.25">
      <c r="A4" s="2160" t="s">
        <v>543</v>
      </c>
      <c r="B4" s="1512" t="s">
        <v>723</v>
      </c>
      <c r="C4" s="2157" t="s">
        <v>724</v>
      </c>
      <c r="D4" s="2162"/>
      <c r="E4" s="2157" t="s">
        <v>725</v>
      </c>
      <c r="F4" s="2158"/>
      <c r="G4" s="2159"/>
    </row>
    <row r="5" spans="1:7" s="3" customFormat="1" ht="59.25" customHeight="1" x14ac:dyDescent="0.25">
      <c r="A5" s="2161"/>
      <c r="B5" s="1514"/>
      <c r="C5" s="219" t="s">
        <v>720</v>
      </c>
      <c r="D5" s="219" t="s">
        <v>721</v>
      </c>
      <c r="E5" s="541" t="s">
        <v>726</v>
      </c>
      <c r="F5" s="541" t="s">
        <v>727</v>
      </c>
      <c r="G5" s="541" t="s">
        <v>728</v>
      </c>
    </row>
    <row r="6" spans="1:7" s="3" customFormat="1" ht="126" customHeight="1" x14ac:dyDescent="0.25">
      <c r="A6" s="542" t="s">
        <v>546</v>
      </c>
      <c r="B6" s="543" t="s">
        <v>729</v>
      </c>
      <c r="C6" s="544">
        <v>940</v>
      </c>
      <c r="D6" s="544">
        <v>728</v>
      </c>
      <c r="E6" s="545">
        <v>180006895</v>
      </c>
      <c r="F6" s="545">
        <v>180764897.03</v>
      </c>
      <c r="G6" s="545">
        <v>177130121.47999999</v>
      </c>
    </row>
    <row r="7" spans="1:7" s="3" customFormat="1" ht="148.5" customHeight="1" x14ac:dyDescent="0.25">
      <c r="A7" s="542" t="s">
        <v>80</v>
      </c>
      <c r="B7" s="543" t="s">
        <v>730</v>
      </c>
      <c r="C7" s="546">
        <v>2903</v>
      </c>
      <c r="D7" s="544">
        <v>2629</v>
      </c>
      <c r="E7" s="545">
        <v>456859633</v>
      </c>
      <c r="F7" s="545">
        <v>471003106.69</v>
      </c>
      <c r="G7" s="545">
        <v>464869366.85000002</v>
      </c>
    </row>
    <row r="8" spans="1:7" s="3" customFormat="1" ht="66.75" customHeight="1" x14ac:dyDescent="0.25">
      <c r="A8" s="542" t="s">
        <v>115</v>
      </c>
      <c r="B8" s="543" t="s">
        <v>732</v>
      </c>
      <c r="C8" s="546">
        <v>1187</v>
      </c>
      <c r="D8" s="544">
        <v>1170</v>
      </c>
      <c r="E8" s="545">
        <f>'[1]Форма 7'!I104+'[1]Форма 7'!I105+'[1]Форма 7'!I106+'[1]Форма 7'!I107+'[1]Форма 7'!I108+'[1]Форма 7'!I109+'[1]Форма 7'!I110+'[1]Форма 7'!I111+'[1]Форма 7'!I112+'[1]Форма 7'!I113</f>
        <v>36857572</v>
      </c>
      <c r="F8" s="545">
        <f>'[1]Форма 7'!J104+'[1]Форма 7'!J105+'[1]Форма 7'!J106+'[1]Форма 7'!J107+'[1]Форма 7'!J108+'[1]Форма 7'!J109+'[1]Форма 7'!J110+'[1]Форма 7'!J111+'[1]Форма 7'!J112+'[1]Форма 7'!J113</f>
        <v>37943402</v>
      </c>
      <c r="G8" s="545">
        <f>'[1]Форма 7'!K104+'[1]Форма 7'!K105+'[1]Форма 7'!K106+'[1]Форма 7'!K107+'[1]Форма 7'!K108+'[1]Форма 7'!K109+'[1]Форма 7'!K110+'[1]Форма 7'!K111+'[1]Форма 7'!K112+'[1]Форма 7'!K113</f>
        <v>37918673.219999999</v>
      </c>
    </row>
    <row r="9" spans="1:7" s="3" customFormat="1" ht="40.5" customHeight="1" x14ac:dyDescent="0.3">
      <c r="A9" s="2148" t="s">
        <v>922</v>
      </c>
      <c r="B9" s="2149"/>
      <c r="C9" s="2149"/>
      <c r="D9" s="2149"/>
      <c r="E9" s="2149"/>
      <c r="F9" s="2149"/>
      <c r="G9" s="2150"/>
    </row>
    <row r="10" spans="1:7" s="3" customFormat="1" ht="93.75" x14ac:dyDescent="0.3">
      <c r="A10" s="547">
        <v>1</v>
      </c>
      <c r="B10" s="548" t="s">
        <v>809</v>
      </c>
      <c r="C10" s="956" t="s">
        <v>1343</v>
      </c>
      <c r="D10" s="956" t="s">
        <v>1344</v>
      </c>
      <c r="E10" s="2163">
        <v>2717858.22</v>
      </c>
      <c r="F10" s="2163">
        <v>3450804.02</v>
      </c>
      <c r="G10" s="2163">
        <v>3450805.02</v>
      </c>
    </row>
    <row r="11" spans="1:7" s="3" customFormat="1" ht="112.5" x14ac:dyDescent="0.3">
      <c r="A11" s="547">
        <v>2</v>
      </c>
      <c r="B11" s="548" t="s">
        <v>811</v>
      </c>
      <c r="C11" s="956" t="s">
        <v>1345</v>
      </c>
      <c r="D11" s="956" t="s">
        <v>1346</v>
      </c>
      <c r="E11" s="1622"/>
      <c r="F11" s="1622"/>
      <c r="G11" s="1622"/>
    </row>
    <row r="12" spans="1:7" s="3" customFormat="1" ht="19.5" x14ac:dyDescent="0.35">
      <c r="A12" s="2140" t="s">
        <v>921</v>
      </c>
      <c r="B12" s="2141"/>
      <c r="C12" s="2141"/>
      <c r="D12" s="2141"/>
      <c r="E12" s="2141"/>
      <c r="F12" s="2141"/>
      <c r="G12" s="2142"/>
    </row>
    <row r="13" spans="1:7" s="3" customFormat="1" ht="75" x14ac:dyDescent="0.25">
      <c r="A13" s="549">
        <v>1</v>
      </c>
      <c r="B13" s="549" t="s">
        <v>918</v>
      </c>
      <c r="C13" s="549">
        <v>148540</v>
      </c>
      <c r="D13" s="549">
        <v>149077</v>
      </c>
      <c r="E13" s="549">
        <v>11465.68</v>
      </c>
      <c r="F13" s="549">
        <v>13352.98</v>
      </c>
      <c r="G13" s="549">
        <v>13348.86</v>
      </c>
    </row>
    <row r="14" spans="1:7" s="3" customFormat="1" ht="56.25" x14ac:dyDescent="0.25">
      <c r="A14" s="549">
        <v>2</v>
      </c>
      <c r="B14" s="549" t="s">
        <v>919</v>
      </c>
      <c r="C14" s="549">
        <v>140690</v>
      </c>
      <c r="D14" s="549">
        <v>144127</v>
      </c>
      <c r="E14" s="549">
        <v>27851.75</v>
      </c>
      <c r="F14" s="549">
        <v>86427.39</v>
      </c>
      <c r="G14" s="549">
        <v>85192.3</v>
      </c>
    </row>
    <row r="15" spans="1:7" s="3" customFormat="1" ht="56.25" x14ac:dyDescent="0.25">
      <c r="A15" s="549">
        <v>3</v>
      </c>
      <c r="B15" s="549" t="s">
        <v>920</v>
      </c>
      <c r="C15" s="549" t="s">
        <v>743</v>
      </c>
      <c r="D15" s="549" t="s">
        <v>743</v>
      </c>
      <c r="E15" s="549">
        <v>24081.99</v>
      </c>
      <c r="F15" s="549">
        <v>28158.16</v>
      </c>
      <c r="G15" s="549">
        <v>27959.26</v>
      </c>
    </row>
    <row r="16" spans="1:7" s="3" customFormat="1" ht="81.75" customHeight="1" x14ac:dyDescent="0.35">
      <c r="A16" s="2143" t="s">
        <v>969</v>
      </c>
      <c r="B16" s="2144"/>
      <c r="C16" s="2144"/>
      <c r="D16" s="2144"/>
      <c r="E16" s="2144"/>
      <c r="F16" s="2144"/>
      <c r="G16" s="2145"/>
    </row>
    <row r="17" spans="1:7" s="3" customFormat="1" ht="47.25" customHeight="1" x14ac:dyDescent="0.25">
      <c r="A17" s="1472" t="s">
        <v>970</v>
      </c>
      <c r="B17" s="2146"/>
      <c r="C17" s="2146"/>
      <c r="D17" s="2146"/>
      <c r="E17" s="2146"/>
      <c r="F17" s="2146"/>
      <c r="G17" s="2147"/>
    </row>
    <row r="18" spans="1:7" x14ac:dyDescent="0.25">
      <c r="B18" s="40"/>
    </row>
    <row r="19" spans="1:7" x14ac:dyDescent="0.25">
      <c r="B19" s="40"/>
    </row>
    <row r="20" spans="1:7" x14ac:dyDescent="0.25">
      <c r="B20" s="40"/>
    </row>
    <row r="21" spans="1:7" x14ac:dyDescent="0.25">
      <c r="B21" s="40"/>
    </row>
    <row r="22" spans="1:7" x14ac:dyDescent="0.25">
      <c r="B22" s="40"/>
    </row>
    <row r="23" spans="1:7" x14ac:dyDescent="0.25">
      <c r="B23" s="40"/>
    </row>
    <row r="24" spans="1:7" x14ac:dyDescent="0.25">
      <c r="B24" s="40"/>
    </row>
    <row r="25" spans="1:7" x14ac:dyDescent="0.25">
      <c r="B25" s="40"/>
    </row>
    <row r="26" spans="1:7" x14ac:dyDescent="0.25">
      <c r="B26" s="40"/>
    </row>
    <row r="27" spans="1:7" x14ac:dyDescent="0.25">
      <c r="B27" s="40"/>
    </row>
    <row r="28" spans="1:7" x14ac:dyDescent="0.25">
      <c r="B28" s="40"/>
    </row>
    <row r="29" spans="1:7" x14ac:dyDescent="0.25">
      <c r="B29" s="40"/>
    </row>
    <row r="30" spans="1:7" x14ac:dyDescent="0.25">
      <c r="B30" s="40"/>
    </row>
    <row r="31" spans="1:7" x14ac:dyDescent="0.25">
      <c r="B31" s="40"/>
    </row>
    <row r="32" spans="1:7" x14ac:dyDescent="0.25">
      <c r="B32" s="40"/>
    </row>
    <row r="33" spans="2:2" x14ac:dyDescent="0.25">
      <c r="B33" s="40"/>
    </row>
    <row r="34" spans="2:2" x14ac:dyDescent="0.25">
      <c r="B34" s="40"/>
    </row>
    <row r="35" spans="2:2" x14ac:dyDescent="0.25">
      <c r="B35" s="40"/>
    </row>
    <row r="36" spans="2:2" x14ac:dyDescent="0.25">
      <c r="B36" s="40"/>
    </row>
    <row r="37" spans="2:2" x14ac:dyDescent="0.25">
      <c r="B37" s="40"/>
    </row>
    <row r="38" spans="2:2" x14ac:dyDescent="0.25">
      <c r="B38" s="40"/>
    </row>
    <row r="39" spans="2:2" x14ac:dyDescent="0.25">
      <c r="B39" s="40"/>
    </row>
    <row r="40" spans="2:2" x14ac:dyDescent="0.25">
      <c r="B40" s="40"/>
    </row>
    <row r="41" spans="2:2" x14ac:dyDescent="0.25">
      <c r="B41" s="40"/>
    </row>
    <row r="42" spans="2:2" x14ac:dyDescent="0.25">
      <c r="B42" s="40"/>
    </row>
    <row r="43" spans="2:2" x14ac:dyDescent="0.25">
      <c r="B43" s="40"/>
    </row>
    <row r="44" spans="2:2" x14ac:dyDescent="0.25">
      <c r="B44" s="40"/>
    </row>
    <row r="45" spans="2:2" x14ac:dyDescent="0.25">
      <c r="B45" s="40"/>
    </row>
    <row r="46" spans="2:2" x14ac:dyDescent="0.25">
      <c r="B46" s="40"/>
    </row>
    <row r="47" spans="2:2" x14ac:dyDescent="0.25">
      <c r="B47" s="40"/>
    </row>
    <row r="48" spans="2:2" x14ac:dyDescent="0.25">
      <c r="B48" s="40"/>
    </row>
    <row r="49" spans="2:2" x14ac:dyDescent="0.25">
      <c r="B49" s="40"/>
    </row>
    <row r="50" spans="2:2" x14ac:dyDescent="0.25">
      <c r="B50" s="40"/>
    </row>
    <row r="51" spans="2:2" x14ac:dyDescent="0.25">
      <c r="B51" s="40"/>
    </row>
    <row r="52" spans="2:2" x14ac:dyDescent="0.25">
      <c r="B52" s="40"/>
    </row>
    <row r="53" spans="2:2" x14ac:dyDescent="0.25">
      <c r="B53" s="40"/>
    </row>
    <row r="54" spans="2:2" x14ac:dyDescent="0.25">
      <c r="B54" s="40"/>
    </row>
    <row r="55" spans="2:2" x14ac:dyDescent="0.25">
      <c r="B55" s="40"/>
    </row>
    <row r="56" spans="2:2" x14ac:dyDescent="0.25">
      <c r="B56" s="40"/>
    </row>
    <row r="57" spans="2:2" x14ac:dyDescent="0.25">
      <c r="B57" s="40"/>
    </row>
    <row r="58" spans="2:2" x14ac:dyDescent="0.25">
      <c r="B58" s="40"/>
    </row>
    <row r="59" spans="2:2" x14ac:dyDescent="0.25">
      <c r="B59" s="40"/>
    </row>
    <row r="60" spans="2:2" x14ac:dyDescent="0.25">
      <c r="B60" s="40"/>
    </row>
    <row r="61" spans="2:2" x14ac:dyDescent="0.25">
      <c r="B61" s="40"/>
    </row>
    <row r="62" spans="2:2" x14ac:dyDescent="0.25">
      <c r="B62" s="40"/>
    </row>
    <row r="63" spans="2:2" x14ac:dyDescent="0.25">
      <c r="B63" s="40"/>
    </row>
    <row r="64" spans="2:2" x14ac:dyDescent="0.25">
      <c r="B64" s="40"/>
    </row>
    <row r="65" spans="2:2" x14ac:dyDescent="0.25">
      <c r="B65" s="40"/>
    </row>
    <row r="66" spans="2:2" x14ac:dyDescent="0.25">
      <c r="B66" s="40"/>
    </row>
    <row r="67" spans="2:2" x14ac:dyDescent="0.25">
      <c r="B67" s="40"/>
    </row>
    <row r="68" spans="2:2" x14ac:dyDescent="0.25">
      <c r="B68" s="40"/>
    </row>
    <row r="69" spans="2:2" x14ac:dyDescent="0.25">
      <c r="B69" s="40"/>
    </row>
    <row r="70" spans="2:2" x14ac:dyDescent="0.25">
      <c r="B70" s="40"/>
    </row>
    <row r="71" spans="2:2" x14ac:dyDescent="0.25">
      <c r="B71" s="40"/>
    </row>
    <row r="72" spans="2:2" x14ac:dyDescent="0.25">
      <c r="B72" s="40"/>
    </row>
    <row r="73" spans="2:2" x14ac:dyDescent="0.25">
      <c r="B73" s="40"/>
    </row>
    <row r="74" spans="2:2" x14ac:dyDescent="0.25">
      <c r="B74" s="40"/>
    </row>
    <row r="75" spans="2:2" x14ac:dyDescent="0.25">
      <c r="B75" s="40"/>
    </row>
    <row r="76" spans="2:2" x14ac:dyDescent="0.25">
      <c r="B76" s="40"/>
    </row>
    <row r="77" spans="2:2" x14ac:dyDescent="0.25">
      <c r="B77" s="40"/>
    </row>
    <row r="78" spans="2:2" x14ac:dyDescent="0.25">
      <c r="B78" s="40"/>
    </row>
    <row r="79" spans="2:2" x14ac:dyDescent="0.25">
      <c r="B79" s="40"/>
    </row>
    <row r="80" spans="2:2" x14ac:dyDescent="0.25">
      <c r="B80" s="40"/>
    </row>
    <row r="81" spans="2:2" x14ac:dyDescent="0.25">
      <c r="B81" s="40"/>
    </row>
    <row r="82" spans="2:2" x14ac:dyDescent="0.25">
      <c r="B82" s="40"/>
    </row>
    <row r="83" spans="2:2" x14ac:dyDescent="0.25">
      <c r="B83" s="40"/>
    </row>
    <row r="84" spans="2:2" x14ac:dyDescent="0.25">
      <c r="B84" s="40"/>
    </row>
    <row r="85" spans="2:2" x14ac:dyDescent="0.25">
      <c r="B85" s="40"/>
    </row>
    <row r="86" spans="2:2" x14ac:dyDescent="0.25">
      <c r="B86" s="40"/>
    </row>
    <row r="87" spans="2:2" x14ac:dyDescent="0.25">
      <c r="B87" s="40"/>
    </row>
    <row r="88" spans="2:2" x14ac:dyDescent="0.25">
      <c r="B88" s="40"/>
    </row>
    <row r="89" spans="2:2" x14ac:dyDescent="0.25">
      <c r="B89" s="40"/>
    </row>
    <row r="90" spans="2:2" x14ac:dyDescent="0.25">
      <c r="B90" s="40"/>
    </row>
    <row r="91" spans="2:2" x14ac:dyDescent="0.25">
      <c r="B91" s="40"/>
    </row>
    <row r="92" spans="2:2" x14ac:dyDescent="0.25">
      <c r="B92" s="40"/>
    </row>
    <row r="93" spans="2:2" x14ac:dyDescent="0.25">
      <c r="B93" s="40"/>
    </row>
    <row r="94" spans="2:2" x14ac:dyDescent="0.25">
      <c r="B94" s="40"/>
    </row>
    <row r="95" spans="2:2" x14ac:dyDescent="0.25">
      <c r="B95" s="40"/>
    </row>
    <row r="96" spans="2:2" x14ac:dyDescent="0.25">
      <c r="B96" s="40"/>
    </row>
    <row r="97" spans="2:2" x14ac:dyDescent="0.25">
      <c r="B97" s="40"/>
    </row>
    <row r="98" spans="2:2" x14ac:dyDescent="0.25">
      <c r="B98" s="40"/>
    </row>
    <row r="99" spans="2:2" x14ac:dyDescent="0.25">
      <c r="B99" s="40"/>
    </row>
    <row r="100" spans="2:2" x14ac:dyDescent="0.25">
      <c r="B100" s="40"/>
    </row>
    <row r="101" spans="2:2" x14ac:dyDescent="0.25">
      <c r="B101" s="40"/>
    </row>
    <row r="102" spans="2:2" x14ac:dyDescent="0.25">
      <c r="B102" s="40"/>
    </row>
    <row r="103" spans="2:2" x14ac:dyDescent="0.25">
      <c r="B103" s="40"/>
    </row>
    <row r="104" spans="2:2" x14ac:dyDescent="0.25">
      <c r="B104" s="40"/>
    </row>
    <row r="105" spans="2:2" x14ac:dyDescent="0.25">
      <c r="B105" s="40"/>
    </row>
    <row r="106" spans="2:2" x14ac:dyDescent="0.25">
      <c r="B106" s="40"/>
    </row>
    <row r="107" spans="2:2" x14ac:dyDescent="0.25">
      <c r="B107" s="40"/>
    </row>
    <row r="108" spans="2:2" x14ac:dyDescent="0.25">
      <c r="B108" s="40"/>
    </row>
    <row r="109" spans="2:2" x14ac:dyDescent="0.25">
      <c r="B109" s="40"/>
    </row>
    <row r="110" spans="2:2" x14ac:dyDescent="0.25">
      <c r="B110" s="40"/>
    </row>
    <row r="111" spans="2:2" x14ac:dyDescent="0.25">
      <c r="B111" s="40"/>
    </row>
    <row r="112" spans="2:2" x14ac:dyDescent="0.25">
      <c r="B112" s="40"/>
    </row>
    <row r="113" spans="2:2" x14ac:dyDescent="0.25">
      <c r="B113" s="40"/>
    </row>
    <row r="114" spans="2:2" x14ac:dyDescent="0.25">
      <c r="B114" s="40"/>
    </row>
    <row r="115" spans="2:2" x14ac:dyDescent="0.25">
      <c r="B115" s="40"/>
    </row>
    <row r="116" spans="2:2" x14ac:dyDescent="0.25">
      <c r="B116" s="40"/>
    </row>
    <row r="117" spans="2:2" x14ac:dyDescent="0.25">
      <c r="B117" s="40"/>
    </row>
    <row r="118" spans="2:2" x14ac:dyDescent="0.25">
      <c r="B118" s="40"/>
    </row>
    <row r="119" spans="2:2" x14ac:dyDescent="0.25">
      <c r="B119" s="40"/>
    </row>
    <row r="120" spans="2:2" x14ac:dyDescent="0.25">
      <c r="B120" s="40"/>
    </row>
  </sheetData>
  <mergeCells count="14">
    <mergeCell ref="A12:G12"/>
    <mergeCell ref="A16:G16"/>
    <mergeCell ref="A17:G17"/>
    <mergeCell ref="A9:G9"/>
    <mergeCell ref="C1:G1"/>
    <mergeCell ref="A2:G2"/>
    <mergeCell ref="A3:G3"/>
    <mergeCell ref="E4:G4"/>
    <mergeCell ref="A4:A5"/>
    <mergeCell ref="B4:B5"/>
    <mergeCell ref="C4:D4"/>
    <mergeCell ref="E10:E11"/>
    <mergeCell ref="F10:F11"/>
    <mergeCell ref="G10:G11"/>
  </mergeCells>
  <phoneticPr fontId="0" type="noConversion"/>
  <pageMargins left="0.7" right="0.7" top="0.75" bottom="0.75" header="0.3" footer="0.3"/>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3"/>
  <sheetViews>
    <sheetView zoomScaleNormal="100" zoomScaleSheetLayoutView="100" workbookViewId="0">
      <selection activeCell="A2" sqref="A2:C2"/>
    </sheetView>
  </sheetViews>
  <sheetFormatPr defaultColWidth="9.140625" defaultRowHeight="15" x14ac:dyDescent="0.25"/>
  <cols>
    <col min="1" max="1" width="38.28515625" style="7" customWidth="1"/>
    <col min="2" max="2" width="26.42578125" style="7" customWidth="1"/>
    <col min="3" max="3" width="37.28515625" style="7" customWidth="1"/>
    <col min="4" max="16384" width="9.140625" style="7"/>
  </cols>
  <sheetData>
    <row r="1" spans="1:3" s="3" customFormat="1" ht="21" customHeight="1" x14ac:dyDescent="0.25">
      <c r="A1" s="17"/>
      <c r="B1" s="17"/>
      <c r="C1" s="41" t="s">
        <v>733</v>
      </c>
    </row>
    <row r="2" spans="1:3" s="3" customFormat="1" ht="130.5" customHeight="1" x14ac:dyDescent="0.25">
      <c r="A2" s="2164" t="s">
        <v>1002</v>
      </c>
      <c r="B2" s="2164"/>
      <c r="C2" s="2164"/>
    </row>
    <row r="3" spans="1:3" ht="21" x14ac:dyDescent="0.35">
      <c r="A3" s="498"/>
      <c r="B3" s="498"/>
      <c r="C3" s="498"/>
    </row>
  </sheetData>
  <mergeCells count="1">
    <mergeCell ref="A2:C2"/>
  </mergeCells>
  <phoneticPr fontId="0" type="noConversion"/>
  <pageMargins left="0.70866141732283472" right="0.70866141732283472" top="0.74803149606299213" bottom="0.74803149606299213" header="0.31496062992125984" footer="0.31496062992125984"/>
  <pageSetup paperSize="9" scale="85" fitToHeight="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78"/>
  <sheetViews>
    <sheetView topLeftCell="A41" workbookViewId="0">
      <selection activeCell="A43" sqref="A43:C43"/>
    </sheetView>
  </sheetViews>
  <sheetFormatPr defaultRowHeight="15" x14ac:dyDescent="0.25"/>
  <cols>
    <col min="1" max="1" width="37.7109375" customWidth="1"/>
    <col min="2" max="2" width="33.140625" customWidth="1"/>
    <col min="3" max="3" width="57.85546875" customWidth="1"/>
    <col min="4" max="4" width="18.28515625" customWidth="1"/>
    <col min="5" max="5" width="15.28515625" customWidth="1"/>
  </cols>
  <sheetData>
    <row r="1" spans="2:5" x14ac:dyDescent="0.25">
      <c r="B1" s="232"/>
      <c r="C1" s="232"/>
      <c r="D1" s="232"/>
      <c r="E1" s="232"/>
    </row>
    <row r="2" spans="2:5" ht="30" customHeight="1" x14ac:dyDescent="0.25">
      <c r="B2" s="233"/>
      <c r="C2" s="2169"/>
      <c r="D2" s="2169"/>
      <c r="E2" s="233"/>
    </row>
    <row r="3" spans="2:5" ht="30" customHeight="1" x14ac:dyDescent="0.25">
      <c r="B3" s="233"/>
      <c r="C3" s="233"/>
      <c r="D3" s="233"/>
      <c r="E3" s="233"/>
    </row>
    <row r="4" spans="2:5" ht="30" customHeight="1" x14ac:dyDescent="0.25">
      <c r="B4" s="2166"/>
      <c r="C4" s="2165"/>
      <c r="D4" s="234"/>
      <c r="E4" s="234"/>
    </row>
    <row r="5" spans="2:5" ht="30" customHeight="1" x14ac:dyDescent="0.25">
      <c r="B5" s="2166"/>
      <c r="C5" s="2165"/>
      <c r="D5" s="234"/>
      <c r="E5" s="234"/>
    </row>
    <row r="6" spans="2:5" ht="30" customHeight="1" x14ac:dyDescent="0.25">
      <c r="B6" s="2166"/>
      <c r="C6" s="2165"/>
      <c r="D6" s="234"/>
      <c r="E6" s="234"/>
    </row>
    <row r="7" spans="2:5" ht="30" customHeight="1" x14ac:dyDescent="0.25">
      <c r="B7" s="2170"/>
      <c r="C7" s="234"/>
      <c r="D7" s="234"/>
      <c r="E7" s="234"/>
    </row>
    <row r="8" spans="2:5" ht="30" customHeight="1" x14ac:dyDescent="0.25">
      <c r="B8" s="2170"/>
      <c r="C8" s="234"/>
      <c r="D8" s="234"/>
      <c r="E8" s="234"/>
    </row>
    <row r="9" spans="2:5" ht="30" customHeight="1" x14ac:dyDescent="0.25">
      <c r="B9" s="2170"/>
      <c r="C9" s="235"/>
      <c r="D9" s="235"/>
      <c r="E9" s="234"/>
    </row>
    <row r="10" spans="2:5" ht="30" customHeight="1" x14ac:dyDescent="0.25">
      <c r="B10" s="2170"/>
      <c r="C10" s="235"/>
      <c r="D10" s="235"/>
      <c r="E10" s="234"/>
    </row>
    <row r="11" spans="2:5" ht="30" customHeight="1" x14ac:dyDescent="0.25">
      <c r="B11" s="2167"/>
      <c r="C11" s="2165"/>
      <c r="D11" s="2165"/>
      <c r="E11" s="2165"/>
    </row>
    <row r="12" spans="2:5" ht="30" customHeight="1" x14ac:dyDescent="0.25">
      <c r="B12" s="2167"/>
      <c r="C12" s="2165"/>
      <c r="D12" s="2165"/>
      <c r="E12" s="2165"/>
    </row>
    <row r="13" spans="2:5" ht="30" customHeight="1" x14ac:dyDescent="0.25">
      <c r="B13" s="2167"/>
      <c r="C13" s="2165"/>
      <c r="D13" s="234"/>
      <c r="E13" s="2165"/>
    </row>
    <row r="14" spans="2:5" ht="30" customHeight="1" x14ac:dyDescent="0.25">
      <c r="B14" s="2167"/>
      <c r="C14" s="2165"/>
      <c r="D14" s="234"/>
      <c r="E14" s="2165"/>
    </row>
    <row r="15" spans="2:5" ht="30" customHeight="1" x14ac:dyDescent="0.25">
      <c r="B15" s="2167"/>
      <c r="C15" s="2165"/>
      <c r="D15" s="234"/>
      <c r="E15" s="2165"/>
    </row>
    <row r="16" spans="2:5" ht="30" customHeight="1" x14ac:dyDescent="0.25">
      <c r="B16" s="2167"/>
      <c r="C16" s="2165"/>
      <c r="D16" s="2165"/>
      <c r="E16" s="2165"/>
    </row>
    <row r="17" spans="2:5" ht="30" customHeight="1" x14ac:dyDescent="0.25">
      <c r="B17" s="2167"/>
      <c r="C17" s="2165"/>
      <c r="D17" s="2165"/>
      <c r="E17" s="2165"/>
    </row>
    <row r="18" spans="2:5" ht="30" customHeight="1" x14ac:dyDescent="0.25">
      <c r="B18" s="2166"/>
      <c r="C18" s="2165"/>
      <c r="D18" s="2165"/>
      <c r="E18" s="2165"/>
    </row>
    <row r="19" spans="2:5" ht="30" customHeight="1" x14ac:dyDescent="0.25">
      <c r="B19" s="2166"/>
      <c r="C19" s="2165"/>
      <c r="D19" s="2165"/>
      <c r="E19" s="2165"/>
    </row>
    <row r="20" spans="2:5" ht="30" customHeight="1" x14ac:dyDescent="0.25">
      <c r="B20" s="236"/>
      <c r="C20" s="234"/>
      <c r="D20" s="234"/>
      <c r="E20" s="234"/>
    </row>
    <row r="21" spans="2:5" ht="30" customHeight="1" x14ac:dyDescent="0.25">
      <c r="B21" s="236"/>
      <c r="C21" s="234"/>
      <c r="D21" s="234"/>
      <c r="E21" s="234"/>
    </row>
    <row r="22" spans="2:5" ht="30" customHeight="1" x14ac:dyDescent="0.25">
      <c r="B22" s="236"/>
      <c r="C22" s="234"/>
      <c r="D22" s="234"/>
      <c r="E22" s="234"/>
    </row>
    <row r="23" spans="2:5" ht="30" customHeight="1" x14ac:dyDescent="0.25">
      <c r="B23" s="237"/>
      <c r="C23" s="234"/>
      <c r="D23" s="234"/>
      <c r="E23" s="234"/>
    </row>
    <row r="24" spans="2:5" ht="30" customHeight="1" x14ac:dyDescent="0.25">
      <c r="B24" s="237"/>
      <c r="C24" s="234"/>
      <c r="D24" s="234"/>
      <c r="E24" s="234"/>
    </row>
    <row r="25" spans="2:5" ht="30" customHeight="1" x14ac:dyDescent="0.25">
      <c r="B25" s="2166"/>
      <c r="C25" s="234"/>
      <c r="D25" s="234"/>
      <c r="E25" s="234"/>
    </row>
    <row r="26" spans="2:5" ht="30" customHeight="1" x14ac:dyDescent="0.25">
      <c r="B26" s="2166"/>
      <c r="C26" s="234"/>
      <c r="D26" s="234"/>
      <c r="E26" s="234"/>
    </row>
    <row r="27" spans="2:5" ht="30" customHeight="1" x14ac:dyDescent="0.25">
      <c r="B27" s="237"/>
      <c r="C27" s="234"/>
      <c r="D27" s="234"/>
      <c r="E27" s="234"/>
    </row>
    <row r="28" spans="2:5" ht="30" customHeight="1" x14ac:dyDescent="0.25">
      <c r="B28" s="237"/>
      <c r="C28" s="234"/>
      <c r="D28" s="234"/>
      <c r="E28" s="234"/>
    </row>
    <row r="29" spans="2:5" ht="30" customHeight="1" x14ac:dyDescent="0.25">
      <c r="B29" s="237"/>
      <c r="C29" s="234"/>
      <c r="D29" s="234"/>
      <c r="E29" s="234"/>
    </row>
    <row r="30" spans="2:5" ht="30" customHeight="1" x14ac:dyDescent="0.25">
      <c r="B30" s="237"/>
      <c r="C30" s="234"/>
      <c r="D30" s="234"/>
      <c r="E30" s="234"/>
    </row>
    <row r="31" spans="2:5" ht="30" customHeight="1" x14ac:dyDescent="0.25">
      <c r="B31" s="2166"/>
      <c r="C31" s="234"/>
      <c r="D31" s="2165"/>
      <c r="E31" s="2165"/>
    </row>
    <row r="32" spans="2:5" ht="30" customHeight="1" x14ac:dyDescent="0.25">
      <c r="B32" s="2166"/>
      <c r="C32" s="234"/>
      <c r="D32" s="2165"/>
      <c r="E32" s="2165"/>
    </row>
    <row r="33" spans="1:5" ht="30" customHeight="1" x14ac:dyDescent="0.25">
      <c r="B33" s="2166"/>
      <c r="C33" s="234"/>
      <c r="D33" s="234"/>
      <c r="E33" s="234"/>
    </row>
    <row r="34" spans="1:5" ht="30" customHeight="1" x14ac:dyDescent="0.25">
      <c r="B34" s="2166"/>
      <c r="C34" s="234"/>
      <c r="D34" s="234"/>
      <c r="E34" s="234"/>
    </row>
    <row r="35" spans="1:5" ht="30" customHeight="1" x14ac:dyDescent="0.25">
      <c r="B35" s="2166"/>
      <c r="C35" s="2165"/>
      <c r="D35" s="2165"/>
      <c r="E35" s="2165"/>
    </row>
    <row r="36" spans="1:5" ht="30" customHeight="1" x14ac:dyDescent="0.25">
      <c r="B36" s="2166"/>
      <c r="C36" s="2165"/>
      <c r="D36" s="2165"/>
      <c r="E36" s="2165"/>
    </row>
    <row r="37" spans="1:5" ht="30" customHeight="1" x14ac:dyDescent="0.25">
      <c r="A37" s="550"/>
      <c r="B37" s="550"/>
      <c r="C37" s="551" t="s">
        <v>733</v>
      </c>
      <c r="D37" s="234"/>
      <c r="E37" s="234"/>
    </row>
    <row r="38" spans="1:5" ht="30" customHeight="1" x14ac:dyDescent="0.25">
      <c r="A38" s="2171" t="s">
        <v>1023</v>
      </c>
      <c r="B38" s="2171"/>
      <c r="C38" s="2171"/>
      <c r="D38" s="234"/>
      <c r="E38" s="234"/>
    </row>
    <row r="39" spans="1:5" ht="51" customHeight="1" x14ac:dyDescent="0.25">
      <c r="A39" s="2172" t="s">
        <v>1024</v>
      </c>
      <c r="B39" s="2172"/>
      <c r="C39" s="2172"/>
      <c r="D39" s="234"/>
      <c r="E39" s="235"/>
    </row>
    <row r="40" spans="1:5" ht="30" customHeight="1" x14ac:dyDescent="0.25">
      <c r="A40" s="552" t="s">
        <v>1025</v>
      </c>
      <c r="B40" s="471" t="s">
        <v>1026</v>
      </c>
      <c r="C40" s="471" t="s">
        <v>1027</v>
      </c>
      <c r="D40" s="234"/>
      <c r="E40" s="235"/>
    </row>
    <row r="41" spans="1:5" ht="30" customHeight="1" x14ac:dyDescent="0.25">
      <c r="A41" s="553">
        <v>1</v>
      </c>
      <c r="B41" s="553">
        <v>2</v>
      </c>
      <c r="C41" s="553">
        <v>3</v>
      </c>
      <c r="D41" s="234"/>
      <c r="E41" s="235"/>
    </row>
    <row r="42" spans="1:5" ht="48.75" customHeight="1" x14ac:dyDescent="0.25">
      <c r="A42" s="554" t="s">
        <v>1028</v>
      </c>
      <c r="B42" s="555">
        <v>1.06</v>
      </c>
      <c r="C42" s="556" t="s">
        <v>1029</v>
      </c>
      <c r="D42" s="234"/>
      <c r="E42" s="235"/>
    </row>
    <row r="43" spans="1:5" ht="53.25" customHeight="1" x14ac:dyDescent="0.25">
      <c r="A43" s="2168" t="s">
        <v>1144</v>
      </c>
      <c r="B43" s="2168"/>
      <c r="C43" s="2168"/>
      <c r="D43" s="234"/>
      <c r="E43" s="234"/>
    </row>
    <row r="44" spans="1:5" ht="30" customHeight="1" x14ac:dyDescent="0.25">
      <c r="A44" s="690" t="s">
        <v>1025</v>
      </c>
      <c r="B44" s="689" t="s">
        <v>1026</v>
      </c>
      <c r="C44" s="689" t="s">
        <v>1027</v>
      </c>
      <c r="D44" s="234"/>
      <c r="E44" s="234"/>
    </row>
    <row r="45" spans="1:5" ht="30" customHeight="1" x14ac:dyDescent="0.25">
      <c r="A45" s="326" t="s">
        <v>1145</v>
      </c>
      <c r="B45" s="326" t="s">
        <v>1147</v>
      </c>
      <c r="C45" s="326"/>
      <c r="D45" s="232"/>
      <c r="E45" s="232"/>
    </row>
    <row r="46" spans="1:5" ht="30" customHeight="1" x14ac:dyDescent="0.25">
      <c r="A46" s="326" t="s">
        <v>1146</v>
      </c>
      <c r="B46" s="326" t="s">
        <v>1148</v>
      </c>
      <c r="C46" s="326"/>
      <c r="D46" s="232"/>
      <c r="E46" s="232"/>
    </row>
    <row r="47" spans="1:5" ht="145.5" customHeight="1" x14ac:dyDescent="0.25">
      <c r="A47" s="326" t="s">
        <v>1149</v>
      </c>
      <c r="B47" s="326"/>
      <c r="C47" s="684" t="s">
        <v>1150</v>
      </c>
    </row>
    <row r="48" spans="1:5"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row r="58" ht="30" customHeight="1" x14ac:dyDescent="0.25"/>
    <row r="59" ht="30" customHeight="1" x14ac:dyDescent="0.25"/>
    <row r="60" ht="30" customHeight="1" x14ac:dyDescent="0.25"/>
    <row r="61" ht="30" customHeight="1" x14ac:dyDescent="0.25"/>
    <row r="62" ht="30" customHeight="1" x14ac:dyDescent="0.25"/>
    <row r="63" ht="30" customHeight="1" x14ac:dyDescent="0.25"/>
    <row r="64" ht="30" customHeight="1" x14ac:dyDescent="0.25"/>
    <row r="65" ht="30" customHeight="1" x14ac:dyDescent="0.25"/>
    <row r="66" ht="30" customHeight="1" x14ac:dyDescent="0.25"/>
    <row r="67" ht="30" customHeight="1" x14ac:dyDescent="0.25"/>
    <row r="68" ht="30" customHeight="1" x14ac:dyDescent="0.25"/>
    <row r="69" ht="30" customHeight="1" x14ac:dyDescent="0.25"/>
    <row r="70" ht="30" customHeight="1" x14ac:dyDescent="0.25"/>
    <row r="71" ht="30" customHeight="1" x14ac:dyDescent="0.25"/>
    <row r="72" ht="30" customHeight="1" x14ac:dyDescent="0.25"/>
    <row r="73" ht="30" customHeight="1" x14ac:dyDescent="0.25"/>
    <row r="74" ht="30" customHeight="1" x14ac:dyDescent="0.25"/>
    <row r="75" ht="30" customHeight="1" x14ac:dyDescent="0.25"/>
    <row r="76" ht="30" customHeight="1" x14ac:dyDescent="0.25"/>
    <row r="77" ht="30" customHeight="1" x14ac:dyDescent="0.25"/>
    <row r="78" ht="30" customHeight="1" x14ac:dyDescent="0.25"/>
    <row r="79" ht="30" customHeight="1" x14ac:dyDescent="0.25"/>
    <row r="80" ht="30" customHeight="1" x14ac:dyDescent="0.25"/>
    <row r="81" ht="30" customHeight="1" x14ac:dyDescent="0.25"/>
    <row r="82" ht="30" customHeight="1" x14ac:dyDescent="0.25"/>
    <row r="83" ht="30" customHeight="1" x14ac:dyDescent="0.25"/>
    <row r="84" ht="30" customHeight="1" x14ac:dyDescent="0.25"/>
    <row r="85" ht="30" customHeight="1" x14ac:dyDescent="0.25"/>
    <row r="86" ht="30" customHeight="1" x14ac:dyDescent="0.25"/>
    <row r="87" ht="30" customHeight="1" x14ac:dyDescent="0.25"/>
    <row r="88" ht="30" customHeight="1" x14ac:dyDescent="0.25"/>
    <row r="89" ht="30" customHeight="1" x14ac:dyDescent="0.25"/>
    <row r="90" ht="30" customHeight="1" x14ac:dyDescent="0.25"/>
    <row r="91" ht="30" customHeight="1" x14ac:dyDescent="0.25"/>
    <row r="92" ht="30" customHeight="1" x14ac:dyDescent="0.25"/>
    <row r="93" ht="30" customHeight="1" x14ac:dyDescent="0.25"/>
    <row r="94" ht="30" customHeight="1" x14ac:dyDescent="0.25"/>
    <row r="95" ht="30" customHeight="1" x14ac:dyDescent="0.25"/>
    <row r="96" ht="30" customHeight="1" x14ac:dyDescent="0.25"/>
    <row r="97" ht="30" customHeight="1" x14ac:dyDescent="0.25"/>
    <row r="98" ht="30" customHeight="1" x14ac:dyDescent="0.25"/>
    <row r="99" ht="30" customHeight="1" x14ac:dyDescent="0.25"/>
    <row r="100" ht="30" customHeight="1" x14ac:dyDescent="0.25"/>
    <row r="101" ht="30" customHeight="1" x14ac:dyDescent="0.25"/>
    <row r="102" ht="30" customHeight="1" x14ac:dyDescent="0.25"/>
    <row r="103" ht="30" customHeight="1" x14ac:dyDescent="0.25"/>
    <row r="104" ht="30" customHeight="1" x14ac:dyDescent="0.25"/>
    <row r="105" ht="30" customHeight="1" x14ac:dyDescent="0.25"/>
    <row r="106" ht="30" customHeight="1" x14ac:dyDescent="0.25"/>
    <row r="107" ht="30" customHeight="1" x14ac:dyDescent="0.25"/>
    <row r="108" ht="30" customHeight="1" x14ac:dyDescent="0.25"/>
    <row r="109" ht="30" customHeight="1" x14ac:dyDescent="0.25"/>
    <row r="110" ht="30" customHeight="1" x14ac:dyDescent="0.25"/>
    <row r="111" ht="30" customHeight="1" x14ac:dyDescent="0.25"/>
    <row r="112" ht="30" customHeight="1" x14ac:dyDescent="0.25"/>
    <row r="113" ht="30" customHeight="1" x14ac:dyDescent="0.25"/>
    <row r="114" ht="30" customHeight="1" x14ac:dyDescent="0.25"/>
    <row r="115" ht="30" customHeight="1" x14ac:dyDescent="0.25"/>
    <row r="116" ht="30" customHeight="1" x14ac:dyDescent="0.25"/>
    <row r="117" ht="30" customHeight="1" x14ac:dyDescent="0.25"/>
    <row r="118" ht="30" customHeight="1" x14ac:dyDescent="0.25"/>
    <row r="119" ht="30" customHeight="1" x14ac:dyDescent="0.25"/>
    <row r="120" ht="30" customHeight="1" x14ac:dyDescent="0.25"/>
    <row r="121" ht="30" customHeight="1" x14ac:dyDescent="0.25"/>
    <row r="122" ht="30" customHeight="1" x14ac:dyDescent="0.25"/>
    <row r="123" ht="30" customHeight="1" x14ac:dyDescent="0.25"/>
    <row r="124" ht="30" customHeight="1" x14ac:dyDescent="0.25"/>
    <row r="125" ht="30" customHeight="1" x14ac:dyDescent="0.25"/>
    <row r="126" ht="30" customHeight="1" x14ac:dyDescent="0.25"/>
    <row r="127" ht="30" customHeight="1" x14ac:dyDescent="0.25"/>
    <row r="128" ht="30" customHeight="1" x14ac:dyDescent="0.25"/>
    <row r="129" ht="30" customHeight="1" x14ac:dyDescent="0.25"/>
    <row r="130" ht="30" customHeight="1" x14ac:dyDescent="0.25"/>
    <row r="131" ht="30" customHeight="1" x14ac:dyDescent="0.25"/>
    <row r="132" ht="30" customHeight="1" x14ac:dyDescent="0.25"/>
    <row r="133" ht="30" customHeight="1" x14ac:dyDescent="0.25"/>
    <row r="134" ht="30" customHeight="1" x14ac:dyDescent="0.25"/>
    <row r="135" ht="30" customHeight="1" x14ac:dyDescent="0.25"/>
    <row r="136" ht="30" customHeight="1" x14ac:dyDescent="0.25"/>
    <row r="137" ht="30" customHeight="1" x14ac:dyDescent="0.25"/>
    <row r="138" ht="30" customHeight="1" x14ac:dyDescent="0.25"/>
    <row r="139" ht="30" customHeight="1" x14ac:dyDescent="0.25"/>
    <row r="140" ht="30" customHeight="1" x14ac:dyDescent="0.25"/>
    <row r="141" ht="30" customHeight="1" x14ac:dyDescent="0.25"/>
    <row r="142" ht="30" customHeight="1" x14ac:dyDescent="0.25"/>
    <row r="143" ht="30" customHeight="1" x14ac:dyDescent="0.25"/>
    <row r="144" ht="30" customHeight="1" x14ac:dyDescent="0.25"/>
    <row r="145" ht="30" customHeight="1" x14ac:dyDescent="0.25"/>
    <row r="146" ht="30" customHeight="1" x14ac:dyDescent="0.25"/>
    <row r="147" ht="30" customHeight="1" x14ac:dyDescent="0.25"/>
    <row r="148" ht="30" customHeight="1" x14ac:dyDescent="0.25"/>
    <row r="149" ht="30" customHeight="1" x14ac:dyDescent="0.25"/>
    <row r="150" ht="30" customHeight="1" x14ac:dyDescent="0.25"/>
    <row r="151" ht="30" customHeight="1" x14ac:dyDescent="0.25"/>
    <row r="152" ht="30" customHeight="1" x14ac:dyDescent="0.25"/>
    <row r="153" ht="30" customHeight="1" x14ac:dyDescent="0.25"/>
    <row r="154" ht="30" customHeight="1" x14ac:dyDescent="0.25"/>
    <row r="155" ht="30" customHeight="1" x14ac:dyDescent="0.25"/>
    <row r="156" ht="30" customHeight="1" x14ac:dyDescent="0.25"/>
    <row r="157" ht="30" customHeight="1" x14ac:dyDescent="0.25"/>
    <row r="158" ht="30" customHeight="1" x14ac:dyDescent="0.25"/>
    <row r="159" ht="30" customHeight="1" x14ac:dyDescent="0.25"/>
    <row r="160" ht="30" customHeight="1" x14ac:dyDescent="0.25"/>
    <row r="161" ht="30" customHeight="1" x14ac:dyDescent="0.25"/>
    <row r="162" ht="30" customHeight="1" x14ac:dyDescent="0.25"/>
    <row r="163" ht="30" customHeight="1" x14ac:dyDescent="0.25"/>
    <row r="164" ht="30" customHeight="1" x14ac:dyDescent="0.25"/>
    <row r="165" ht="30" customHeight="1" x14ac:dyDescent="0.25"/>
    <row r="166" ht="30" customHeight="1" x14ac:dyDescent="0.25"/>
    <row r="167" ht="30" customHeight="1" x14ac:dyDescent="0.25"/>
    <row r="168" ht="30" customHeight="1" x14ac:dyDescent="0.25"/>
    <row r="169" ht="30" customHeight="1" x14ac:dyDescent="0.25"/>
    <row r="170" ht="30" customHeight="1" x14ac:dyDescent="0.25"/>
    <row r="171" ht="30" customHeight="1" x14ac:dyDescent="0.25"/>
    <row r="172" ht="30" customHeight="1" x14ac:dyDescent="0.25"/>
    <row r="173" ht="30" customHeight="1" x14ac:dyDescent="0.25"/>
    <row r="174" ht="30" customHeight="1" x14ac:dyDescent="0.25"/>
    <row r="175" ht="30" customHeight="1" x14ac:dyDescent="0.25"/>
    <row r="176" ht="30" customHeight="1" x14ac:dyDescent="0.25"/>
    <row r="177" ht="30" customHeight="1" x14ac:dyDescent="0.25"/>
    <row r="178" ht="30" customHeight="1" x14ac:dyDescent="0.25"/>
  </sheetData>
  <mergeCells count="31">
    <mergeCell ref="A43:C43"/>
    <mergeCell ref="C2:D2"/>
    <mergeCell ref="B4:B6"/>
    <mergeCell ref="C4:C6"/>
    <mergeCell ref="B7:B10"/>
    <mergeCell ref="B11:B12"/>
    <mergeCell ref="C11:C12"/>
    <mergeCell ref="D11:D12"/>
    <mergeCell ref="B31:B32"/>
    <mergeCell ref="D31:D32"/>
    <mergeCell ref="A38:C38"/>
    <mergeCell ref="A39:C39"/>
    <mergeCell ref="E31:E32"/>
    <mergeCell ref="E11:E12"/>
    <mergeCell ref="B13:B15"/>
    <mergeCell ref="C13:C15"/>
    <mergeCell ref="E13:E15"/>
    <mergeCell ref="B16:B17"/>
    <mergeCell ref="C16:C17"/>
    <mergeCell ref="D16:D17"/>
    <mergeCell ref="E16:E17"/>
    <mergeCell ref="B18:B19"/>
    <mergeCell ref="C18:C19"/>
    <mergeCell ref="D18:D19"/>
    <mergeCell ref="E18:E19"/>
    <mergeCell ref="B25:B26"/>
    <mergeCell ref="E35:E36"/>
    <mergeCell ref="B33:B34"/>
    <mergeCell ref="B35:B36"/>
    <mergeCell ref="C35:C36"/>
    <mergeCell ref="D35:D36"/>
  </mergeCells>
  <phoneticPr fontId="0"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Форма 6</vt:lpstr>
      <vt:lpstr>Форма 7</vt:lpstr>
      <vt:lpstr>Лист2</vt:lpstr>
      <vt:lpstr>Лист1</vt:lpstr>
      <vt:lpstr>Форма 8</vt:lpstr>
      <vt:lpstr>Форма 9</vt:lpstr>
      <vt:lpstr>Форма 10</vt:lpstr>
      <vt:lpstr>ФОРМА 10,</vt:lpstr>
      <vt:lpstr>'Форма 10'!Область_печати</vt:lpstr>
      <vt:lpstr>'Форма 6'!Область_печати</vt:lpstr>
      <vt:lpstr>'Форма 8'!Область_печати</vt:lpstr>
      <vt:lpstr>'Форма 9'!Область_печати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Vlad</dc:creator>
  <cp:lastModifiedBy>Soboleva</cp:lastModifiedBy>
  <cp:lastPrinted>2023-08-28T06:52:34Z</cp:lastPrinted>
  <dcterms:created xsi:type="dcterms:W3CDTF">2013-11-11T03:32:15Z</dcterms:created>
  <dcterms:modified xsi:type="dcterms:W3CDTF">2023-08-29T00:54:59Z</dcterms:modified>
</cp:coreProperties>
</file>